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ilvia/Desktop/"/>
    </mc:Choice>
  </mc:AlternateContent>
  <xr:revisionPtr revIDLastSave="0" documentId="8_{CAFB97E9-044F-4E40-A7A5-F8E990CD450D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Crowdfunding" sheetId="1" r:id="rId1"/>
    <sheet name="1" sheetId="4" r:id="rId2"/>
    <sheet name="2" sheetId="7" r:id="rId3"/>
    <sheet name="3" sheetId="9" r:id="rId4"/>
    <sheet name="4" sheetId="10" r:id="rId5"/>
    <sheet name="5" sheetId="11" r:id="rId6"/>
  </sheets>
  <definedNames>
    <definedName name="_xlnm._FilterDatabase" localSheetId="0" hidden="1">Crowdfunding!$G$1:$G$1001</definedName>
  </definedNames>
  <calcPr calcId="191029"/>
  <pivotCaches>
    <pivotCache cacheId="3" r:id="rId7"/>
    <pivotCache cacheId="4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I3" i="11"/>
  <c r="I16" i="11"/>
  <c r="I15" i="11"/>
  <c r="I14" i="11"/>
  <c r="I13" i="11"/>
  <c r="I12" i="11"/>
  <c r="I11" i="11"/>
  <c r="I8" i="11"/>
  <c r="I7" i="11"/>
  <c r="I6" i="11"/>
  <c r="I5" i="11"/>
  <c r="I4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502" i="1"/>
  <c r="I2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1"/>
  <c r="F4" i="1"/>
  <c r="F3" i="1"/>
  <c r="F2" i="1"/>
</calcChain>
</file>

<file path=xl/sharedStrings.xml><?xml version="1.0" encoding="utf-8"?>
<sst xmlns="http://schemas.openxmlformats.org/spreadsheetml/2006/main" count="9069" uniqueCount="2114">
  <si>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</si>
  <si>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</si>
  <si>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</si>
  <si>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</si>
  <si>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</si>
  <si>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</si>
  <si>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</si>
  <si>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</si>
  <si>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</si>
  <si>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</si>
  <si>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</si>
  <si>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</si>
  <si>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</si>
  <si>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</si>
  <si>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</si>
  <si>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</si>
  <si>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</si>
  <si>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</si>
  <si>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</si>
  <si>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</si>
  <si>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</si>
  <si>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</si>
  <si>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</si>
  <si>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</si>
  <si>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</si>
  <si>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</si>
  <si>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</si>
  <si>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</si>
  <si>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</si>
  <si>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</si>
  <si>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</si>
  <si>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</si>
  <si>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</si>
  <si>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</si>
  <si>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</si>
  <si>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</si>
  <si>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</si>
  <si>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</si>
  <si>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</si>
  <si>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</si>
  <si>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</si>
  <si>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</si>
  <si>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</si>
  <si>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</si>
  <si>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</si>
  <si>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</si>
  <si>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</si>
  <si>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</si>
  <si>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</si>
  <si>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</si>
  <si>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</si>
  <si>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</si>
  <si>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</si>
  <si>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</si>
  <si>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</si>
  <si>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</si>
  <si>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</si>
  <si>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</si>
  <si>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</si>
  <si>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</si>
  <si>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</si>
  <si>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</si>
  <si>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</si>
  <si>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</si>
  <si>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</si>
  <si>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</si>
  <si>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</si>
  <si>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</si>
  <si>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</si>
  <si>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</si>
  <si>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</si>
  <si>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</si>
  <si>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</si>
  <si>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</si>
  <si>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</si>
  <si>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</si>
  <si>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</si>
  <si>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</si>
  <si>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</si>
  <si>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</si>
  <si>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</si>
  <si>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</si>
  <si>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</si>
  <si>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</si>
  <si>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</si>
  <si>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</si>
  <si>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</si>
  <si>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</si>
  <si>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</si>
  <si>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</si>
  <si>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</si>
  <si>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</si>
  <si>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</si>
  <si>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</si>
  <si>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</si>
  <si>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</si>
  <si>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</si>
  <si>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</si>
  <si>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</si>
  <si>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</si>
  <si>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</si>
  <si>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</si>
  <si>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</si>
  <si>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</si>
  <si>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</si>
  <si>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</si>
  <si>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</si>
  <si>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</si>
  <si>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</si>
  <si>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</si>
  <si>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</si>
  <si>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</si>
  <si>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</si>
  <si>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</si>
  <si>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</si>
  <si>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</si>
  <si>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</si>
  <si>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</si>
  <si>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</si>
  <si>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</si>
  <si>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</si>
  <si>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</si>
  <si>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</si>
  <si>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</si>
  <si>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</si>
  <si>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</si>
  <si>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</si>
  <si>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</si>
  <si>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</si>
  <si>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</si>
  <si>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</si>
  <si>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</si>
  <si>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</si>
  <si>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</si>
  <si>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</si>
  <si>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</si>
  <si>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</si>
  <si>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</si>
  <si>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</si>
  <si>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</si>
  <si>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</si>
  <si>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</si>
  <si>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</si>
  <si>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</si>
  <si>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</si>
  <si>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</si>
  <si>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</si>
  <si>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</si>
  <si>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</si>
  <si>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</si>
  <si>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</si>
  <si>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</si>
  <si>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</si>
  <si>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</si>
  <si>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</si>
  <si>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</si>
  <si>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</si>
  <si>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</si>
  <si>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</si>
  <si>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</si>
  <si>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</si>
  <si>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</si>
  <si>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</si>
  <si>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</si>
  <si>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</si>
  <si>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</si>
  <si>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</si>
  <si>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</si>
  <si>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</si>
  <si>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</si>
  <si>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</si>
  <si>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</si>
  <si>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</si>
  <si>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</si>
  <si>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</si>
  <si>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</si>
  <si>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</si>
  <si>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</si>
  <si>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</si>
  <si>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</si>
  <si>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</si>
  <si>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</si>
  <si>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</si>
  <si>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</si>
  <si>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</si>
  <si>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</si>
  <si>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</si>
  <si>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</si>
  <si>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</si>
  <si>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</si>
  <si>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</si>
  <si>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</si>
  <si>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</si>
  <si>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</si>
  <si>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</si>
  <si>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</si>
  <si>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</si>
  <si>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</si>
  <si>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</si>
  <si>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</si>
  <si>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</si>
  <si>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</si>
  <si>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</si>
  <si>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</si>
  <si>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</si>
  <si>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</si>
  <si>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</si>
  <si>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</si>
  <si>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</si>
  <si>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</si>
  <si>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</si>
  <si>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</si>
  <si>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</si>
  <si>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</si>
  <si>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</si>
  <si>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</si>
  <si>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</si>
  <si>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</si>
  <si>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</si>
  <si>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</si>
  <si>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</si>
  <si>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</si>
  <si>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</si>
  <si>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</si>
  <si>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</si>
  <si>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</si>
  <si>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</si>
  <si>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</si>
  <si>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</si>
  <si>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</si>
  <si>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</si>
  <si>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</si>
  <si>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</si>
  <si>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</si>
  <si>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</si>
  <si>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</si>
  <si>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</si>
  <si>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</si>
  <si>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</si>
  <si>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</si>
  <si>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</si>
  <si>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</si>
  <si>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</si>
  <si>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</si>
  <si>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</si>
  <si>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</si>
  <si>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</si>
  <si>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</si>
  <si>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</si>
  <si>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</si>
  <si>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</si>
  <si>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</si>
  <si>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</si>
  <si>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</si>
  <si>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</si>
  <si>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</si>
  <si>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</si>
  <si>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</si>
  <si>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</si>
  <si>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</si>
  <si>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</si>
  <si>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</si>
  <si>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</si>
  <si>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</si>
  <si>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</si>
  <si>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</si>
  <si>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</si>
  <si>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</si>
  <si>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</si>
  <si>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</si>
  <si>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</si>
  <si>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</si>
  <si>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</si>
  <si>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</si>
  <si>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</si>
  <si>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</si>
  <si>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</si>
  <si>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</si>
  <si>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</si>
  <si>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</si>
  <si>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</si>
  <si>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</si>
  <si>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</si>
  <si>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</si>
  <si>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</si>
  <si>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</si>
  <si>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</si>
  <si>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</si>
  <si>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</si>
  <si>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</si>
  <si>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</si>
  <si>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</si>
  <si>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</si>
  <si>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</si>
  <si>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</si>
  <si>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</si>
  <si>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</si>
  <si>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</si>
  <si>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</si>
  <si>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</si>
  <si>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</si>
  <si>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</si>
  <si>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</si>
  <si>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</si>
  <si>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</si>
  <si>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</si>
  <si>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</si>
  <si>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</si>
  <si>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</si>
  <si>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</si>
  <si>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</si>
  <si>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</si>
  <si>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</si>
  <si>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</si>
  <si>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</si>
  <si>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</si>
  <si>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</si>
  <si>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</si>
  <si>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</si>
  <si>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</si>
  <si>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</si>
  <si>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</si>
  <si>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</si>
  <si>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</si>
  <si>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</si>
  <si>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</si>
  <si>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</si>
  <si>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</si>
  <si>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</si>
  <si>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</si>
  <si>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</si>
  <si>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</si>
  <si>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</si>
  <si>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</si>
  <si>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</si>
  <si>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</si>
  <si>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</si>
  <si>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</si>
  <si>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</si>
  <si>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</si>
  <si>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</si>
  <si>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</si>
  <si>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</si>
  <si>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</si>
  <si>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</si>
  <si>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</si>
  <si>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</si>
  <si>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</si>
  <si>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</si>
  <si>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</si>
  <si>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</si>
  <si>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</si>
  <si>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</si>
  <si>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</si>
  <si>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</si>
  <si>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</si>
  <si>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</si>
  <si>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</si>
  <si>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</si>
  <si>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</si>
  <si>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</si>
  <si>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</si>
  <si>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</si>
  <si>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</si>
  <si>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</si>
  <si>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</si>
  <si>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</si>
  <si>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</si>
  <si>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</si>
  <si>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</si>
  <si>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</si>
  <si>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</si>
  <si>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</si>
  <si>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</si>
  <si>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</si>
  <si>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</si>
  <si>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</si>
  <si>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</si>
  <si>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</si>
  <si>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</si>
  <si>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</si>
  <si>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</si>
  <si>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</si>
  <si>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</si>
  <si>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</si>
  <si>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</si>
  <si>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</si>
  <si>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</si>
  <si>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</si>
  <si>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</si>
  <si>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</si>
  <si>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</si>
  <si>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</si>
  <si>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</si>
  <si>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</si>
  <si>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</si>
  <si>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</si>
  <si>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</si>
  <si>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</si>
  <si>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</si>
  <si>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</si>
  <si>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</si>
  <si>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</si>
  <si>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</si>
  <si>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</si>
  <si>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</si>
  <si>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</si>
  <si>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</si>
  <si>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</si>
  <si>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</si>
  <si>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</si>
  <si>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</si>
  <si>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</si>
  <si>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</si>
  <si>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</si>
  <si>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</si>
  <si>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</si>
  <si>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</si>
  <si>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</si>
  <si>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</si>
  <si>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</si>
  <si>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</si>
  <si>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</si>
  <si>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</si>
  <si>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</si>
  <si>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</si>
  <si>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</si>
  <si>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</si>
  <si>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</si>
  <si>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</si>
  <si>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</si>
  <si>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</si>
  <si>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</si>
  <si>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</si>
  <si>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</si>
  <si>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</si>
  <si>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</si>
  <si>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</si>
  <si>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</si>
  <si>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</si>
  <si>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</si>
  <si>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</si>
  <si>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</si>
  <si>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</si>
  <si>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</si>
  <si>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</si>
  <si>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</si>
  <si>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</si>
  <si>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</si>
  <si>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</si>
  <si>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</si>
  <si>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</si>
  <si>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</si>
  <si>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</si>
  <si>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</si>
  <si>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</si>
  <si>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</si>
  <si>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</si>
  <si>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</si>
  <si>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</si>
  <si>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</si>
  <si>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</si>
  <si>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</si>
  <si>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</si>
  <si>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</si>
  <si>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</si>
  <si>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</si>
  <si>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</si>
  <si>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</si>
  <si>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</si>
  <si>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</si>
  <si>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</si>
  <si>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</si>
  <si>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</si>
  <si>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</si>
  <si>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</si>
  <si>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</si>
  <si>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</si>
  <si>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</si>
  <si>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</si>
  <si>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</si>
  <si>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</si>
  <si>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</si>
  <si>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</si>
  <si>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</si>
  <si>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</si>
  <si>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</si>
  <si>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</si>
  <si>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</si>
  <si>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</si>
  <si>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</si>
  <si>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</si>
  <si>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</si>
  <si>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</si>
  <si>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</si>
  <si>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</si>
  <si>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</si>
  <si>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</si>
  <si>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</si>
  <si>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</si>
  <si>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</si>
  <si>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</si>
  <si>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</si>
  <si>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</si>
  <si>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</si>
  <si>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</si>
  <si>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</si>
  <si>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</si>
  <si>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</si>
  <si>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</si>
  <si>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</si>
  <si>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</si>
  <si>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</si>
  <si>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</si>
  <si>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</si>
  <si>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</si>
  <si>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</si>
  <si>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</si>
  <si>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</si>
  <si>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</si>
  <si>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</si>
  <si>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</si>
  <si>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</si>
  <si>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</si>
  <si>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</si>
  <si>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</si>
  <si>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</si>
  <si>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</si>
  <si>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</si>
  <si>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</si>
  <si>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</si>
  <si>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</si>
  <si>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</si>
  <si>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</si>
  <si>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</si>
  <si>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</si>
  <si>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</si>
  <si>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</si>
  <si>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</si>
  <si>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</si>
  <si>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</si>
  <si>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</si>
  <si>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</si>
  <si>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</si>
  <si>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</si>
  <si>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</si>
  <si>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</si>
  <si>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</si>
  <si>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</si>
  <si>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</si>
  <si>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</si>
  <si>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</si>
  <si>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</si>
  <si>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</si>
  <si>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</si>
  <si>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</si>
  <si>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</si>
  <si>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</si>
  <si>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</si>
  <si>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</si>
  <si>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</si>
  <si>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</si>
  <si>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</si>
  <si>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</si>
  <si>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</si>
  <si>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</si>
  <si>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</si>
  <si>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</si>
  <si>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</si>
  <si>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</si>
  <si>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</si>
  <si>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</si>
  <si>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</si>
  <si>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</si>
  <si>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</si>
  <si>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</si>
  <si>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</si>
  <si>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</si>
  <si>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</si>
  <si>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</si>
  <si>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</si>
  <si>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</si>
  <si>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</si>
  <si>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</si>
  <si>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</si>
  <si>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</si>
  <si>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</si>
  <si>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</si>
  <si>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</si>
  <si>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</si>
  <si>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</si>
  <si>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</si>
  <si>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</si>
  <si>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</si>
  <si>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</si>
  <si>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</si>
  <si>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</si>
  <si>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</si>
  <si>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</si>
  <si>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</si>
  <si>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</si>
  <si>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</si>
  <si>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</si>
  <si>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</si>
  <si>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</si>
  <si>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</si>
  <si>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</si>
  <si>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</si>
  <si>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</si>
  <si>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</si>
  <si>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</si>
  <si>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</si>
  <si>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</si>
  <si>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</si>
  <si>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</si>
  <si>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</si>
  <si>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</si>
  <si>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</si>
  <si>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</si>
  <si>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</si>
  <si>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</si>
  <si>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</si>
  <si>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</si>
  <si>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</si>
  <si>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</si>
  <si>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</si>
  <si>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</si>
  <si>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</si>
  <si>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</si>
  <si>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</si>
  <si>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</si>
  <si>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</si>
  <si>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</si>
  <si>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</si>
  <si>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</si>
  <si>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</si>
  <si>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</si>
  <si>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</si>
  <si>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</si>
  <si>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</si>
  <si>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</si>
  <si>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</si>
  <si>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</si>
  <si>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</si>
  <si>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</si>
  <si>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</si>
  <si>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</si>
  <si>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</si>
  <si>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</si>
  <si>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</si>
  <si>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</si>
  <si>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</si>
  <si>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</si>
  <si>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</si>
  <si>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</si>
  <si>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</si>
  <si>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</si>
  <si>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</si>
  <si>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</si>
  <si>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</si>
  <si>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</si>
  <si>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</si>
  <si>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</si>
  <si>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</si>
  <si>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</si>
  <si>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</si>
  <si>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</si>
  <si>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</si>
  <si>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</si>
  <si>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</si>
  <si>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</si>
  <si>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</si>
  <si>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</si>
  <si>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</si>
  <si>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</si>
  <si>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</si>
  <si>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</si>
  <si>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</si>
  <si>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</si>
  <si>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</si>
  <si>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</si>
  <si>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</si>
  <si>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</si>
  <si>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</si>
  <si>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</si>
  <si>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</si>
  <si>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</si>
  <si>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</si>
  <si>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</si>
  <si>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</si>
  <si>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</si>
  <si>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</si>
  <si>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</si>
  <si>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</si>
  <si>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</si>
  <si>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</si>
  <si>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</si>
  <si>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</si>
  <si>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</si>
  <si>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</si>
  <si>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</si>
  <si>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</si>
  <si>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</si>
  <si>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</si>
  <si>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</si>
  <si>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</si>
  <si>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</si>
  <si>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</si>
  <si>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</si>
  <si>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</si>
  <si>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</si>
  <si>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</si>
  <si>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</si>
  <si>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</si>
  <si>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</si>
  <si>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</si>
  <si>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</si>
  <si>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</si>
  <si>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</si>
  <si>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</si>
  <si>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</si>
  <si>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</si>
  <si>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</si>
  <si>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</si>
  <si>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</si>
  <si>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</si>
  <si>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</si>
  <si>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</si>
  <si>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</si>
  <si>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</si>
  <si>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</si>
  <si>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</si>
  <si>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</si>
  <si>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</si>
  <si>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</si>
  <si>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</si>
  <si>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</si>
  <si>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</si>
  <si>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</si>
  <si>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</si>
  <si>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</si>
  <si>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</si>
  <si>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</si>
  <si>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</si>
  <si>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</si>
  <si>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</si>
  <si>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</si>
  <si>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</si>
  <si>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</si>
  <si>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</si>
  <si>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</si>
  <si>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</si>
  <si>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</si>
  <si>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</si>
  <si>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</si>
  <si>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</si>
  <si>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</si>
  <si>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</si>
  <si>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</si>
  <si>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</si>
  <si>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</si>
  <si>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</si>
  <si>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</si>
  <si>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</si>
  <si>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</si>
  <si>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</si>
  <si>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</si>
  <si>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</si>
  <si>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</si>
  <si>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</si>
  <si>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</si>
  <si>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</si>
  <si>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</si>
  <si>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</si>
  <si>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</si>
  <si>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</si>
  <si>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</si>
  <si>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</si>
  <si>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</si>
  <si>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</si>
  <si>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</si>
  <si>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</si>
  <si>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</si>
  <si>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</si>
  <si>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</si>
  <si>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</si>
  <si>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</si>
  <si>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</si>
  <si>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</si>
  <si>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</si>
  <si>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</si>
  <si>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</si>
  <si>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</si>
  <si>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</si>
  <si>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</si>
  <si>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</si>
  <si>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</si>
  <si>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</si>
  <si>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</si>
  <si>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</si>
  <si>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</si>
  <si>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</si>
  <si>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</si>
  <si>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</si>
  <si>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</si>
  <si>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</si>
  <si>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</si>
  <si>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</si>
  <si>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</si>
  <si>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</si>
  <si>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</si>
  <si>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</si>
  <si>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</si>
  <si>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</si>
  <si>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</si>
  <si>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</si>
  <si>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</si>
  <si>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</si>
  <si>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</si>
  <si>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</si>
  <si>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</si>
  <si>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</si>
  <si>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</si>
  <si>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</si>
  <si>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</si>
  <si>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</si>
  <si>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</si>
  <si>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</si>
  <si>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</si>
  <si>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</si>
  <si>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</si>
  <si>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</si>
  <si>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</si>
  <si>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</si>
  <si>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</si>
  <si>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</si>
  <si>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</si>
  <si>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</si>
  <si>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</si>
  <si>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</si>
  <si>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</si>
  <si>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</si>
  <si>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</si>
  <si>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</si>
  <si>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</si>
  <si>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</si>
  <si>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</si>
  <si>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</si>
  <si>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</si>
  <si>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</si>
  <si>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</si>
  <si>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</si>
  <si>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</si>
  <si>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</si>
  <si>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</si>
  <si>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</si>
  <si>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</si>
  <si>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</si>
  <si>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</si>
  <si>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</si>
  <si>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</si>
  <si>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</si>
  <si>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</si>
  <si>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</si>
  <si>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</si>
  <si>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</si>
  <si>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</si>
  <si>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</si>
  <si>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</si>
  <si>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</si>
  <si>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</si>
  <si>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</si>
  <si>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</si>
  <si>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</si>
  <si>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</si>
  <si>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</si>
  <si>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</si>
  <si>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</si>
  <si>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</si>
  <si>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</si>
  <si>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</si>
  <si>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</si>
  <si>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</si>
  <si>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</si>
  <si>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</si>
  <si>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</si>
  <si>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</si>
  <si>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</si>
  <si>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</si>
  <si>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</si>
  <si>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</si>
  <si>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</si>
  <si>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</si>
  <si>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</si>
  <si>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</si>
  <si>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</si>
  <si>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</si>
  <si>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</si>
  <si>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</si>
  <si>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</si>
  <si>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</si>
  <si>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</si>
  <si>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</si>
  <si>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</si>
  <si>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</si>
  <si>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</si>
  <si>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</si>
  <si>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</si>
  <si>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</si>
  <si>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</si>
  <si>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</si>
  <si>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</si>
  <si>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</si>
  <si>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</si>
  <si>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</si>
  <si>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</si>
  <si>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</si>
  <si>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</si>
  <si>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</si>
  <si>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</si>
  <si>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</si>
  <si>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</si>
  <si>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</si>
  <si>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</si>
  <si>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</si>
  <si>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</si>
  <si>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</si>
  <si>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</si>
  <si>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</si>
  <si>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</si>
  <si>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</si>
  <si>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</si>
  <si>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</si>
  <si>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</si>
  <si>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</si>
  <si>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</si>
  <si>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</si>
  <si>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</si>
  <si>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</si>
  <si>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</si>
  <si>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</si>
  <si>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</si>
  <si>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</si>
  <si>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</si>
  <si>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</si>
  <si>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</si>
  <si>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</si>
  <si>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</si>
  <si>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</si>
  <si>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</si>
  <si>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</si>
  <si>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</si>
  <si>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</si>
  <si>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</si>
  <si>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</si>
  <si>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</si>
  <si>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</si>
  <si>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</si>
  <si>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</si>
  <si>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</si>
  <si>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</si>
  <si>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</si>
  <si>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</si>
  <si>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</si>
  <si>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</si>
  <si>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</si>
  <si>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</si>
  <si>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</si>
  <si>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</si>
  <si>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</si>
  <si>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</si>
  <si>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</si>
  <si>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</si>
  <si>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</si>
  <si>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</si>
  <si>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</si>
  <si>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</si>
  <si>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</si>
  <si>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</si>
  <si>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</si>
  <si>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</si>
  <si>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</si>
  <si>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</si>
  <si>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</si>
  <si>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</si>
  <si>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</si>
  <si>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</si>
  <si>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</si>
  <si>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</si>
  <si>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</si>
  <si>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</si>
  <si>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</si>
  <si>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</si>
  <si>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</si>
  <si>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</si>
  <si>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</si>
  <si>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</si>
  <si>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</si>
  <si>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</si>
  <si>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</si>
  <si>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</si>
  <si>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</si>
  <si>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</si>
  <si>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</si>
  <si>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</si>
  <si>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</si>
  <si>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</si>
  <si>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</si>
  <si>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</si>
  <si>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</si>
  <si>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</si>
  <si>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</si>
  <si>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</si>
  <si>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</si>
  <si>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</si>
  <si>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</si>
  <si>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</si>
  <si>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</si>
  <si>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</si>
  <si>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</si>
  <si>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</si>
  <si>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</si>
  <si>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</si>
  <si>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</si>
  <si>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</si>
  <si>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</si>
  <si>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</si>
  <si>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</si>
  <si>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</si>
  <si>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</si>
  <si>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</si>
  <si>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</si>
  <si>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</si>
  <si>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</si>
  <si>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</si>
  <si>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</si>
  <si>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</si>
  <si>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</si>
  <si>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</si>
  <si>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</si>
  <si>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</si>
  <si>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</si>
  <si>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</si>
  <si>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</si>
  <si>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</si>
  <si>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</si>
  <si>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</si>
  <si>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</si>
  <si>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</si>
  <si>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</si>
  <si>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</si>
  <si>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</si>
  <si>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</si>
  <si>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</si>
  <si>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</si>
  <si>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</si>
  <si>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</si>
  <si>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</si>
  <si>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</si>
  <si>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</si>
  <si>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</si>
  <si>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</si>
  <si>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</si>
  <si>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</si>
  <si>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</si>
  <si>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</si>
  <si>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</si>
  <si>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</si>
  <si>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</si>
  <si>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</si>
  <si>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</si>
  <si>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</si>
  <si>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</si>
  <si>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</si>
  <si>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</si>
  <si>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</si>
  <si>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</si>
  <si>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</si>
  <si>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</si>
  <si>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</si>
  <si>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</si>
  <si>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</si>
  <si>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</si>
  <si>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</si>
  <si>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</si>
  <si>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</si>
  <si>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</si>
  <si>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</si>
  <si>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</si>
  <si>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</si>
  <si>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</si>
  <si>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</si>
  <si>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</si>
  <si>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</si>
  <si>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</si>
  <si>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</si>
  <si>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</si>
  <si>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</si>
  <si>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</si>
  <si>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</si>
  <si>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</si>
  <si>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</si>
  <si>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</si>
  <si>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</si>
  <si>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</si>
  <si>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</si>
  <si>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</si>
  <si>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</si>
  <si>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</si>
  <si>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</si>
  <si>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</si>
  <si>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</si>
  <si>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</si>
  <si>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</si>
  <si>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</si>
  <si>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</si>
  <si>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</si>
  <si>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</si>
  <si>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</si>
  <si>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</si>
  <si>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</si>
  <si>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</si>
  <si>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</si>
  <si>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</si>
  <si>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</si>
  <si>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</si>
  <si>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</si>
  <si>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</si>
  <si>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</si>
  <si>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</si>
  <si>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</si>
  <si>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</si>
  <si>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</si>
  <si>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</si>
  <si>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</si>
  <si>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</si>
  <si>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</si>
  <si>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</si>
  <si>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</si>
  <si>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</si>
  <si>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</si>
  <si>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</si>
  <si>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</si>
  <si>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</si>
  <si>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</si>
  <si>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</si>
  <si>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</si>
  <si>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</si>
  <si>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</si>
  <si>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</si>
  <si>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</si>
  <si>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</si>
  <si>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</si>
  <si>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</si>
  <si>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</si>
  <si>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</si>
  <si>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</si>
  <si>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</si>
  <si>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</si>
  <si>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</si>
  <si>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</si>
  <si>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</si>
  <si>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</si>
  <si>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</si>
  <si>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</si>
  <si>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</si>
  <si>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</si>
  <si>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</si>
  <si>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</si>
  <si>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</si>
  <si>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</si>
  <si>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</si>
  <si>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</si>
  <si>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</si>
  <si>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</si>
  <si>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</si>
  <si>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</si>
  <si>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</si>
  <si>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</si>
  <si>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</si>
  <si>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</si>
  <si>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</si>
  <si>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</si>
  <si>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</si>
  <si>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</si>
  <si>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</si>
  <si>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</si>
  <si>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</si>
  <si>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</si>
  <si>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</si>
  <si>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</si>
  <si>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</si>
  <si>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</si>
  <si>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</si>
  <si>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</si>
  <si>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</si>
  <si>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</si>
  <si>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</si>
  <si>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</si>
  <si>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</si>
  <si>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</si>
  <si>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</si>
  <si>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</si>
  <si>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</si>
  <si>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</si>
  <si>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</si>
  <si>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</si>
  <si>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</si>
  <si>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</si>
  <si>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</si>
  <si>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</si>
  <si>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</si>
  <si>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</si>
  <si>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</si>
  <si>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</si>
  <si>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</si>
  <si>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</si>
  <si>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</si>
  <si>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</si>
  <si>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</si>
  <si>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</si>
  <si>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</si>
  <si>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</si>
  <si>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</si>
  <si>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</si>
  <si>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</si>
  <si>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</si>
  <si>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</si>
  <si>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</si>
  <si>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</si>
  <si>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</si>
  <si>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</si>
  <si>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</si>
  <si>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</si>
  <si>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</si>
  <si>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</si>
  <si>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</si>
  <si>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</si>
  <si>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</si>
  <si>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</si>
  <si>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</si>
  <si>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</si>
  <si>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</si>
  <si>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</si>
  <si>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</si>
  <si>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</si>
  <si>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</si>
  <si>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</si>
  <si>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</si>
  <si>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</si>
  <si>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</si>
  <si>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</si>
  <si>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</si>
  <si>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</si>
  <si>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</si>
  <si>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</si>
  <si>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</si>
  <si>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</si>
  <si>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</si>
  <si>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</si>
  <si>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</si>
  <si>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</si>
  <si>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</si>
  <si>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</si>
  <si>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</si>
  <si>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</si>
  <si>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</si>
  <si>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</si>
  <si>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</si>
  <si>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</si>
  <si>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</si>
  <si>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</si>
  <si>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</si>
  <si>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</si>
  <si>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</si>
  <si>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</si>
  <si>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</si>
  <si>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</si>
  <si>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</si>
  <si>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</si>
  <si>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</si>
  <si>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</si>
  <si>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</si>
  <si>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</si>
  <si>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</si>
  <si>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</si>
  <si>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</si>
  <si>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</si>
  <si>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</si>
  <si>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</si>
  <si>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</si>
  <si>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</si>
  <si>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</si>
  <si>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</si>
  <si>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</si>
  <si>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</si>
  <si>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</si>
  <si>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</si>
  <si>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</si>
  <si>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</si>
  <si>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</si>
  <si>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</si>
  <si>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</si>
  <si>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</si>
  <si>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</si>
  <si>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</si>
  <si>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</si>
  <si>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</si>
  <si>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</si>
  <si>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</si>
  <si>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</si>
  <si>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</si>
  <si>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</si>
  <si>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</si>
  <si>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</si>
  <si>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</si>
  <si>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</si>
  <si>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</si>
  <si>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</si>
  <si>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</si>
  <si>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</si>
  <si>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</si>
  <si>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</si>
  <si>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</si>
  <si>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</si>
  <si>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</si>
  <si>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</si>
  <si>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</si>
  <si>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</si>
  <si>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</si>
  <si>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</si>
  <si>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</si>
  <si>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</si>
  <si>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</si>
  <si>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</si>
  <si>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</si>
  <si>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</si>
  <si>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</si>
  <si>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</si>
  <si>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</si>
  <si>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</si>
  <si>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</si>
  <si>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</si>
  <si>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</si>
  <si>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</si>
  <si>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</si>
  <si>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</si>
  <si>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</si>
  <si>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</si>
  <si>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</si>
  <si>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</si>
  <si>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</si>
  <si>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</si>
  <si>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</si>
  <si>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</si>
  <si>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</si>
  <si>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</si>
  <si>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</si>
  <si>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</si>
  <si>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</si>
  <si>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</si>
  <si>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</si>
  <si>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</si>
  <si>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</si>
  <si>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</si>
  <si>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</si>
  <si>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</si>
  <si>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</si>
  <si>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</si>
  <si>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</si>
  <si>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</si>
  <si>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</si>
  <si>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</si>
  <si>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</si>
  <si>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</si>
  <si>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</si>
  <si>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</si>
  <si>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</si>
  <si>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</si>
  <si>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</si>
  <si>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</si>
  <si>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</si>
  <si>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</si>
  <si>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</si>
  <si>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</si>
  <si>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</si>
  <si>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</si>
  <si>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</si>
  <si>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</si>
  <si>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</si>
  <si>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</si>
  <si>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</si>
  <si>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</si>
  <si>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</si>
  <si>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</si>
  <si>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</si>
  <si>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</si>
  <si>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</si>
  <si>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</si>
  <si>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</si>
  <si>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</si>
  <si>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</si>
  <si>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</si>
  <si>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</si>
  <si>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</si>
  <si>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</si>
  <si>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</si>
  <si>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</si>
  <si>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</si>
  <si>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</si>
  <si>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</si>
  <si>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</si>
  <si>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</si>
  <si>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</si>
  <si>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</si>
  <si>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</si>
  <si>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</si>
  <si>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</si>
  <si>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</si>
  <si>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</si>
  <si>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</si>
  <si>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</si>
  <si>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</si>
  <si>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</si>
  <si>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</si>
  <si>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</si>
  <si>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</si>
  <si>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</si>
  <si>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</si>
  <si>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</si>
  <si>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</si>
  <si>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</si>
  <si>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</si>
  <si>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</si>
  <si>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</si>
  <si>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</si>
  <si>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</si>
  <si>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</si>
  <si>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</si>
  <si>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</si>
  <si>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</si>
  <si>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</si>
  <si>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</si>
  <si>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</si>
  <si>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</si>
  <si>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</si>
  <si>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</si>
  <si>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</si>
  <si>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</si>
  <si>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</si>
  <si>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</si>
  <si>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</si>
  <si>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</si>
  <si>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</si>
  <si>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</si>
  <si>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</si>
  <si>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</si>
  <si>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</si>
  <si>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</si>
  <si>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</si>
  <si>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</si>
  <si>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</si>
  <si>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</si>
  <si>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</si>
  <si>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</si>
  <si>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</si>
  <si>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</si>
  <si>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</si>
  <si>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</si>
  <si>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</si>
  <si>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</si>
  <si>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</si>
  <si>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</si>
  <si>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</si>
  <si>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</si>
  <si>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</si>
  <si>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</si>
  <si>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</si>
  <si>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</si>
  <si>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</si>
  <si>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</si>
  <si>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</si>
  <si>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</si>
  <si>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</si>
  <si>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</si>
  <si>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</si>
  <si>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</si>
  <si>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</si>
  <si>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</si>
  <si>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</si>
  <si>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</si>
  <si>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</si>
  <si>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</si>
  <si>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</si>
  <si>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</si>
  <si>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</si>
  <si>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</si>
  <si>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</si>
  <si>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</si>
  <si>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</si>
  <si>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</si>
  <si>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</si>
  <si>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</si>
  <si>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</si>
  <si>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</si>
  <si>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</si>
  <si>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</si>
  <si>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</si>
  <si>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</si>
  <si>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</si>
  <si>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</si>
  <si>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</si>
  <si>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</si>
  <si>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</si>
  <si>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</si>
  <si>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</si>
  <si>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</si>
  <si>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</si>
  <si>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</si>
  <si>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</si>
  <si>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</si>
  <si>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</si>
  <si>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</si>
  <si>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</si>
  <si>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</si>
  <si>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</si>
  <si>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</si>
  <si>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</si>
  <si>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</si>
  <si>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</si>
  <si>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</si>
  <si>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</si>
  <si>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</si>
  <si>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</si>
  <si>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</si>
  <si>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</si>
  <si>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</si>
  <si>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</si>
  <si>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</si>
  <si>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</si>
  <si>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</si>
  <si>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</si>
  <si>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</si>
  <si>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</si>
  <si>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</si>
  <si>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</si>
  <si>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</si>
  <si>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</si>
  <si>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</si>
  <si>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</si>
  <si>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</si>
  <si>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</si>
  <si>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</si>
  <si>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</si>
  <si>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</si>
  <si>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</si>
  <si>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</si>
  <si>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</si>
  <si>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</si>
  <si>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</si>
  <si>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</si>
  <si>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</si>
  <si>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</si>
  <si>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</si>
  <si>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</si>
  <si>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</si>
  <si>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</si>
  <si>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</si>
  <si>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</si>
  <si>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</si>
  <si>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</si>
  <si>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</si>
  <si>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</si>
  <si>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</si>
  <si>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</si>
  <si>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</si>
  <si>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</si>
  <si>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</si>
  <si>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</si>
  <si>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</si>
  <si>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</si>
  <si>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</si>
  <si>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</si>
  <si>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</si>
  <si>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</si>
  <si>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</si>
  <si>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</si>
  <si>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</si>
  <si>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</si>
  <si>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</si>
  <si>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</si>
  <si>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</si>
  <si>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</si>
  <si>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</si>
  <si>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</si>
  <si>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</si>
  <si>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</si>
  <si>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</si>
  <si>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</si>
  <si>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</si>
  <si>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</si>
  <si>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</si>
  <si>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</si>
  <si>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</si>
  <si>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</si>
  <si>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</si>
  <si>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</si>
  <si>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</si>
  <si>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</si>
  <si>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</si>
  <si>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</si>
  <si>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</si>
  <si>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</si>
  <si>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</si>
  <si>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</si>
  <si>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</si>
  <si>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</si>
  <si>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</si>
  <si>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</si>
  <si>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</si>
  <si>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</si>
  <si>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</si>
  <si>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</si>
  <si>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</si>
  <si>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</si>
  <si>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</si>
  <si>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</si>
  <si>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</si>
  <si>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</si>
  <si>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</si>
  <si>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</si>
  <si>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</si>
  <si>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</si>
  <si>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</si>
  <si>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</si>
  <si>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</si>
  <si>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</si>
  <si>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</si>
  <si>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</si>
  <si>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</si>
  <si>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</si>
  <si>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</si>
  <si>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</si>
  <si>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</si>
  <si>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</si>
  <si>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</si>
  <si>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</si>
  <si>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</si>
  <si>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</si>
  <si>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</si>
  <si>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</si>
  <si>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</si>
  <si>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</si>
  <si>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</si>
  <si>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</si>
  <si>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</si>
  <si>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</si>
  <si>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</si>
  <si>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</si>
  <si>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</si>
  <si>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</si>
  <si>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</si>
  <si>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</si>
  <si>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</si>
  <si>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</si>
  <si>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</si>
  <si>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</si>
  <si>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</si>
  <si>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</si>
  <si>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</si>
  <si>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</si>
  <si>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</si>
  <si>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</si>
  <si>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</si>
  <si>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</si>
  <si>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</si>
  <si>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</si>
  <si>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</si>
  <si>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</si>
  <si>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</si>
  <si>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</si>
  <si>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</si>
  <si>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</si>
  <si>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</si>
  <si>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</si>
  <si>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</si>
  <si>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</si>
  <si>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</si>
  <si>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</si>
  <si>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</si>
  <si>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</si>
  <si>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</si>
  <si>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</si>
  <si>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</si>
  <si>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</si>
  <si>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</si>
  <si>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</si>
  <si>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</si>
  <si>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</si>
  <si>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</si>
  <si>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</si>
  <si>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</si>
  <si>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</si>
  <si>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</si>
  <si>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</si>
  <si>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</si>
  <si>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</si>
  <si>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</si>
  <si>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</si>
  <si>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</si>
  <si>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</si>
  <si>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</si>
  <si>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</si>
  <si>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</si>
  <si>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</si>
  <si>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</si>
  <si>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</si>
  <si>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</si>
  <si>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</si>
  <si>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</si>
  <si>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</si>
  <si>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</si>
  <si>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</si>
  <si>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</si>
  <si>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</si>
  <si>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</si>
  <si>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</si>
  <si>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</si>
  <si>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</si>
  <si>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</si>
  <si>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</si>
  <si>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</si>
  <si>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</si>
  <si>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</si>
  <si>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</si>
  <si>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</si>
  <si>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</si>
  <si>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</si>
  <si>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</si>
  <si>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</si>
  <si>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</si>
  <si>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</si>
  <si>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</si>
  <si>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</si>
  <si>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</si>
  <si>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</si>
  <si>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</si>
  <si>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</si>
  <si>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</si>
  <si>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</si>
  <si>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</si>
  <si>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</si>
  <si>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</si>
  <si>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</si>
  <si>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</si>
  <si>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</si>
  <si>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</si>
  <si>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</si>
  <si>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</si>
  <si>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</si>
  <si>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</si>
  <si>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</si>
  <si>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</si>
  <si>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</si>
  <si>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</si>
  <si>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</si>
  <si>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</si>
  <si>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</si>
  <si>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</si>
  <si>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</si>
  <si>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</si>
  <si>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</si>
  <si>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</si>
  <si>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</si>
  <si>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</si>
  <si>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</si>
  <si>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</si>
  <si>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</si>
  <si>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</si>
  <si>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</si>
  <si>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</si>
  <si>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</si>
  <si>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</si>
  <si>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</si>
  <si>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</si>
  <si>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</si>
  <si>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</si>
  <si>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</si>
  <si>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</si>
  <si>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</si>
  <si>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</si>
  <si>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</si>
  <si>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</si>
  <si>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</si>
  <si>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</si>
  <si>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</si>
  <si>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</si>
  <si>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</si>
  <si>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</si>
  <si>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</si>
  <si>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</si>
  <si>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</si>
  <si>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</si>
  <si>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</si>
  <si>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</si>
  <si>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</si>
  <si>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</si>
  <si>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</si>
  <si>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</si>
  <si>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</si>
  <si>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</si>
  <si>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</si>
  <si>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</si>
  <si>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</si>
  <si>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</si>
  <si>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</si>
  <si>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</si>
  <si>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</si>
  <si>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</si>
  <si>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</si>
  <si>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</si>
  <si>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</si>
  <si>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</si>
  <si>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</si>
  <si>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</si>
  <si>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</si>
  <si>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</si>
  <si>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</si>
  <si>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</si>
  <si>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</si>
  <si>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</si>
  <si>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</si>
  <si>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</si>
  <si>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</si>
  <si>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</si>
  <si>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</si>
  <si>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</si>
  <si>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</si>
  <si>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</si>
  <si>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</si>
  <si>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</si>
  <si>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</si>
  <si>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</si>
  <si>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</si>
  <si>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</si>
  <si>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</si>
  <si>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</si>
  <si>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</si>
  <si>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</si>
  <si>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</si>
  <si>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</si>
  <si>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</si>
  <si>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</si>
  <si>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</si>
  <si>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</si>
  <si>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</si>
  <si>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</si>
  <si>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</si>
  <si>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</si>
  <si>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</si>
  <si>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</si>
  <si>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</si>
  <si>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</si>
  <si>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</si>
  <si>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</si>
  <si>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</si>
  <si>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</si>
  <si>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</si>
  <si>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</si>
  <si>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</si>
  <si>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</si>
  <si>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</si>
  <si>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</si>
  <si>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</si>
  <si>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</si>
  <si>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</si>
  <si>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</si>
  <si>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</si>
  <si>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</si>
  <si>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</si>
  <si>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</si>
  <si>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</si>
  <si>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</si>
  <si>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</si>
  <si>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</si>
  <si>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</si>
  <si>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</si>
  <si>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</si>
  <si>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</si>
  <si>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</si>
  <si>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</si>
  <si>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</si>
  <si>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</si>
  <si>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</si>
  <si>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</si>
  <si>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</si>
  <si>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</si>
  <si>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</si>
  <si>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</si>
  <si>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</si>
  <si>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</si>
  <si>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</si>
  <si>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</si>
  <si>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</si>
  <si>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</si>
  <si>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</si>
  <si>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</si>
  <si>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</si>
  <si>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</si>
  <si>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</si>
  <si>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</si>
  <si>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</si>
  <si>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</si>
  <si>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</si>
  <si>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</si>
  <si>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</si>
  <si>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</si>
  <si>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</si>
  <si>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</si>
  <si>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</si>
  <si>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</si>
  <si>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</si>
  <si>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</si>
  <si>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</si>
  <si>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</si>
  <si>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</si>
  <si>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</si>
  <si>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</si>
  <si>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</si>
  <si>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</si>
  <si>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</si>
  <si>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</si>
  <si>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</si>
  <si>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</si>
  <si>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</si>
  <si>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</si>
  <si>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</si>
  <si>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</si>
  <si>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</si>
  <si>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</si>
  <si>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</si>
  <si>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</si>
  <si>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</si>
  <si>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</si>
  <si>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</si>
  <si>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</si>
  <si>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</si>
  <si>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</si>
  <si>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</si>
  <si>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</si>
  <si>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</si>
  <si>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</si>
  <si>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</si>
  <si>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</si>
  <si>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</si>
  <si>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</si>
  <si>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</si>
  <si>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</si>
  <si>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</si>
  <si>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</si>
  <si>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</si>
  <si>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</si>
  <si>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</si>
  <si>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</si>
  <si>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</si>
  <si>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</si>
  <si>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</si>
  <si>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</si>
  <si>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</si>
  <si>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</si>
  <si>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</si>
  <si>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</si>
  <si>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</si>
  <si>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</si>
  <si>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</si>
  <si>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</si>
  <si>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</si>
  <si>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</si>
  <si>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</si>
  <si>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</si>
  <si>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</si>
  <si>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</si>
  <si>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</si>
  <si>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</si>
  <si>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</si>
  <si>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</si>
  <si>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</si>
  <si>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</si>
  <si>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</si>
  <si>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</si>
  <si>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</si>
  <si>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</si>
  <si>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</si>
  <si>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</si>
  <si>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</si>
  <si>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</si>
  <si>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</si>
  <si>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</si>
  <si>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</si>
  <si>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</si>
  <si>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</si>
  <si>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</si>
  <si>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</si>
  <si>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</si>
  <si>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</si>
  <si>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</si>
  <si>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</si>
  <si>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</si>
  <si>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</si>
  <si>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</si>
  <si>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</si>
  <si>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</si>
  <si>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</si>
  <si>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</si>
  <si>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</si>
  <si>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</si>
  <si>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</si>
  <si>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</si>
  <si>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</si>
  <si>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</si>
  <si>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</si>
  <si>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</si>
  <si>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</si>
  <si>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</si>
  <si>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</si>
  <si>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</si>
  <si>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</si>
  <si>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</si>
  <si>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</si>
  <si>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</si>
  <si>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</si>
  <si>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</si>
  <si>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</si>
  <si>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</si>
  <si>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</si>
  <si>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</si>
  <si>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</si>
  <si>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</si>
  <si>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</si>
  <si>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</si>
  <si>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</si>
  <si>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</si>
  <si>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</si>
  <si>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</si>
  <si>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</si>
  <si>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</si>
  <si>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</si>
  <si>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</si>
  <si>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</si>
  <si>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</si>
  <si>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</si>
  <si>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</si>
  <si>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</si>
  <si>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</si>
  <si>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</si>
  <si>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</si>
  <si>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</si>
  <si>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</si>
  <si>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</si>
  <si>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</si>
  <si>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</si>
  <si>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</si>
  <si>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</si>
  <si>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</si>
  <si>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</si>
  <si>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</si>
  <si>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</si>
  <si>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</si>
  <si>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</si>
  <si>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</si>
  <si>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</si>
  <si>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</si>
  <si>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</si>
  <si>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</si>
  <si>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</si>
  <si>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</si>
  <si>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</si>
  <si>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</si>
  <si>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</si>
  <si>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</si>
  <si>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</si>
  <si>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</si>
  <si>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</si>
  <si>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</si>
  <si>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</si>
  <si>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</si>
  <si>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 xml:space="preserve">Goal 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</si>
  <si>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</si>
  <si>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</si>
  <si>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</si>
  <si>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</si>
  <si>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</si>
  <si>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</si>
  <si>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</si>
  <si>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</si>
  <si>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</si>
  <si>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</si>
  <si>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</si>
  <si>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</si>
  <si>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</si>
  <si>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</si>
  <si>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</si>
  <si>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</si>
  <si>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</si>
  <si>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</si>
  <si>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Greater than or equal to 50000 </t>
  </si>
  <si>
    <t>Successful</t>
  </si>
  <si>
    <t>Mean</t>
  </si>
  <si>
    <t>Median</t>
  </si>
  <si>
    <t>Minimum</t>
  </si>
  <si>
    <t>Maximum</t>
  </si>
  <si>
    <t>Variance</t>
  </si>
  <si>
    <t>Standard deviation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</si>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</sst>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4"/>
      <color rgb="FF000000"/>
      <name val="-webkit-standard"/>
    </font>
    <font>
      <b/>
      <u/>
      <sz val="12"/>
      <color theme="9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164" fontId="0" fillId="0" borderId="0" xfId="0" applyNumberForma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33" borderId="0" xfId="0" applyFill="1"/>
    <xf numFmtId="0" fontId="22" fillId="0" borderId="0" xfId="0" quotePrefix="1" applyFont="1"/>
    <xf numFmtId="0" fontId="22" fillId="0" borderId="0" xfId="0" applyFont="1"/>
    <xf numFmtId="165" fontId="0" fillId="0" borderId="0" xfId="0" applyNumberFormat="1"/>
    <xf numFmtId="1" fontId="0" fillId="0" borderId="0" xfId="0" applyNumberForma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Challenge 1.xlsx]1!PivotTable11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2-E342-A9B8-BFB5378C381B}"/>
            </c:ext>
          </c:extLst>
        </c:ser>
        <c:ser>
          <c:idx val="1"/>
          <c:order val="1"/>
          <c:tx>
            <c:strRef>
              <c:f>'1'!$C$3:$C$4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B2-E342-A9B8-BFB5378C381B}"/>
            </c:ext>
          </c:extLst>
        </c:ser>
        <c:ser>
          <c:idx val="2"/>
          <c:order val="2"/>
          <c:tx>
            <c:strRef>
              <c:f>'1'!$D$3:$D$4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B2-E342-A9B8-BFB5378C381B}"/>
            </c:ext>
          </c:extLst>
        </c:ser>
        <c:ser>
          <c:idx val="3"/>
          <c:order val="3"/>
          <c:tx>
            <c:strRef>
              <c:f>'1'!$E$3:$E$4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B2-E342-A9B8-BFB5378C3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9810976"/>
        <c:axId val="1889464832"/>
      </c:barChart>
      <c:catAx>
        <c:axId val="19498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64832"/>
        <c:crosses val="autoZero"/>
        <c:auto val="1"/>
        <c:lblAlgn val="ctr"/>
        <c:lblOffset val="100"/>
        <c:noMultiLvlLbl val="0"/>
      </c:catAx>
      <c:valAx>
        <c:axId val="18894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1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Challenge 1.xlsx]2!PivotTable13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2-2A44-93D4-D78B4400757F}"/>
            </c:ext>
          </c:extLst>
        </c:ser>
        <c:ser>
          <c:idx val="1"/>
          <c:order val="1"/>
          <c:tx>
            <c:strRef>
              <c:f>'2'!$C$4:$C$5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2-2A44-93D4-D78B4400757F}"/>
            </c:ext>
          </c:extLst>
        </c:ser>
        <c:ser>
          <c:idx val="2"/>
          <c:order val="2"/>
          <c:tx>
            <c:strRef>
              <c:f>'2'!$D$4:$D$5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2-2A44-93D4-D78B4400757F}"/>
            </c:ext>
          </c:extLst>
        </c:ser>
        <c:ser>
          <c:idx val="3"/>
          <c:order val="3"/>
          <c:tx>
            <c:strRef>
              <c:f>'2'!$E$4:$E$5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2-2A44-93D4-D78B4400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4550624"/>
        <c:axId val="1754984848"/>
      </c:barChart>
      <c:catAx>
        <c:axId val="17545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984848"/>
        <c:crosses val="autoZero"/>
        <c:auto val="1"/>
        <c:lblAlgn val="ctr"/>
        <c:lblOffset val="100"/>
        <c:noMultiLvlLbl val="0"/>
      </c:catAx>
      <c:valAx>
        <c:axId val="17549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Challenge 1.xlsx]3!PivotTable15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5-0347-80A0-3E3EC0A888B6}"/>
            </c:ext>
          </c:extLst>
        </c:ser>
        <c:ser>
          <c:idx val="1"/>
          <c:order val="1"/>
          <c:tx>
            <c:strRef>
              <c:f>'3'!$C$4:$C$5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2-794D-8795-9D79D7E2C940}"/>
            </c:ext>
          </c:extLst>
        </c:ser>
        <c:ser>
          <c:idx val="2"/>
          <c:order val="2"/>
          <c:tx>
            <c:strRef>
              <c:f>'3'!$D$4:$D$5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2-794D-8795-9D79D7E2C940}"/>
            </c:ext>
          </c:extLst>
        </c:ser>
        <c:ser>
          <c:idx val="3"/>
          <c:order val="3"/>
          <c:tx>
            <c:strRef>
              <c:f>'3'!$E$4:$E$5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2-794D-8795-9D79D7E2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53568"/>
        <c:axId val="1869159456"/>
      </c:lineChart>
      <c:catAx>
        <c:axId val="187015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59456"/>
        <c:crosses val="autoZero"/>
        <c:auto val="1"/>
        <c:lblAlgn val="ctr"/>
        <c:lblOffset val="100"/>
        <c:noMultiLvlLbl val="0"/>
      </c:catAx>
      <c:valAx>
        <c:axId val="18691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 </c:v>
                </c:pt>
              </c:strCache>
            </c:strRef>
          </c:cat>
          <c:val>
            <c:numRef>
              <c:f>'4'!$F$2:$F$13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9-F341-94FB-0F3596AFC285}"/>
            </c:ext>
          </c:extLst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 </c:v>
                </c:pt>
              </c:strCache>
            </c:strRef>
          </c:cat>
          <c:val>
            <c:numRef>
              <c:f>'4'!$G$2:$G$13</c:f>
              <c:numCache>
                <c:formatCode>0.0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9-F341-94FB-0F3596AFC285}"/>
            </c:ext>
          </c:extLst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 </c:v>
                </c:pt>
              </c:strCache>
            </c:strRef>
          </c:cat>
          <c:val>
            <c:numRef>
              <c:f>'4'!$H$2:$H$13</c:f>
              <c:numCache>
                <c:formatCode>0.0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9-F341-94FB-0F3596AFC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32303"/>
        <c:axId val="239148191"/>
      </c:lineChart>
      <c:catAx>
        <c:axId val="19013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48191"/>
        <c:crosses val="autoZero"/>
        <c:auto val="1"/>
        <c:lblAlgn val="ctr"/>
        <c:lblOffset val="100"/>
        <c:noMultiLvlLbl val="0"/>
      </c:catAx>
      <c:valAx>
        <c:axId val="2391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12700</xdr:rowOff>
    </xdr:from>
    <xdr:to>
      <xdr:col>16</xdr:col>
      <xdr:colOff>812800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F91F3-789B-1556-7ADB-F54E7BF25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0</xdr:rowOff>
    </xdr:from>
    <xdr:to>
      <xdr:col>16</xdr:col>
      <xdr:colOff>584200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37D73-0738-3149-CAAB-B1CA9DC55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196850</xdr:rowOff>
    </xdr:from>
    <xdr:to>
      <xdr:col>14</xdr:col>
      <xdr:colOff>635000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7EFA1B-C53A-4919-9E5F-6FCA90AB9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1016000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FEB0E5-3F08-A597-8564-7AAF060C4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08.824250810183" createdVersion="8" refreshedVersion="8" minRefreshableVersion="3" recordCount="1000" xr:uid="{27BD528A-4F72-6D4D-822B-513302719E03}">
  <cacheSource type="worksheet">
    <worksheetSource ref="B1:R1001" sheet="Crowdfunding"/>
  </cacheSource>
  <cacheFields count="17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08.846624652775" createdVersion="8" refreshedVersion="8" minRefreshableVersion="3" recordCount="1000" xr:uid="{71EBF2A9-DE63-6C4E-ADE8-72D9373F93BE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08.877705787039" createdVersion="8" refreshedVersion="8" minRefreshableVersion="3" recordCount="1000" xr:uid="{2DEB8C0A-960E-2841-AB9A-7B5937F9D12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s v="rock"/>
  </r>
  <r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s v="web"/>
  </r>
  <r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s v="rock"/>
  </r>
  <r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s v="plays"/>
  </r>
  <r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s v="plays"/>
  </r>
  <r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s v="documentary"/>
  </r>
  <r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s v="plays"/>
  </r>
  <r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s v="plays"/>
  </r>
  <r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s v="electric music"/>
  </r>
  <r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s v="drama"/>
  </r>
  <r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s v="plays"/>
  </r>
  <r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s v="drama"/>
  </r>
  <r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s v="indie rock"/>
  </r>
  <r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s v="indie rock"/>
  </r>
  <r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s v="wearables"/>
  </r>
  <r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s v="nonfiction"/>
  </r>
  <r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s v="animation"/>
  </r>
  <r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s v="plays"/>
  </r>
  <r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s v="plays"/>
  </r>
  <r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s v="drama"/>
  </r>
  <r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s v="plays"/>
  </r>
  <r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s v="plays"/>
  </r>
  <r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s v="documentary"/>
  </r>
  <r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s v="wearables"/>
  </r>
  <r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s v="video games"/>
  </r>
  <r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s v="plays"/>
  </r>
  <r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s v="rock"/>
  </r>
  <r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s v="plays"/>
  </r>
  <r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s v="shorts"/>
  </r>
  <r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s v="animation"/>
  </r>
  <r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s v="video games"/>
  </r>
  <r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s v="documentary"/>
  </r>
  <r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s v="plays"/>
  </r>
  <r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s v="documentary"/>
  </r>
  <r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s v="drama"/>
  </r>
  <r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s v="plays"/>
  </r>
  <r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s v="fiction"/>
  </r>
  <r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s v="photography books"/>
  </r>
  <r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s v="plays"/>
  </r>
  <r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s v="wearables"/>
  </r>
  <r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s v="rock"/>
  </r>
  <r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s v="food trucks"/>
  </r>
  <r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s v="radio &amp; podcasts"/>
  </r>
  <r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s v="fiction"/>
  </r>
  <r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s v="plays"/>
  </r>
  <r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s v="rock"/>
  </r>
  <r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s v="plays"/>
  </r>
  <r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s v="plays"/>
  </r>
  <r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s v="rock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s v="wearables"/>
  </r>
  <r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s v="plays"/>
  </r>
  <r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s v="drama"/>
  </r>
  <r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s v="wearables"/>
  </r>
  <r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s v="jazz"/>
  </r>
  <r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s v="wearables"/>
  </r>
  <r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s v="video games"/>
  </r>
  <r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s v="plays"/>
  </r>
  <r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s v="plays"/>
  </r>
  <r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s v="plays"/>
  </r>
  <r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s v="plays"/>
  </r>
  <r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s v="web"/>
  </r>
  <r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s v="plays"/>
  </r>
  <r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s v="web"/>
  </r>
  <r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s v="plays"/>
  </r>
  <r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s v="plays"/>
  </r>
  <r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s v="wearables"/>
  </r>
  <r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s v="plays"/>
  </r>
  <r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s v="plays"/>
  </r>
  <r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s v="plays"/>
  </r>
  <r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s v="plays"/>
  </r>
  <r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s v="animation"/>
  </r>
  <r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s v="jazz"/>
  </r>
  <r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s v="metal"/>
  </r>
  <r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s v="photography books"/>
  </r>
  <r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s v="plays"/>
  </r>
  <r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s v="animation"/>
  </r>
  <r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s v="translations"/>
  </r>
  <r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s v="plays"/>
  </r>
  <r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s v="video games"/>
  </r>
  <r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s v="rock"/>
  </r>
  <r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s v="video games"/>
  </r>
  <r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s v="electric music"/>
  </r>
  <r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s v="wearables"/>
  </r>
  <r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s v="indie rock"/>
  </r>
  <r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s v="plays"/>
  </r>
  <r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s v="rock"/>
  </r>
  <r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s v="translations"/>
  </r>
  <r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s v="plays"/>
  </r>
  <r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s v="plays"/>
  </r>
  <r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s v="translations"/>
  </r>
  <r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s v="video games"/>
  </r>
  <r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s v="plays"/>
  </r>
  <r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s v="web"/>
  </r>
  <r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s v="documentary"/>
  </r>
  <r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s v="plays"/>
  </r>
  <r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s v="food trucks"/>
  </r>
  <r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s v="video games"/>
  </r>
  <r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s v="plays"/>
  </r>
  <r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s v="electric music"/>
  </r>
  <r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s v="wearables"/>
  </r>
  <r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s v="electric music"/>
  </r>
  <r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s v="indie rock"/>
  </r>
  <r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s v="web"/>
  </r>
  <r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s v="plays"/>
  </r>
  <r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s v="plays"/>
  </r>
  <r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s v="documentary"/>
  </r>
  <r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s v="television"/>
  </r>
  <r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s v="food trucks"/>
  </r>
  <r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s v="radio &amp; podcasts"/>
  </r>
  <r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s v="web"/>
  </r>
  <r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s v="food trucks"/>
  </r>
  <r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s v="wearables"/>
  </r>
  <r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s v="fiction"/>
  </r>
  <r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s v="plays"/>
  </r>
  <r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s v="television"/>
  </r>
  <r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s v="photography books"/>
  </r>
  <r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s v="documentary"/>
  </r>
  <r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s v="mobile games"/>
  </r>
  <r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s v="video games"/>
  </r>
  <r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s v="fiction"/>
  </r>
  <r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s v="plays"/>
  </r>
  <r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s v="photography books"/>
  </r>
  <r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s v="plays"/>
  </r>
  <r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s v="plays"/>
  </r>
  <r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s v="plays"/>
  </r>
  <r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s v="rock"/>
  </r>
  <r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s v="food trucks"/>
  </r>
  <r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s v="drama"/>
  </r>
  <r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s v="web"/>
  </r>
  <r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s v="plays"/>
  </r>
  <r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s v="world music"/>
  </r>
  <r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s v="documentary"/>
  </r>
  <r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s v="plays"/>
  </r>
  <r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s v="drama"/>
  </r>
  <r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s v="nonfiction"/>
  </r>
  <r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s v="mobile games"/>
  </r>
  <r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s v="wearables"/>
  </r>
  <r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s v="documentary"/>
  </r>
  <r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s v="web"/>
  </r>
  <r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s v="web"/>
  </r>
  <r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s v="indie rock"/>
  </r>
  <r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s v="plays"/>
  </r>
  <r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s v="wearables"/>
  </r>
  <r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s v="plays"/>
  </r>
  <r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s v="plays"/>
  </r>
  <r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s v="wearables"/>
  </r>
  <r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s v="indie rock"/>
  </r>
  <r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s v="electric music"/>
  </r>
  <r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s v="indie rock"/>
  </r>
  <r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s v="plays"/>
  </r>
  <r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s v="indie rock"/>
  </r>
  <r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s v="plays"/>
  </r>
  <r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s v="rock"/>
  </r>
  <r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s v="photography books"/>
  </r>
  <r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s v="rock"/>
  </r>
  <r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s v="plays"/>
  </r>
  <r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s v="wearables"/>
  </r>
  <r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s v="web"/>
  </r>
  <r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s v="rock"/>
  </r>
  <r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s v="photography books"/>
  </r>
  <r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s v="plays"/>
  </r>
  <r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s v="web"/>
  </r>
  <r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s v="photography books"/>
  </r>
  <r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s v="plays"/>
  </r>
  <r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s v="indie rock"/>
  </r>
  <r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s v="shorts"/>
  </r>
  <r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s v="indie rock"/>
  </r>
  <r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s v="translations"/>
  </r>
  <r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s v="documentary"/>
  </r>
  <r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s v="plays"/>
  </r>
  <r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s v="wearables"/>
  </r>
  <r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s v="plays"/>
  </r>
  <r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s v="plays"/>
  </r>
  <r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s v="plays"/>
  </r>
  <r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s v="food trucks"/>
  </r>
  <r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s v="plays"/>
  </r>
  <r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s v="wearables"/>
  </r>
  <r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s v="web"/>
  </r>
  <r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s v="plays"/>
  </r>
  <r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s v="rock"/>
  </r>
  <r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s v="plays"/>
  </r>
  <r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s v="television"/>
  </r>
  <r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s v="plays"/>
  </r>
  <r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s v="shorts"/>
  </r>
  <r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s v="plays"/>
  </r>
  <r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s v="plays"/>
  </r>
  <r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s v="plays"/>
  </r>
  <r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s v="plays"/>
  </r>
  <r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s v="rock"/>
  </r>
  <r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s v="indie rock"/>
  </r>
  <r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s v="metal"/>
  </r>
  <r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s v="electric music"/>
  </r>
  <r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s v="wearables"/>
  </r>
  <r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s v="drama"/>
  </r>
  <r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s v="electric music"/>
  </r>
  <r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s v="rock"/>
  </r>
  <r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s v="web"/>
  </r>
  <r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s v="food trucks"/>
  </r>
  <r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s v="plays"/>
  </r>
  <r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s v="jazz"/>
  </r>
  <r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s v="plays"/>
  </r>
  <r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s v="fiction"/>
  </r>
  <r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s v="rock"/>
  </r>
  <r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s v="documentary"/>
  </r>
  <r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s v="documentary"/>
  </r>
  <r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s v="science fiction"/>
  </r>
  <r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s v="plays"/>
  </r>
  <r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s v="plays"/>
  </r>
  <r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s v="indie rock"/>
  </r>
  <r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s v="rock"/>
  </r>
  <r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s v="plays"/>
  </r>
  <r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s v="plays"/>
  </r>
  <r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s v="science fiction"/>
  </r>
  <r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s v="shorts"/>
  </r>
  <r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s v="animation"/>
  </r>
  <r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s v="plays"/>
  </r>
  <r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s v="food trucks"/>
  </r>
  <r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s v="photography books"/>
  </r>
  <r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s v="plays"/>
  </r>
  <r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s v="science fiction"/>
  </r>
  <r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s v="rock"/>
  </r>
  <r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s v="photography books"/>
  </r>
  <r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s v="mobile games"/>
  </r>
  <r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s v="animation"/>
  </r>
  <r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s v="mobile games"/>
  </r>
  <r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s v="video games"/>
  </r>
  <r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s v="plays"/>
  </r>
  <r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s v="plays"/>
  </r>
  <r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s v="animation"/>
  </r>
  <r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s v="video games"/>
  </r>
  <r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s v="animation"/>
  </r>
  <r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s v="rock"/>
  </r>
  <r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s v="animation"/>
  </r>
  <r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s v="plays"/>
  </r>
  <r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s v="wearables"/>
  </r>
  <r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s v="plays"/>
  </r>
  <r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s v="nonfiction"/>
  </r>
  <r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s v="rock"/>
  </r>
  <r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s v="plays"/>
  </r>
  <r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s v="plays"/>
  </r>
  <r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s v="plays"/>
  </r>
  <r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s v="web"/>
  </r>
  <r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s v="fiction"/>
  </r>
  <r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s v="mobile games"/>
  </r>
  <r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s v="translations"/>
  </r>
  <r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s v="plays"/>
  </r>
  <r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s v="plays"/>
  </r>
  <r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s v="drama"/>
  </r>
  <r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s v="nonfiction"/>
  </r>
  <r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s v="rock"/>
  </r>
  <r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s v="rock"/>
  </r>
  <r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s v="plays"/>
  </r>
  <r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s v="plays"/>
  </r>
  <r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s v="photography books"/>
  </r>
  <r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s v="rock"/>
  </r>
  <r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s v="rock"/>
  </r>
  <r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s v="indie rock"/>
  </r>
  <r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s v="photography books"/>
  </r>
  <r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s v="plays"/>
  </r>
  <r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s v="plays"/>
  </r>
  <r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s v="jazz"/>
  </r>
  <r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s v="plays"/>
  </r>
  <r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s v="documentary"/>
  </r>
  <r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s v="television"/>
  </r>
  <r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s v="video games"/>
  </r>
  <r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s v="photography books"/>
  </r>
  <r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s v="plays"/>
  </r>
  <r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s v="plays"/>
  </r>
  <r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s v="plays"/>
  </r>
  <r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s v="translations"/>
  </r>
  <r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s v="video games"/>
  </r>
  <r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s v="plays"/>
  </r>
  <r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s v="web"/>
  </r>
  <r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s v="plays"/>
  </r>
  <r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s v="animation"/>
  </r>
  <r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s v="plays"/>
  </r>
  <r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s v="television"/>
  </r>
  <r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s v="rock"/>
  </r>
  <r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s v="web"/>
  </r>
  <r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s v="plays"/>
  </r>
  <r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s v="plays"/>
  </r>
  <r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s v="electric music"/>
  </r>
  <r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s v="metal"/>
  </r>
  <r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s v="plays"/>
  </r>
  <r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s v="documentary"/>
  </r>
  <r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s v="web"/>
  </r>
  <r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s v="food trucks"/>
  </r>
  <r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s v="plays"/>
  </r>
  <r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s v="plays"/>
  </r>
  <r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s v="plays"/>
  </r>
  <r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s v="plays"/>
  </r>
  <r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s v="plays"/>
  </r>
  <r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s v="rock"/>
  </r>
  <r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s v="food trucks"/>
  </r>
  <r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s v="documentary"/>
  </r>
  <r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s v="plays"/>
  </r>
  <r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s v="indie rock"/>
  </r>
  <r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s v="documentary"/>
  </r>
  <r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s v="plays"/>
  </r>
  <r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s v="plays"/>
  </r>
  <r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s v="fiction"/>
  </r>
  <r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s v="plays"/>
  </r>
  <r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s v="indie rock"/>
  </r>
  <r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s v="video games"/>
  </r>
  <r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s v="plays"/>
  </r>
  <r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s v="plays"/>
  </r>
  <r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s v="rock"/>
  </r>
  <r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s v="documentary"/>
  </r>
  <r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s v="plays"/>
  </r>
  <r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s v="food trucks"/>
  </r>
  <r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s v="plays"/>
  </r>
  <r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s v="rock"/>
  </r>
  <r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s v="web"/>
  </r>
  <r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s v="fiction"/>
  </r>
  <r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s v="shorts"/>
  </r>
  <r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s v="plays"/>
  </r>
  <r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s v="documentary"/>
  </r>
  <r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s v="plays"/>
  </r>
  <r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s v="plays"/>
  </r>
  <r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s v="animation"/>
  </r>
  <r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s v="plays"/>
  </r>
  <r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s v="rock"/>
  </r>
  <r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s v="video games"/>
  </r>
  <r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s v="documentary"/>
  </r>
  <r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s v="food trucks"/>
  </r>
  <r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s v="wearables"/>
  </r>
  <r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s v="plays"/>
  </r>
  <r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s v="rock"/>
  </r>
  <r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s v="rock"/>
  </r>
  <r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s v="rock"/>
  </r>
  <r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s v="plays"/>
  </r>
  <r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s v="plays"/>
  </r>
  <r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s v="plays"/>
  </r>
  <r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s v="photography books"/>
  </r>
  <r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s v="indie rock"/>
  </r>
  <r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s v="plays"/>
  </r>
  <r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s v="plays"/>
  </r>
  <r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s v="video games"/>
  </r>
  <r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s v="drama"/>
  </r>
  <r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s v="indie rock"/>
  </r>
  <r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s v="web"/>
  </r>
  <r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s v="food trucks"/>
  </r>
  <r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s v="plays"/>
  </r>
  <r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s v="rock"/>
  </r>
  <r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s v="plays"/>
  </r>
  <r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s v="plays"/>
  </r>
  <r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s v="documentary"/>
  </r>
  <r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s v="wearables"/>
  </r>
  <r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s v="plays"/>
  </r>
  <r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s v="video games"/>
  </r>
  <r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s v="photography books"/>
  </r>
  <r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s v="animation"/>
  </r>
  <r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s v="plays"/>
  </r>
  <r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s v="plays"/>
  </r>
  <r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s v="rock"/>
  </r>
  <r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s v="rock"/>
  </r>
  <r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s v="indie rock"/>
  </r>
  <r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s v="plays"/>
  </r>
  <r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s v="plays"/>
  </r>
  <r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s v="plays"/>
  </r>
  <r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s v="documentary"/>
  </r>
  <r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s v="television"/>
  </r>
  <r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s v="plays"/>
  </r>
  <r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s v="plays"/>
  </r>
  <r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s v="documentary"/>
  </r>
  <r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s v="plays"/>
  </r>
  <r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s v="documentary"/>
  </r>
  <r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s v="indie rock"/>
  </r>
  <r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s v="rock"/>
  </r>
  <r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s v="plays"/>
  </r>
  <r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s v="documentary"/>
  </r>
  <r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s v="plays"/>
  </r>
  <r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s v="plays"/>
  </r>
  <r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s v="plays"/>
  </r>
  <r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s v="photography books"/>
  </r>
  <r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s v="food trucks"/>
  </r>
  <r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s v="documentary"/>
  </r>
  <r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s v="nonfiction"/>
  </r>
  <r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s v="plays"/>
  </r>
  <r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s v="wearables"/>
  </r>
  <r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s v="indie rock"/>
  </r>
  <r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s v="plays"/>
  </r>
  <r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s v="photography books"/>
  </r>
  <r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s v="nonfiction"/>
  </r>
  <r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s v="wearables"/>
  </r>
  <r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s v="jazz"/>
  </r>
  <r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s v="documentary"/>
  </r>
  <r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s v="plays"/>
  </r>
  <r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s v="drama"/>
  </r>
  <r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s v="rock"/>
  </r>
  <r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s v="animation"/>
  </r>
  <r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s v="indie rock"/>
  </r>
  <r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s v="plays"/>
  </r>
  <r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s v="shorts"/>
  </r>
  <r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s v="plays"/>
  </r>
  <r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s v="plays"/>
  </r>
  <r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s v="plays"/>
  </r>
  <r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s v="documentary"/>
  </r>
  <r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s v="plays"/>
  </r>
  <r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s v="documentary"/>
  </r>
  <r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s v="rock"/>
  </r>
  <r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s v="mobile games"/>
  </r>
  <r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s v="plays"/>
  </r>
  <r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s v="fiction"/>
  </r>
  <r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s v="animation"/>
  </r>
  <r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s v="food trucks"/>
  </r>
  <r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s v="plays"/>
  </r>
  <r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s v="documentary"/>
  </r>
  <r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s v="plays"/>
  </r>
  <r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s v="documentary"/>
  </r>
  <r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s v="web"/>
  </r>
  <r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s v="plays"/>
  </r>
  <r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s v="wearables"/>
  </r>
  <r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s v="plays"/>
  </r>
  <r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s v="food trucks"/>
  </r>
  <r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s v="indie rock"/>
  </r>
  <r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s v="photography books"/>
  </r>
  <r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s v="plays"/>
  </r>
  <r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s v="plays"/>
  </r>
  <r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s v="animation"/>
  </r>
  <r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s v="photography books"/>
  </r>
  <r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s v="plays"/>
  </r>
  <r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s v="plays"/>
  </r>
  <r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s v="plays"/>
  </r>
  <r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s v="documentary"/>
  </r>
  <r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s v="plays"/>
  </r>
  <r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s v="plays"/>
  </r>
  <r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s v="jazz"/>
  </r>
  <r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s v="animation"/>
  </r>
  <r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s v="plays"/>
  </r>
  <r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s v="science fiction"/>
  </r>
  <r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s v="television"/>
  </r>
  <r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s v="wearables"/>
  </r>
  <r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s v="plays"/>
  </r>
  <r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s v="plays"/>
  </r>
  <r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s v="indie rock"/>
  </r>
  <r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s v="plays"/>
  </r>
  <r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s v="wearables"/>
  </r>
  <r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s v="television"/>
  </r>
  <r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s v="video games"/>
  </r>
  <r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s v="video games"/>
  </r>
  <r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s v="rock"/>
  </r>
  <r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s v="drama"/>
  </r>
  <r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s v="science fiction"/>
  </r>
  <r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s v="drama"/>
  </r>
  <r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s v="plays"/>
  </r>
  <r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s v="indie rock"/>
  </r>
  <r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s v="plays"/>
  </r>
  <r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s v="plays"/>
  </r>
  <r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s v="documentary"/>
  </r>
  <r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s v="plays"/>
  </r>
  <r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s v="drama"/>
  </r>
  <r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s v="mobile games"/>
  </r>
  <r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s v="animation"/>
  </r>
  <r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s v="plays"/>
  </r>
  <r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s v="translations"/>
  </r>
  <r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s v="wearables"/>
  </r>
  <r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s v="web"/>
  </r>
  <r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s v="plays"/>
  </r>
  <r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s v="drama"/>
  </r>
  <r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s v="wearables"/>
  </r>
  <r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s v="food trucks"/>
  </r>
  <r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s v="rock"/>
  </r>
  <r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s v="electric music"/>
  </r>
  <r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s v="television"/>
  </r>
  <r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s v="translations"/>
  </r>
  <r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s v="fiction"/>
  </r>
  <r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s v="science fiction"/>
  </r>
  <r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s v="wearables"/>
  </r>
  <r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s v="food trucks"/>
  </r>
  <r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s v="photography books"/>
  </r>
  <r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s v="plays"/>
  </r>
  <r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s v="fiction"/>
  </r>
  <r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s v="plays"/>
  </r>
  <r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s v="food trucks"/>
  </r>
  <r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s v="plays"/>
  </r>
  <r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s v="translations"/>
  </r>
  <r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s v="plays"/>
  </r>
  <r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s v="plays"/>
  </r>
  <r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s v="wearables"/>
  </r>
  <r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s v="audio"/>
  </r>
  <r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s v="food trucks"/>
  </r>
  <r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s v="shorts"/>
  </r>
  <r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s v="photography books"/>
  </r>
  <r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s v="wearables"/>
  </r>
  <r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s v="plays"/>
  </r>
  <r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s v="animation"/>
  </r>
  <r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s v="wearables"/>
  </r>
  <r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s v="web"/>
  </r>
  <r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s v="documentary"/>
  </r>
  <r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s v="video games"/>
  </r>
  <r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s v="drama"/>
  </r>
  <r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s v="rock"/>
  </r>
  <r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s v="plays"/>
  </r>
  <r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s v="web"/>
  </r>
  <r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s v="plays"/>
  </r>
  <r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s v="plays"/>
  </r>
  <r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s v="drama"/>
  </r>
  <r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s v="plays"/>
  </r>
  <r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s v="video games"/>
  </r>
  <r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s v="television"/>
  </r>
  <r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s v="rock"/>
  </r>
  <r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s v="plays"/>
  </r>
  <r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s v="nonfiction"/>
  </r>
  <r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s v="food trucks"/>
  </r>
  <r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s v="animation"/>
  </r>
  <r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s v="rock"/>
  </r>
  <r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s v="plays"/>
  </r>
  <r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s v="drama"/>
  </r>
  <r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s v="shorts"/>
  </r>
  <r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s v="shorts"/>
  </r>
  <r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s v="plays"/>
  </r>
  <r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s v="wearables"/>
  </r>
  <r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s v="plays"/>
  </r>
  <r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s v="animation"/>
  </r>
  <r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s v="indie rock"/>
  </r>
  <r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s v="video games"/>
  </r>
  <r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s v="fiction"/>
  </r>
  <r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s v="video games"/>
  </r>
  <r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s v="plays"/>
  </r>
  <r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s v="indie rock"/>
  </r>
  <r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s v="drama"/>
  </r>
  <r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s v="plays"/>
  </r>
  <r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s v="fiction"/>
  </r>
  <r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s v="documentary"/>
  </r>
  <r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s v="mobile games"/>
  </r>
  <r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s v="food trucks"/>
  </r>
  <r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s v="photography books"/>
  </r>
  <r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s v="mobile games"/>
  </r>
  <r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s v="indie rock"/>
  </r>
  <r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s v="video games"/>
  </r>
  <r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s v="rock"/>
  </r>
  <r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s v="plays"/>
  </r>
  <r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s v="plays"/>
  </r>
  <r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s v="plays"/>
  </r>
  <r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s v="wearables"/>
  </r>
  <r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s v="web"/>
  </r>
  <r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s v="plays"/>
  </r>
  <r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s v="rock"/>
  </r>
  <r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s v="indie rock"/>
  </r>
  <r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s v="rock"/>
  </r>
  <r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s v="translations"/>
  </r>
  <r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s v="science fiction"/>
  </r>
  <r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s v="plays"/>
  </r>
  <r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s v="plays"/>
  </r>
  <r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s v="animation"/>
  </r>
  <r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s v="plays"/>
  </r>
  <r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s v="rock"/>
  </r>
  <r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s v="documentary"/>
  </r>
  <r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s v="plays"/>
  </r>
  <r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s v="plays"/>
  </r>
  <r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s v="electric music"/>
  </r>
  <r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s v="rock"/>
  </r>
  <r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s v="plays"/>
  </r>
  <r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s v="animation"/>
  </r>
  <r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s v="rock"/>
  </r>
  <r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s v="shorts"/>
  </r>
  <r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s v="rock"/>
  </r>
  <r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s v="audio"/>
  </r>
  <r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s v="food trucks"/>
  </r>
  <r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s v="plays"/>
  </r>
  <r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s v="plays"/>
  </r>
  <r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s v="jazz"/>
  </r>
  <r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s v="science fiction"/>
  </r>
  <r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s v="jazz"/>
  </r>
  <r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s v="plays"/>
  </r>
  <r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s v="web"/>
  </r>
  <r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s v="video games"/>
  </r>
  <r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s v="documentary"/>
  </r>
  <r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s v="web"/>
  </r>
  <r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s v="translations"/>
  </r>
  <r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s v="rock"/>
  </r>
  <r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s v="food trucks"/>
  </r>
  <r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s v="plays"/>
  </r>
  <r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s v="documentary"/>
  </r>
  <r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s v="radio &amp; podcasts"/>
  </r>
  <r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s v="video games"/>
  </r>
  <r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s v="plays"/>
  </r>
  <r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s v="animation"/>
  </r>
  <r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s v="plays"/>
  </r>
  <r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s v="plays"/>
  </r>
  <r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s v="drama"/>
  </r>
  <r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s v="plays"/>
  </r>
  <r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s v="rock"/>
  </r>
  <r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s v="documentary"/>
  </r>
  <r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s v="wearables"/>
  </r>
  <r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s v="plays"/>
  </r>
  <r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s v="plays"/>
  </r>
  <r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s v="plays"/>
  </r>
  <r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s v="nonfiction"/>
  </r>
  <r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s v="rock"/>
  </r>
  <r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s v="food trucks"/>
  </r>
  <r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s v="jazz"/>
  </r>
  <r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s v="plays"/>
  </r>
  <r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s v="plays"/>
  </r>
  <r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s v="electric music"/>
  </r>
  <r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s v="plays"/>
  </r>
  <r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s v="plays"/>
  </r>
  <r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s v="plays"/>
  </r>
  <r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s v="indie rock"/>
  </r>
  <r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s v="plays"/>
  </r>
  <r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s v="nonfiction"/>
  </r>
  <r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s v="plays"/>
  </r>
  <r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s v="photography books"/>
  </r>
  <r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s v="plays"/>
  </r>
  <r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s v="indie rock"/>
  </r>
  <r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s v="plays"/>
  </r>
  <r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s v="photography books"/>
  </r>
  <r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s v="plays"/>
  </r>
  <r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s v="plays"/>
  </r>
  <r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s v="food trucks"/>
  </r>
  <r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s v="indie rock"/>
  </r>
  <r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s v="plays"/>
  </r>
  <r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s v="plays"/>
  </r>
  <r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s v="plays"/>
  </r>
  <r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s v="plays"/>
  </r>
  <r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s v="animation"/>
  </r>
  <r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s v="television"/>
  </r>
  <r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s v="television"/>
  </r>
  <r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s v="animation"/>
  </r>
  <r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s v="plays"/>
  </r>
  <r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s v="plays"/>
  </r>
  <r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s v="drama"/>
  </r>
  <r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s v="plays"/>
  </r>
  <r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s v="plays"/>
  </r>
  <r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s v="wearables"/>
  </r>
  <r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s v="plays"/>
  </r>
  <r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s v="plays"/>
  </r>
  <r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s v="rock"/>
  </r>
  <r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s v="video games"/>
  </r>
  <r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s v="translations"/>
  </r>
  <r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s v="food trucks"/>
  </r>
  <r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s v="plays"/>
  </r>
  <r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s v="shorts"/>
  </r>
  <r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s v="web"/>
  </r>
  <r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s v="web"/>
  </r>
  <r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s v="metal"/>
  </r>
  <r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s v="food trucks"/>
  </r>
  <r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s v="science fiction"/>
  </r>
  <r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s v="rock"/>
  </r>
  <r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s v="documentary"/>
  </r>
  <r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s v="plays"/>
  </r>
  <r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s v="jazz"/>
  </r>
  <r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s v="plays"/>
  </r>
  <r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s v="plays"/>
  </r>
  <r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s v="jazz"/>
  </r>
  <r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s v="documentary"/>
  </r>
  <r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s v="plays"/>
  </r>
  <r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s v="audio"/>
  </r>
  <r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s v="plays"/>
  </r>
  <r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s v="plays"/>
  </r>
  <r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s v="indie rock"/>
  </r>
  <r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s v="plays"/>
  </r>
  <r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s v="plays"/>
  </r>
  <r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s v="indie rock"/>
  </r>
  <r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s v="photography books"/>
  </r>
  <r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s v="audio"/>
  </r>
  <r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s v="photography books"/>
  </r>
  <r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s v="fiction"/>
  </r>
  <r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s v="drama"/>
  </r>
  <r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s v="food trucks"/>
  </r>
  <r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s v="mobile games"/>
  </r>
  <r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s v="plays"/>
  </r>
  <r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s v="plays"/>
  </r>
  <r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s v="plays"/>
  </r>
  <r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s v="nonfiction"/>
  </r>
  <r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s v="plays"/>
  </r>
  <r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s v="wearables"/>
  </r>
  <r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s v="plays"/>
  </r>
  <r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s v="television"/>
  </r>
  <r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s v="web"/>
  </r>
  <r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s v="documentary"/>
  </r>
  <r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s v="documentary"/>
  </r>
  <r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s v="rock"/>
  </r>
  <r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s v="plays"/>
  </r>
  <r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s v="plays"/>
  </r>
  <r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s v="rock"/>
  </r>
  <r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s v="plays"/>
  </r>
  <r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s v="electric music"/>
  </r>
  <r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s v="wearables"/>
  </r>
  <r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s v="drama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s v="plays"/>
  </r>
  <r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s v="wearables"/>
  </r>
  <r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s v="translations"/>
  </r>
  <r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s v="animation"/>
  </r>
  <r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s v="nonfiction"/>
  </r>
  <r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s v="web"/>
  </r>
  <r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s v="drama"/>
  </r>
  <r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s v="plays"/>
  </r>
  <r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s v="plays"/>
  </r>
  <r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s v="plays"/>
  </r>
  <r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s v="plays"/>
  </r>
  <r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s v="plays"/>
  </r>
  <r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s v="radio &amp; podcasts"/>
  </r>
  <r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s v="rock"/>
  </r>
  <r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s v="mobile games"/>
  </r>
  <r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s v="plays"/>
  </r>
  <r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s v="documentary"/>
  </r>
  <r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s v="wearables"/>
  </r>
  <r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s v="fiction"/>
  </r>
  <r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s v="plays"/>
  </r>
  <r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s v="rock"/>
  </r>
  <r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s v="documentary"/>
  </r>
  <r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s v="plays"/>
  </r>
  <r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s v="plays"/>
  </r>
  <r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s v="mobile games"/>
  </r>
  <r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s v="plays"/>
  </r>
  <r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s v="web"/>
  </r>
  <r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s v="plays"/>
  </r>
  <r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s v="drama"/>
  </r>
  <r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s v="wearables"/>
  </r>
  <r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s v="web"/>
  </r>
  <r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s v="rock"/>
  </r>
  <r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s v="metal"/>
  </r>
  <r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s v="plays"/>
  </r>
  <r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s v="photography books"/>
  </r>
  <r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s v="nonfiction"/>
  </r>
  <r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s v="indie rock"/>
  </r>
  <r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s v="plays"/>
  </r>
  <r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s v="indie rock"/>
  </r>
  <r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s v="plays"/>
  </r>
  <r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s v="plays"/>
  </r>
  <r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s v="electric music"/>
  </r>
  <r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s v="plays"/>
  </r>
  <r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s v="plays"/>
  </r>
  <r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s v="wearables"/>
  </r>
  <r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s v="web"/>
  </r>
  <r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s v="plays"/>
  </r>
  <r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s v="animation"/>
  </r>
  <r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s v="wearables"/>
  </r>
  <r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s v="nonfiction"/>
  </r>
  <r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s v="plays"/>
  </r>
  <r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s v="photography books"/>
  </r>
  <r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s v="plays"/>
  </r>
  <r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s v="plays"/>
  </r>
  <r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s v="plays"/>
  </r>
  <r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s v="drama"/>
  </r>
  <r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s v="rock"/>
  </r>
  <r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s v="electric music"/>
  </r>
  <r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s v="video games"/>
  </r>
  <r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s v="rock"/>
  </r>
  <r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s v="jazz"/>
  </r>
  <r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s v="plays"/>
  </r>
  <r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s v="rock"/>
  </r>
  <r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s v="indie rock"/>
  </r>
  <r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s v="science fiction"/>
  </r>
  <r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s v="translations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s v="video games"/>
  </r>
  <r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s v="plays"/>
  </r>
  <r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s v="plays"/>
  </r>
  <r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s v="indie rock"/>
  </r>
  <r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s v="plays"/>
  </r>
  <r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s v="web"/>
  </r>
  <r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s v="rock"/>
  </r>
  <r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s v="plays"/>
  </r>
  <r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s v="plays"/>
  </r>
  <r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s v="animation"/>
  </r>
  <r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s v="plays"/>
  </r>
  <r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s v="drama"/>
  </r>
  <r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s v="plays"/>
  </r>
  <r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s v="animation"/>
  </r>
  <r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s v="rock"/>
  </r>
  <r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s v="web"/>
  </r>
  <r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s v="animation"/>
  </r>
  <r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s v="jazz"/>
  </r>
  <r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s v="rock"/>
  </r>
  <r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s v="animation"/>
  </r>
  <r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s v="plays"/>
  </r>
  <r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s v="plays"/>
  </r>
  <r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s v="food trucks"/>
  </r>
  <r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s v="plays"/>
  </r>
  <r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s v="nonfiction"/>
  </r>
  <r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s v="rock"/>
  </r>
  <r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s v="drama"/>
  </r>
  <r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s v="mobile games"/>
  </r>
  <r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s v="web"/>
  </r>
  <r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s v="plays"/>
  </r>
  <r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s v="plays"/>
  </r>
  <r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s v="photography books"/>
  </r>
  <r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s v="plays"/>
  </r>
  <r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s v="rock"/>
  </r>
  <r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s v="documentary"/>
  </r>
  <r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s v="drama"/>
  </r>
  <r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s v="plays"/>
  </r>
  <r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s v="food trucks"/>
  </r>
  <r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s v="documentary"/>
  </r>
  <r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s v="plays"/>
  </r>
  <r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s v="video games"/>
  </r>
  <r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s v="nonfiction"/>
  </r>
  <r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s v="video games"/>
  </r>
  <r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s v="rock"/>
  </r>
  <r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s v="rock"/>
  </r>
  <r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s v="plays"/>
  </r>
  <r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s v="nonfiction"/>
  </r>
  <r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s v="plays"/>
  </r>
  <r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s v="video games"/>
  </r>
  <r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s v="rock"/>
  </r>
  <r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s v="documentary"/>
  </r>
  <r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s v="rock"/>
  </r>
  <r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s v="rock"/>
  </r>
  <r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s v="nonfiction"/>
  </r>
  <r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s v="shorts"/>
  </r>
  <r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s v="plays"/>
  </r>
  <r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s v="drama"/>
  </r>
  <r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s v="plays"/>
  </r>
  <r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s v="plays"/>
  </r>
  <r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s v="plays"/>
  </r>
  <r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s v="photography books"/>
  </r>
  <r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s v="translations"/>
  </r>
  <r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s v="translations"/>
  </r>
  <r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s v="plays"/>
  </r>
  <r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s v="web"/>
  </r>
  <r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s v="indie rock"/>
  </r>
  <r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s v="jazz"/>
  </r>
  <r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s v="plays"/>
  </r>
  <r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s v="documentary"/>
  </r>
  <r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s v="plays"/>
  </r>
  <r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s v="web"/>
  </r>
  <r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s v="wearables"/>
  </r>
  <r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s v="photography books"/>
  </r>
  <r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s v="documentary"/>
  </r>
  <r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s v="web"/>
  </r>
  <r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s v="web"/>
  </r>
  <r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s v="food trucks"/>
  </r>
  <r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s v="drama"/>
  </r>
  <r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s v="indie rock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s v="electric music"/>
  </r>
  <r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s v="video games"/>
  </r>
  <r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s v="indie rock"/>
  </r>
  <r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s v="fiction"/>
  </r>
  <r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s v="plays"/>
  </r>
  <r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s v="food trucks"/>
  </r>
  <r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s v="shorts"/>
  </r>
  <r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s v="food trucks"/>
  </r>
  <r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s v="plays"/>
  </r>
  <r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s v="wearables"/>
  </r>
  <r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s v="plays"/>
  </r>
  <r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s v="plays"/>
  </r>
  <r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s v="television"/>
  </r>
  <r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s v="shorts"/>
  </r>
  <r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s v="plays"/>
  </r>
  <r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s v="photography books"/>
  </r>
  <r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s v="food trucks"/>
  </r>
  <r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s v="plays"/>
  </r>
  <r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s v="drama"/>
  </r>
  <r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s v="plays"/>
  </r>
  <r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s v="plays"/>
  </r>
  <r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s v="science fiction"/>
  </r>
  <r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s v="photography books"/>
  </r>
  <r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s v="photography books"/>
  </r>
  <r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s v="rock"/>
  </r>
  <r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s v="photography books"/>
  </r>
  <r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s v="food trucks"/>
  </r>
  <r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s v="metal"/>
  </r>
  <r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s v="nonfiction"/>
  </r>
  <r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s v="electric music"/>
  </r>
  <r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s v="plays"/>
  </r>
  <r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s v="shorts"/>
  </r>
  <r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s v="plays"/>
  </r>
  <r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s v="plays"/>
  </r>
  <r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s v="indie rock"/>
  </r>
  <r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s v="plays"/>
  </r>
  <r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s v="plays"/>
  </r>
  <r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s v="electric music"/>
  </r>
  <r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s v="indie rock"/>
  </r>
  <r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s v="documentary"/>
  </r>
  <r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s v="translations"/>
  </r>
  <r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s v="documentary"/>
  </r>
  <r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s v="television"/>
  </r>
  <r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s v="plays"/>
  </r>
  <r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s v="food trucks"/>
  </r>
  <r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s v="plays"/>
  </r>
  <r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s v="documentary"/>
  </r>
  <r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s v="jazz"/>
  </r>
  <r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s v="rock"/>
  </r>
  <r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s v="web"/>
  </r>
  <r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s v="nonfiction"/>
  </r>
  <r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s v="radio &amp; podcasts"/>
  </r>
  <r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s v="plays"/>
  </r>
  <r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s v="documentary"/>
  </r>
  <r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s v="plays"/>
  </r>
  <r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s v="video games"/>
  </r>
  <r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s v="plays"/>
  </r>
  <r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s v="plays"/>
  </r>
  <r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s v="web"/>
  </r>
  <r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s v="drama"/>
  </r>
  <r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s v="drama"/>
  </r>
  <r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s v="plays"/>
  </r>
  <r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s v="television"/>
  </r>
  <r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s v="photography books"/>
  </r>
  <r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s v="shorts"/>
  </r>
  <r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s v="radio &amp; podcasts"/>
  </r>
  <r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s v="plays"/>
  </r>
  <r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s v="animation"/>
  </r>
  <r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s v="web"/>
  </r>
  <r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s v="world music"/>
  </r>
  <r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s v="plays"/>
  </r>
  <r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s v="plays"/>
  </r>
  <r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s v="plays"/>
  </r>
  <r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s v="food trucks"/>
  </r>
  <r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s v="plays"/>
  </r>
  <r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s v="web"/>
  </r>
  <r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s v="plays"/>
  </r>
  <r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s v="plays"/>
  </r>
  <r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s v="plays"/>
  </r>
  <r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s v="rock"/>
  </r>
  <r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s v="plays"/>
  </r>
  <r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s v="plays"/>
  </r>
  <r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s v="plays"/>
  </r>
  <r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s v="plays"/>
  </r>
  <r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s v="documentary"/>
  </r>
  <r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s v="fiction"/>
  </r>
  <r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s v="video games"/>
  </r>
  <r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s v="web"/>
  </r>
  <r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s v="plays"/>
  </r>
  <r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s v="plays"/>
  </r>
  <r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s v="food trucks"/>
  </r>
  <r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s v="photography books"/>
  </r>
  <r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s v="photography books"/>
  </r>
  <r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s v="plays"/>
  </r>
  <r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s v="plays"/>
  </r>
  <r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s v="documentary"/>
  </r>
  <r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s v="web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s v="rock"/>
  </r>
  <r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s v="documentary"/>
  </r>
  <r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s v="science fiction"/>
  </r>
  <r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s v="web"/>
  </r>
  <r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s v="plays"/>
  </r>
  <r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s v="science fiction"/>
  </r>
  <r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s v="plays"/>
  </r>
  <r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s v="animation"/>
  </r>
  <r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s v="translations"/>
  </r>
  <r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s v="web"/>
  </r>
  <r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s v="translations"/>
  </r>
  <r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s v="food trucks"/>
  </r>
  <r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s v="photography books"/>
  </r>
  <r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s v="plays"/>
  </r>
  <r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s v="rock"/>
  </r>
  <r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s v="plays"/>
  </r>
  <r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s v="world music"/>
  </r>
  <r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s v="food trucks"/>
  </r>
  <r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s v="plays"/>
  </r>
  <r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s v="plays"/>
  </r>
  <r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s v="television"/>
  </r>
  <r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s v="web"/>
  </r>
  <r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s v="plays"/>
  </r>
  <r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s v="indie rock"/>
  </r>
  <r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s v="plays"/>
  </r>
  <r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s v="plays"/>
  </r>
  <r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s v="food trucks"/>
  </r>
  <r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s v="video games"/>
  </r>
  <r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s v="plays"/>
  </r>
  <r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s v="nonfiction"/>
  </r>
  <r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s v="web"/>
  </r>
  <r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s v="documentary"/>
  </r>
  <r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s v="documentary"/>
  </r>
  <r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s v="plays"/>
  </r>
  <r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s v="rock"/>
  </r>
  <r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s v="rock"/>
  </r>
  <r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s v="documentary"/>
  </r>
  <r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s v="radio &amp; podcasts"/>
  </r>
  <r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s v="translations"/>
  </r>
  <r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s v="drama"/>
  </r>
  <r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s v="rock"/>
  </r>
  <r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s v="drama"/>
  </r>
  <r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s v="photography books"/>
  </r>
  <r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s v="translations"/>
  </r>
  <r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s v="food trucks"/>
  </r>
  <r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s v="plays"/>
  </r>
  <r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s v="plays"/>
  </r>
  <r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s v="indie rock"/>
  </r>
  <r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3055C-ABD0-2741-AD91-63E2238AC2FE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69798-FF56-A14C-9AC5-F7BE241CBC8D}" name="PivotTable1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50383-5B51-BC40-8628-EC20E903C7AD}" name="PivotTable1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workbookViewId="0">
      <selection activeCell="J56" sqref="J56"/>
    </sheetView>
  </sheetViews>
  <sheetFormatPr baseColWidth="10" defaultRowHeight="16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9" max="9" width="15.1640625" customWidth="1"/>
    <col min="12" max="13" width="11.1640625" bestFit="1" customWidth="1"/>
    <col min="16" max="16" width="28" bestFit="1" customWidth="1"/>
    <col min="17" max="17" width="15.33203125" customWidth="1"/>
    <col min="18" max="18" width="16.6640625" customWidth="1"/>
    <col min="19" max="19" width="21.33203125" customWidth="1"/>
    <col min="20" max="20" width="19.83203125" bestFit="1" customWidth="1"/>
  </cols>
  <sheetData>
    <row r="1" spans="1:20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>
        <f>IFERROR(E2/H2, 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7">
        <f t="shared" ref="S2:S65" si="0">((L2/86400) + DATE(1970,1,1))</f>
        <v>42336.25</v>
      </c>
      <c r="T2" s="8">
        <f t="shared" ref="T2:T65" si="1">(((M2/60)/60)/24)+DATE(1970,1,1)</f>
        <v>42353.25</v>
      </c>
    </row>
    <row r="3" spans="1:20" ht="17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2">ROUND(E3/D3*100, 0)</f>
        <v>1040</v>
      </c>
      <c r="G3" t="s">
        <v>20</v>
      </c>
      <c r="H3">
        <v>158</v>
      </c>
      <c r="I3">
        <f t="shared" ref="I3:I66" si="3">ROUND(E3/H3, 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7">
        <f t="shared" si="0"/>
        <v>41870.208333333336</v>
      </c>
      <c r="T3" s="8">
        <f t="shared" si="1"/>
        <v>41872.208333333336</v>
      </c>
    </row>
    <row r="4" spans="1:20" ht="34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2"/>
        <v>131</v>
      </c>
      <c r="G4" t="s">
        <v>20</v>
      </c>
      <c r="H4">
        <v>1425</v>
      </c>
      <c r="I4">
        <f t="shared" si="3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7">
        <f t="shared" si="0"/>
        <v>41595.25</v>
      </c>
      <c r="T4" s="8">
        <f t="shared" si="1"/>
        <v>41597.25</v>
      </c>
    </row>
    <row r="5" spans="1:20" ht="34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2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7">
        <f t="shared" si="0"/>
        <v>43688.208333333328</v>
      </c>
      <c r="T5" s="8">
        <f t="shared" si="1"/>
        <v>43728.208333333328</v>
      </c>
    </row>
    <row r="6" spans="1:20" ht="17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2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7">
        <f t="shared" si="0"/>
        <v>43485.25</v>
      </c>
      <c r="T6" s="8">
        <f t="shared" si="1"/>
        <v>43489.25</v>
      </c>
    </row>
    <row r="7" spans="1:20" ht="17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7">
        <f t="shared" si="0"/>
        <v>41149.208333333336</v>
      </c>
      <c r="T7" s="8">
        <f t="shared" si="1"/>
        <v>41160.208333333336</v>
      </c>
    </row>
    <row r="8" spans="1:20" ht="17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7">
        <f t="shared" si="0"/>
        <v>42991.208333333328</v>
      </c>
      <c r="T8" s="8">
        <f t="shared" si="1"/>
        <v>42992.208333333328</v>
      </c>
    </row>
    <row r="9" spans="1:20" ht="17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7">
        <f t="shared" si="0"/>
        <v>42229.208333333328</v>
      </c>
      <c r="T9" s="8">
        <f t="shared" si="1"/>
        <v>42231.208333333328</v>
      </c>
    </row>
    <row r="10" spans="1:20" ht="17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7">
        <f t="shared" si="0"/>
        <v>40399.208333333336</v>
      </c>
      <c r="T10" s="8">
        <f t="shared" si="1"/>
        <v>40401.208333333336</v>
      </c>
    </row>
    <row r="11" spans="1:20" ht="17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7">
        <f t="shared" si="0"/>
        <v>41536.208333333336</v>
      </c>
      <c r="T11" s="8">
        <f t="shared" si="1"/>
        <v>41585.25</v>
      </c>
    </row>
    <row r="12" spans="1:20" ht="17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7">
        <f t="shared" si="0"/>
        <v>40404.208333333336</v>
      </c>
      <c r="T12" s="8">
        <f t="shared" si="1"/>
        <v>40452.208333333336</v>
      </c>
    </row>
    <row r="13" spans="1:20" ht="34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7">
        <f t="shared" si="0"/>
        <v>40442.208333333336</v>
      </c>
      <c r="T13" s="8">
        <f t="shared" si="1"/>
        <v>40448.208333333336</v>
      </c>
    </row>
    <row r="14" spans="1:20" ht="17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7">
        <f t="shared" si="0"/>
        <v>43760.208333333328</v>
      </c>
      <c r="T14" s="8">
        <f t="shared" si="1"/>
        <v>43768.208333333328</v>
      </c>
    </row>
    <row r="15" spans="1:20" ht="34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7">
        <f t="shared" si="0"/>
        <v>42532.208333333328</v>
      </c>
      <c r="T15" s="8">
        <f t="shared" si="1"/>
        <v>42544.208333333328</v>
      </c>
    </row>
    <row r="16" spans="1:20" ht="17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7">
        <f t="shared" si="0"/>
        <v>40974.25</v>
      </c>
      <c r="T16" s="8">
        <f t="shared" si="1"/>
        <v>41001.208333333336</v>
      </c>
    </row>
    <row r="17" spans="1:20" ht="17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7">
        <f t="shared" si="0"/>
        <v>43809.25</v>
      </c>
      <c r="T17" s="8">
        <f t="shared" si="1"/>
        <v>43813.25</v>
      </c>
    </row>
    <row r="18" spans="1:20" ht="17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7">
        <f t="shared" si="0"/>
        <v>41661.25</v>
      </c>
      <c r="T18" s="8">
        <f t="shared" si="1"/>
        <v>41683.25</v>
      </c>
    </row>
    <row r="19" spans="1:20" ht="17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7">
        <f t="shared" si="0"/>
        <v>40555.25</v>
      </c>
      <c r="T19" s="8">
        <f t="shared" si="1"/>
        <v>40556.25</v>
      </c>
    </row>
    <row r="20" spans="1:20" ht="17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7">
        <f t="shared" si="0"/>
        <v>43351.208333333328</v>
      </c>
      <c r="T20" s="8">
        <f t="shared" si="1"/>
        <v>43359.208333333328</v>
      </c>
    </row>
    <row r="21" spans="1:20" ht="17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7">
        <f t="shared" si="0"/>
        <v>43528.25</v>
      </c>
      <c r="T21" s="8">
        <f t="shared" si="1"/>
        <v>43549.208333333328</v>
      </c>
    </row>
    <row r="22" spans="1:20" ht="17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7">
        <f t="shared" si="0"/>
        <v>41848.208333333336</v>
      </c>
      <c r="T22" s="8">
        <f t="shared" si="1"/>
        <v>41848.208333333336</v>
      </c>
    </row>
    <row r="23" spans="1:20" ht="17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7">
        <f t="shared" si="0"/>
        <v>40770.208333333336</v>
      </c>
      <c r="T23" s="8">
        <f t="shared" si="1"/>
        <v>40804.208333333336</v>
      </c>
    </row>
    <row r="24" spans="1:20" ht="17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7">
        <f t="shared" si="0"/>
        <v>43193.208333333328</v>
      </c>
      <c r="T24" s="8">
        <f t="shared" si="1"/>
        <v>43208.208333333328</v>
      </c>
    </row>
    <row r="25" spans="1:20" ht="17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7">
        <f t="shared" si="0"/>
        <v>43510.25</v>
      </c>
      <c r="T25" s="8">
        <f t="shared" si="1"/>
        <v>43563.208333333328</v>
      </c>
    </row>
    <row r="26" spans="1:20" ht="17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7">
        <f t="shared" si="0"/>
        <v>41811.208333333336</v>
      </c>
      <c r="T26" s="8">
        <f t="shared" si="1"/>
        <v>41813.208333333336</v>
      </c>
    </row>
    <row r="27" spans="1:20" ht="17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7">
        <f t="shared" si="0"/>
        <v>40681.208333333336</v>
      </c>
      <c r="T27" s="8">
        <f t="shared" si="1"/>
        <v>40701.208333333336</v>
      </c>
    </row>
    <row r="28" spans="1:20" ht="17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7">
        <f t="shared" si="0"/>
        <v>43312.208333333328</v>
      </c>
      <c r="T28" s="8">
        <f t="shared" si="1"/>
        <v>43339.208333333328</v>
      </c>
    </row>
    <row r="29" spans="1:20" ht="17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7">
        <f t="shared" si="0"/>
        <v>42280.208333333328</v>
      </c>
      <c r="T29" s="8">
        <f t="shared" si="1"/>
        <v>42288.208333333328</v>
      </c>
    </row>
    <row r="30" spans="1:20" ht="17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7">
        <f t="shared" si="0"/>
        <v>40218.25</v>
      </c>
      <c r="T30" s="8">
        <f t="shared" si="1"/>
        <v>40241.25</v>
      </c>
    </row>
    <row r="31" spans="1:20" ht="17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7">
        <f t="shared" si="0"/>
        <v>43301.208333333328</v>
      </c>
      <c r="T31" s="8">
        <f t="shared" si="1"/>
        <v>43341.208333333328</v>
      </c>
    </row>
    <row r="32" spans="1:20" ht="17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7">
        <f t="shared" si="0"/>
        <v>43609.208333333328</v>
      </c>
      <c r="T32" s="8">
        <f t="shared" si="1"/>
        <v>43614.208333333328</v>
      </c>
    </row>
    <row r="33" spans="1:20" ht="17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7">
        <f t="shared" si="0"/>
        <v>42374.25</v>
      </c>
      <c r="T33" s="8">
        <f t="shared" si="1"/>
        <v>42402.25</v>
      </c>
    </row>
    <row r="34" spans="1:20" ht="17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7">
        <f t="shared" si="0"/>
        <v>43110.25</v>
      </c>
      <c r="T34" s="8">
        <f t="shared" si="1"/>
        <v>43137.25</v>
      </c>
    </row>
    <row r="35" spans="1:20" ht="17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7">
        <f t="shared" si="0"/>
        <v>41917.208333333336</v>
      </c>
      <c r="T35" s="8">
        <f t="shared" si="1"/>
        <v>41954.25</v>
      </c>
    </row>
    <row r="36" spans="1:20" ht="3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7">
        <f t="shared" si="0"/>
        <v>42817.208333333328</v>
      </c>
      <c r="T36" s="8">
        <f t="shared" si="1"/>
        <v>42822.208333333328</v>
      </c>
    </row>
    <row r="37" spans="1:20" ht="17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7">
        <f t="shared" si="0"/>
        <v>43484.25</v>
      </c>
      <c r="T37" s="8">
        <f t="shared" si="1"/>
        <v>43526.25</v>
      </c>
    </row>
    <row r="38" spans="1:20" ht="17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7">
        <f t="shared" si="0"/>
        <v>40600.25</v>
      </c>
      <c r="T38" s="8">
        <f t="shared" si="1"/>
        <v>40625.208333333336</v>
      </c>
    </row>
    <row r="39" spans="1:20" ht="3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7">
        <f t="shared" si="0"/>
        <v>43744.208333333328</v>
      </c>
      <c r="T39" s="8">
        <f t="shared" si="1"/>
        <v>43777.25</v>
      </c>
    </row>
    <row r="40" spans="1:20" ht="17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7">
        <f t="shared" si="0"/>
        <v>40469.208333333336</v>
      </c>
      <c r="T40" s="8">
        <f t="shared" si="1"/>
        <v>40474.208333333336</v>
      </c>
    </row>
    <row r="41" spans="1:20" ht="17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7">
        <f t="shared" si="0"/>
        <v>41330.25</v>
      </c>
      <c r="T41" s="8">
        <f t="shared" si="1"/>
        <v>41344.208333333336</v>
      </c>
    </row>
    <row r="42" spans="1:20" ht="17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7">
        <f t="shared" si="0"/>
        <v>40334.208333333336</v>
      </c>
      <c r="T42" s="8">
        <f t="shared" si="1"/>
        <v>40353.208333333336</v>
      </c>
    </row>
    <row r="43" spans="1:20" ht="17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7">
        <f t="shared" si="0"/>
        <v>41156.208333333336</v>
      </c>
      <c r="T43" s="8">
        <f t="shared" si="1"/>
        <v>41182.208333333336</v>
      </c>
    </row>
    <row r="44" spans="1:20" ht="17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7">
        <f t="shared" si="0"/>
        <v>40728.208333333336</v>
      </c>
      <c r="T44" s="8">
        <f t="shared" si="1"/>
        <v>40737.208333333336</v>
      </c>
    </row>
    <row r="45" spans="1:20" ht="17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7">
        <f t="shared" si="0"/>
        <v>41844.208333333336</v>
      </c>
      <c r="T45" s="8">
        <f t="shared" si="1"/>
        <v>41860.208333333336</v>
      </c>
    </row>
    <row r="46" spans="1:20" ht="17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7">
        <f t="shared" si="0"/>
        <v>43541.208333333328</v>
      </c>
      <c r="T46" s="8">
        <f t="shared" si="1"/>
        <v>43542.208333333328</v>
      </c>
    </row>
    <row r="47" spans="1:20" ht="34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7">
        <f t="shared" si="0"/>
        <v>42676.208333333328</v>
      </c>
      <c r="T47" s="8">
        <f t="shared" si="1"/>
        <v>42691.25</v>
      </c>
    </row>
    <row r="48" spans="1:20" ht="17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7">
        <f t="shared" si="0"/>
        <v>40367.208333333336</v>
      </c>
      <c r="T48" s="8">
        <f t="shared" si="1"/>
        <v>40390.208333333336</v>
      </c>
    </row>
    <row r="49" spans="1:20" ht="17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7">
        <f t="shared" si="0"/>
        <v>41727.208333333336</v>
      </c>
      <c r="T49" s="8">
        <f t="shared" si="1"/>
        <v>41757.208333333336</v>
      </c>
    </row>
    <row r="50" spans="1:20" ht="17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7">
        <f t="shared" si="0"/>
        <v>42180.208333333328</v>
      </c>
      <c r="T50" s="8">
        <f t="shared" si="1"/>
        <v>42192.208333333328</v>
      </c>
    </row>
    <row r="51" spans="1:20" ht="17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7">
        <f t="shared" si="0"/>
        <v>43758.208333333328</v>
      </c>
      <c r="T51" s="8">
        <f t="shared" si="1"/>
        <v>43803.25</v>
      </c>
    </row>
    <row r="52" spans="1:20" ht="34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7">
        <f t="shared" si="0"/>
        <v>41487.208333333336</v>
      </c>
      <c r="T52" s="8">
        <f t="shared" si="1"/>
        <v>41515.208333333336</v>
      </c>
    </row>
    <row r="53" spans="1:20" ht="17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7">
        <f t="shared" si="0"/>
        <v>40995.208333333336</v>
      </c>
      <c r="T53" s="8">
        <f t="shared" si="1"/>
        <v>41011.208333333336</v>
      </c>
    </row>
    <row r="54" spans="1:20" ht="17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7">
        <f t="shared" si="0"/>
        <v>40436.208333333336</v>
      </c>
      <c r="T54" s="8">
        <f t="shared" si="1"/>
        <v>40440.208333333336</v>
      </c>
    </row>
    <row r="55" spans="1:20" ht="17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7">
        <f t="shared" si="0"/>
        <v>41779.208333333336</v>
      </c>
      <c r="T55" s="8">
        <f t="shared" si="1"/>
        <v>41818.208333333336</v>
      </c>
    </row>
    <row r="56" spans="1:20" ht="34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7">
        <f t="shared" si="0"/>
        <v>43170.25</v>
      </c>
      <c r="T56" s="8">
        <f t="shared" si="1"/>
        <v>43176.208333333328</v>
      </c>
    </row>
    <row r="57" spans="1:20" ht="3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7">
        <f t="shared" si="0"/>
        <v>43311.208333333328</v>
      </c>
      <c r="T57" s="8">
        <f t="shared" si="1"/>
        <v>43316.208333333328</v>
      </c>
    </row>
    <row r="58" spans="1:20" ht="3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7">
        <f t="shared" si="0"/>
        <v>42014.25</v>
      </c>
      <c r="T58" s="8">
        <f t="shared" si="1"/>
        <v>42021.25</v>
      </c>
    </row>
    <row r="59" spans="1:20" ht="17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7">
        <f t="shared" si="0"/>
        <v>42979.208333333328</v>
      </c>
      <c r="T59" s="8">
        <f t="shared" si="1"/>
        <v>42991.208333333328</v>
      </c>
    </row>
    <row r="60" spans="1:20" ht="17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7">
        <f t="shared" si="0"/>
        <v>42268.208333333328</v>
      </c>
      <c r="T60" s="8">
        <f t="shared" si="1"/>
        <v>42281.208333333328</v>
      </c>
    </row>
    <row r="61" spans="1:20" ht="17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7">
        <f t="shared" si="0"/>
        <v>42898.208333333328</v>
      </c>
      <c r="T61" s="8">
        <f t="shared" si="1"/>
        <v>42913.208333333328</v>
      </c>
    </row>
    <row r="62" spans="1:20" ht="17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7">
        <f t="shared" si="0"/>
        <v>41107.208333333336</v>
      </c>
      <c r="T62" s="8">
        <f t="shared" si="1"/>
        <v>41110.208333333336</v>
      </c>
    </row>
    <row r="63" spans="1:20" ht="3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7">
        <f t="shared" si="0"/>
        <v>40595.25</v>
      </c>
      <c r="T63" s="8">
        <f t="shared" si="1"/>
        <v>40635.208333333336</v>
      </c>
    </row>
    <row r="64" spans="1:20" ht="3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7">
        <f t="shared" si="0"/>
        <v>42160.208333333328</v>
      </c>
      <c r="T64" s="8">
        <f t="shared" si="1"/>
        <v>42161.208333333328</v>
      </c>
    </row>
    <row r="65" spans="1:20" ht="17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7">
        <f t="shared" si="0"/>
        <v>42853.208333333328</v>
      </c>
      <c r="T65" s="8">
        <f t="shared" si="1"/>
        <v>42859.208333333328</v>
      </c>
    </row>
    <row r="66" spans="1:20" ht="17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7">
        <f t="shared" ref="S66:S129" si="4">((L66/86400) + DATE(1970,1,1))</f>
        <v>43283.208333333328</v>
      </c>
      <c r="T66" s="8">
        <f t="shared" ref="T66:T129" si="5">(((M66/60)/60)/24)+DATE(1970,1,1)</f>
        <v>43298.208333333328</v>
      </c>
    </row>
    <row r="67" spans="1:20" ht="17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 0)</f>
        <v>236</v>
      </c>
      <c r="G67" t="s">
        <v>20</v>
      </c>
      <c r="H67">
        <v>236</v>
      </c>
      <c r="I67">
        <f t="shared" ref="I67:I130" si="7">ROUND(E67/H67, 2)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7">
        <f t="shared" si="4"/>
        <v>40570.25</v>
      </c>
      <c r="T67" s="8">
        <f t="shared" si="5"/>
        <v>40577.25</v>
      </c>
    </row>
    <row r="68" spans="1:20" ht="17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7">
        <f t="shared" si="4"/>
        <v>42102.208333333328</v>
      </c>
      <c r="T68" s="8">
        <f t="shared" si="5"/>
        <v>42107.208333333328</v>
      </c>
    </row>
    <row r="69" spans="1:20" ht="3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7">
        <f t="shared" si="4"/>
        <v>40203.25</v>
      </c>
      <c r="T69" s="8">
        <f t="shared" si="5"/>
        <v>40208.25</v>
      </c>
    </row>
    <row r="70" spans="1:20" ht="17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7">
        <f t="shared" si="4"/>
        <v>42943.208333333328</v>
      </c>
      <c r="T70" s="8">
        <f t="shared" si="5"/>
        <v>42990.208333333328</v>
      </c>
    </row>
    <row r="71" spans="1:20" ht="17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7">
        <f t="shared" si="4"/>
        <v>40531.25</v>
      </c>
      <c r="T71" s="8">
        <f t="shared" si="5"/>
        <v>40565.25</v>
      </c>
    </row>
    <row r="72" spans="1:20" ht="17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7">
        <f t="shared" si="4"/>
        <v>40484.208333333336</v>
      </c>
      <c r="T72" s="8">
        <f t="shared" si="5"/>
        <v>40533.25</v>
      </c>
    </row>
    <row r="73" spans="1:20" ht="34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7">
        <f t="shared" si="4"/>
        <v>43799.25</v>
      </c>
      <c r="T73" s="8">
        <f t="shared" si="5"/>
        <v>43803.25</v>
      </c>
    </row>
    <row r="74" spans="1:20" ht="17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7">
        <f t="shared" si="4"/>
        <v>42186.208333333328</v>
      </c>
      <c r="T74" s="8">
        <f t="shared" si="5"/>
        <v>42222.208333333328</v>
      </c>
    </row>
    <row r="75" spans="1:20" ht="17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7">
        <f t="shared" si="4"/>
        <v>42701.25</v>
      </c>
      <c r="T75" s="8">
        <f t="shared" si="5"/>
        <v>42704.25</v>
      </c>
    </row>
    <row r="76" spans="1:20" ht="17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7">
        <f t="shared" si="4"/>
        <v>42456.208333333328</v>
      </c>
      <c r="T76" s="8">
        <f t="shared" si="5"/>
        <v>42457.208333333328</v>
      </c>
    </row>
    <row r="77" spans="1:20" ht="17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7">
        <f t="shared" si="4"/>
        <v>43296.208333333328</v>
      </c>
      <c r="T77" s="8">
        <f t="shared" si="5"/>
        <v>43304.208333333328</v>
      </c>
    </row>
    <row r="78" spans="1:20" ht="17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7">
        <f t="shared" si="4"/>
        <v>42027.25</v>
      </c>
      <c r="T78" s="8">
        <f t="shared" si="5"/>
        <v>42076.208333333328</v>
      </c>
    </row>
    <row r="79" spans="1:20" ht="17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7">
        <f t="shared" si="4"/>
        <v>40448.208333333336</v>
      </c>
      <c r="T79" s="8">
        <f t="shared" si="5"/>
        <v>40462.208333333336</v>
      </c>
    </row>
    <row r="80" spans="1:20" ht="3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7">
        <f t="shared" si="4"/>
        <v>43206.208333333328</v>
      </c>
      <c r="T80" s="8">
        <f t="shared" si="5"/>
        <v>43207.208333333328</v>
      </c>
    </row>
    <row r="81" spans="1:20" ht="17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7">
        <f t="shared" si="4"/>
        <v>43267.208333333328</v>
      </c>
      <c r="T81" s="8">
        <f t="shared" si="5"/>
        <v>43272.208333333328</v>
      </c>
    </row>
    <row r="82" spans="1:20" ht="17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7">
        <f t="shared" si="4"/>
        <v>42976.208333333328</v>
      </c>
      <c r="T82" s="8">
        <f t="shared" si="5"/>
        <v>43006.208333333328</v>
      </c>
    </row>
    <row r="83" spans="1:20" ht="17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7">
        <f t="shared" si="4"/>
        <v>43062.25</v>
      </c>
      <c r="T83" s="8">
        <f t="shared" si="5"/>
        <v>43087.25</v>
      </c>
    </row>
    <row r="84" spans="1:20" ht="17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7">
        <f t="shared" si="4"/>
        <v>43482.25</v>
      </c>
      <c r="T84" s="8">
        <f t="shared" si="5"/>
        <v>43489.25</v>
      </c>
    </row>
    <row r="85" spans="1:20" ht="17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7">
        <f t="shared" si="4"/>
        <v>42579.208333333328</v>
      </c>
      <c r="T85" s="8">
        <f t="shared" si="5"/>
        <v>42601.208333333328</v>
      </c>
    </row>
    <row r="86" spans="1:20" ht="17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7">
        <f t="shared" si="4"/>
        <v>41118.208333333336</v>
      </c>
      <c r="T86" s="8">
        <f t="shared" si="5"/>
        <v>41128.208333333336</v>
      </c>
    </row>
    <row r="87" spans="1:20" ht="17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7">
        <f t="shared" si="4"/>
        <v>40797.208333333336</v>
      </c>
      <c r="T87" s="8">
        <f t="shared" si="5"/>
        <v>40805.208333333336</v>
      </c>
    </row>
    <row r="88" spans="1:20" ht="17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7">
        <f t="shared" si="4"/>
        <v>42128.208333333328</v>
      </c>
      <c r="T88" s="8">
        <f t="shared" si="5"/>
        <v>42141.208333333328</v>
      </c>
    </row>
    <row r="89" spans="1:20" ht="3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7">
        <f t="shared" si="4"/>
        <v>40610.25</v>
      </c>
      <c r="T89" s="8">
        <f t="shared" si="5"/>
        <v>40621.208333333336</v>
      </c>
    </row>
    <row r="90" spans="1:20" ht="17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7">
        <f t="shared" si="4"/>
        <v>42110.208333333328</v>
      </c>
      <c r="T90" s="8">
        <f t="shared" si="5"/>
        <v>42132.208333333328</v>
      </c>
    </row>
    <row r="91" spans="1:20" ht="17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7">
        <f t="shared" si="4"/>
        <v>40283.208333333336</v>
      </c>
      <c r="T91" s="8">
        <f t="shared" si="5"/>
        <v>40285.208333333336</v>
      </c>
    </row>
    <row r="92" spans="1:20" ht="17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7">
        <f t="shared" si="4"/>
        <v>42425.25</v>
      </c>
      <c r="T92" s="8">
        <f t="shared" si="5"/>
        <v>42425.25</v>
      </c>
    </row>
    <row r="93" spans="1:20" ht="17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7">
        <f t="shared" si="4"/>
        <v>42588.208333333328</v>
      </c>
      <c r="T93" s="8">
        <f t="shared" si="5"/>
        <v>42616.208333333328</v>
      </c>
    </row>
    <row r="94" spans="1:20" ht="3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7">
        <f t="shared" si="4"/>
        <v>40352.208333333336</v>
      </c>
      <c r="T94" s="8">
        <f t="shared" si="5"/>
        <v>40353.208333333336</v>
      </c>
    </row>
    <row r="95" spans="1:20" ht="17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7">
        <f t="shared" si="4"/>
        <v>41202.208333333336</v>
      </c>
      <c r="T95" s="8">
        <f t="shared" si="5"/>
        <v>41206.208333333336</v>
      </c>
    </row>
    <row r="96" spans="1:20" ht="17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7">
        <f t="shared" si="4"/>
        <v>43562.208333333328</v>
      </c>
      <c r="T96" s="8">
        <f t="shared" si="5"/>
        <v>43573.208333333328</v>
      </c>
    </row>
    <row r="97" spans="1:20" ht="34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7">
        <f t="shared" si="4"/>
        <v>43752.208333333328</v>
      </c>
      <c r="T97" s="8">
        <f t="shared" si="5"/>
        <v>43759.208333333328</v>
      </c>
    </row>
    <row r="98" spans="1:20" ht="17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7">
        <f t="shared" si="4"/>
        <v>40612.25</v>
      </c>
      <c r="T98" s="8">
        <f t="shared" si="5"/>
        <v>40625.208333333336</v>
      </c>
    </row>
    <row r="99" spans="1:20" ht="17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7">
        <f t="shared" si="4"/>
        <v>42180.208333333328</v>
      </c>
      <c r="T99" s="8">
        <f t="shared" si="5"/>
        <v>42234.208333333328</v>
      </c>
    </row>
    <row r="100" spans="1:20" ht="17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7">
        <f t="shared" si="4"/>
        <v>42212.208333333328</v>
      </c>
      <c r="T100" s="8">
        <f t="shared" si="5"/>
        <v>42216.208333333328</v>
      </c>
    </row>
    <row r="101" spans="1:20" ht="3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7">
        <f t="shared" si="4"/>
        <v>41968.25</v>
      </c>
      <c r="T101" s="8">
        <f t="shared" si="5"/>
        <v>41997.25</v>
      </c>
    </row>
    <row r="102" spans="1:20" ht="17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7">
        <f t="shared" si="4"/>
        <v>40835.208333333336</v>
      </c>
      <c r="T102" s="8">
        <f t="shared" si="5"/>
        <v>40853.208333333336</v>
      </c>
    </row>
    <row r="103" spans="1:20" ht="17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7">
        <f t="shared" si="4"/>
        <v>42056.25</v>
      </c>
      <c r="T103" s="8">
        <f t="shared" si="5"/>
        <v>42063.25</v>
      </c>
    </row>
    <row r="104" spans="1:20" ht="17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7">
        <f t="shared" si="4"/>
        <v>43234.208333333328</v>
      </c>
      <c r="T104" s="8">
        <f t="shared" si="5"/>
        <v>43241.208333333328</v>
      </c>
    </row>
    <row r="105" spans="1:20" ht="17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7">
        <f t="shared" si="4"/>
        <v>40475.208333333336</v>
      </c>
      <c r="T105" s="8">
        <f t="shared" si="5"/>
        <v>40484.208333333336</v>
      </c>
    </row>
    <row r="106" spans="1:20" ht="17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7">
        <f t="shared" si="4"/>
        <v>42878.208333333328</v>
      </c>
      <c r="T106" s="8">
        <f t="shared" si="5"/>
        <v>42879.208333333328</v>
      </c>
    </row>
    <row r="107" spans="1:20" ht="17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7">
        <f t="shared" si="4"/>
        <v>41366.208333333336</v>
      </c>
      <c r="T107" s="8">
        <f t="shared" si="5"/>
        <v>41384.208333333336</v>
      </c>
    </row>
    <row r="108" spans="1:20" ht="17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7">
        <f t="shared" si="4"/>
        <v>43716.208333333328</v>
      </c>
      <c r="T108" s="8">
        <f t="shared" si="5"/>
        <v>43721.208333333328</v>
      </c>
    </row>
    <row r="109" spans="1:20" ht="3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7">
        <f t="shared" si="4"/>
        <v>43213.208333333328</v>
      </c>
      <c r="T109" s="8">
        <f t="shared" si="5"/>
        <v>43230.208333333328</v>
      </c>
    </row>
    <row r="110" spans="1:20" ht="3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7">
        <f t="shared" si="4"/>
        <v>41005.208333333336</v>
      </c>
      <c r="T110" s="8">
        <f t="shared" si="5"/>
        <v>41042.208333333336</v>
      </c>
    </row>
    <row r="111" spans="1:20" ht="17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7">
        <f t="shared" si="4"/>
        <v>41651.25</v>
      </c>
      <c r="T111" s="8">
        <f t="shared" si="5"/>
        <v>41653.25</v>
      </c>
    </row>
    <row r="112" spans="1:20" ht="3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7">
        <f t="shared" si="4"/>
        <v>43354.208333333328</v>
      </c>
      <c r="T112" s="8">
        <f t="shared" si="5"/>
        <v>43373.208333333328</v>
      </c>
    </row>
    <row r="113" spans="1:20" ht="17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7">
        <f t="shared" si="4"/>
        <v>41174.208333333336</v>
      </c>
      <c r="T113" s="8">
        <f t="shared" si="5"/>
        <v>41180.208333333336</v>
      </c>
    </row>
    <row r="114" spans="1:20" ht="17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7">
        <f t="shared" si="4"/>
        <v>41875.208333333336</v>
      </c>
      <c r="T114" s="8">
        <f t="shared" si="5"/>
        <v>41890.208333333336</v>
      </c>
    </row>
    <row r="115" spans="1:20" ht="17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7">
        <f t="shared" si="4"/>
        <v>42990.208333333328</v>
      </c>
      <c r="T115" s="8">
        <f t="shared" si="5"/>
        <v>42997.208333333328</v>
      </c>
    </row>
    <row r="116" spans="1:20" ht="17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7">
        <f t="shared" si="4"/>
        <v>43564.208333333328</v>
      </c>
      <c r="T116" s="8">
        <f t="shared" si="5"/>
        <v>43565.208333333328</v>
      </c>
    </row>
    <row r="117" spans="1:20" ht="17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7">
        <f t="shared" si="4"/>
        <v>43056.25</v>
      </c>
      <c r="T117" s="8">
        <f t="shared" si="5"/>
        <v>43091.25</v>
      </c>
    </row>
    <row r="118" spans="1:20" ht="3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7">
        <f t="shared" si="4"/>
        <v>42265.208333333328</v>
      </c>
      <c r="T118" s="8">
        <f t="shared" si="5"/>
        <v>42266.208333333328</v>
      </c>
    </row>
    <row r="119" spans="1:20" ht="17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7">
        <f t="shared" si="4"/>
        <v>40808.208333333336</v>
      </c>
      <c r="T119" s="8">
        <f t="shared" si="5"/>
        <v>40814.208333333336</v>
      </c>
    </row>
    <row r="120" spans="1:20" ht="17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7">
        <f t="shared" si="4"/>
        <v>41665.25</v>
      </c>
      <c r="T120" s="8">
        <f t="shared" si="5"/>
        <v>41671.25</v>
      </c>
    </row>
    <row r="121" spans="1:20" ht="3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7">
        <f t="shared" si="4"/>
        <v>41806.208333333336</v>
      </c>
      <c r="T121" s="8">
        <f t="shared" si="5"/>
        <v>41823.208333333336</v>
      </c>
    </row>
    <row r="122" spans="1:20" ht="17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7">
        <f t="shared" si="4"/>
        <v>42111.208333333328</v>
      </c>
      <c r="T122" s="8">
        <f t="shared" si="5"/>
        <v>42115.208333333328</v>
      </c>
    </row>
    <row r="123" spans="1:20" ht="17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7">
        <f t="shared" si="4"/>
        <v>41917.208333333336</v>
      </c>
      <c r="T123" s="8">
        <f t="shared" si="5"/>
        <v>41930.208333333336</v>
      </c>
    </row>
    <row r="124" spans="1:20" ht="17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7">
        <f t="shared" si="4"/>
        <v>41970.25</v>
      </c>
      <c r="T124" s="8">
        <f t="shared" si="5"/>
        <v>41997.25</v>
      </c>
    </row>
    <row r="125" spans="1:20" ht="17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7">
        <f t="shared" si="4"/>
        <v>42332.25</v>
      </c>
      <c r="T125" s="8">
        <f t="shared" si="5"/>
        <v>42335.25</v>
      </c>
    </row>
    <row r="126" spans="1:20" ht="17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7">
        <f t="shared" si="4"/>
        <v>43598.208333333328</v>
      </c>
      <c r="T126" s="8">
        <f t="shared" si="5"/>
        <v>43651.208333333328</v>
      </c>
    </row>
    <row r="127" spans="1:20" ht="17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7">
        <f t="shared" si="4"/>
        <v>43362.208333333328</v>
      </c>
      <c r="T127" s="8">
        <f t="shared" si="5"/>
        <v>43366.208333333328</v>
      </c>
    </row>
    <row r="128" spans="1:20" ht="17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7">
        <f t="shared" si="4"/>
        <v>42596.208333333328</v>
      </c>
      <c r="T128" s="8">
        <f t="shared" si="5"/>
        <v>42624.208333333328</v>
      </c>
    </row>
    <row r="129" spans="1:20" ht="17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7">
        <f t="shared" si="4"/>
        <v>40310.208333333336</v>
      </c>
      <c r="T129" s="8">
        <f t="shared" si="5"/>
        <v>40313.208333333336</v>
      </c>
    </row>
    <row r="130" spans="1:20" ht="17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7">
        <f t="shared" ref="S130:S193" si="8">((L130/86400) + DATE(1970,1,1))</f>
        <v>40417.208333333336</v>
      </c>
      <c r="T130" s="8">
        <f t="shared" ref="T130:T193" si="9">(((M130/60)/60)/24)+DATE(1970,1,1)</f>
        <v>40430.208333333336</v>
      </c>
    </row>
    <row r="131" spans="1:20" ht="17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0">ROUND(E131/D131*100, 0)</f>
        <v>3</v>
      </c>
      <c r="G131" t="s">
        <v>74</v>
      </c>
      <c r="H131">
        <v>55</v>
      </c>
      <c r="I131">
        <f t="shared" ref="I131:I194" si="11">ROUND(E131/H131, 2)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7">
        <f t="shared" si="8"/>
        <v>42038.25</v>
      </c>
      <c r="T131" s="8">
        <f t="shared" si="9"/>
        <v>42063.25</v>
      </c>
    </row>
    <row r="132" spans="1:20" ht="17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0"/>
        <v>155</v>
      </c>
      <c r="G132" t="s">
        <v>20</v>
      </c>
      <c r="H132">
        <v>533</v>
      </c>
      <c r="I132">
        <f t="shared" si="11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7">
        <f t="shared" si="8"/>
        <v>40842.208333333336</v>
      </c>
      <c r="T132" s="8">
        <f t="shared" si="9"/>
        <v>40858.25</v>
      </c>
    </row>
    <row r="133" spans="1:20" ht="3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7">
        <f t="shared" si="8"/>
        <v>41607.25</v>
      </c>
      <c r="T133" s="8">
        <f t="shared" si="9"/>
        <v>41620.25</v>
      </c>
    </row>
    <row r="134" spans="1:20" ht="17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7">
        <f t="shared" si="8"/>
        <v>43112.25</v>
      </c>
      <c r="T134" s="8">
        <f t="shared" si="9"/>
        <v>43128.25</v>
      </c>
    </row>
    <row r="135" spans="1:20" ht="17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7">
        <f t="shared" si="8"/>
        <v>40767.208333333336</v>
      </c>
      <c r="T135" s="8">
        <f t="shared" si="9"/>
        <v>40789.208333333336</v>
      </c>
    </row>
    <row r="136" spans="1:20" ht="17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7">
        <f t="shared" si="8"/>
        <v>40713.208333333336</v>
      </c>
      <c r="T136" s="8">
        <f t="shared" si="9"/>
        <v>40762.208333333336</v>
      </c>
    </row>
    <row r="137" spans="1:20" ht="17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7">
        <f t="shared" si="8"/>
        <v>41340.25</v>
      </c>
      <c r="T137" s="8">
        <f t="shared" si="9"/>
        <v>41345.208333333336</v>
      </c>
    </row>
    <row r="138" spans="1:20" ht="17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7">
        <f t="shared" si="8"/>
        <v>41797.208333333336</v>
      </c>
      <c r="T138" s="8">
        <f t="shared" si="9"/>
        <v>41809.208333333336</v>
      </c>
    </row>
    <row r="139" spans="1:20" ht="17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7">
        <f t="shared" si="8"/>
        <v>40457.208333333336</v>
      </c>
      <c r="T139" s="8">
        <f t="shared" si="9"/>
        <v>40463.208333333336</v>
      </c>
    </row>
    <row r="140" spans="1:20" ht="3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7">
        <f t="shared" si="8"/>
        <v>41180.208333333336</v>
      </c>
      <c r="T140" s="8">
        <f t="shared" si="9"/>
        <v>41186.208333333336</v>
      </c>
    </row>
    <row r="141" spans="1:20" ht="17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7">
        <f t="shared" si="8"/>
        <v>42115.208333333328</v>
      </c>
      <c r="T141" s="8">
        <f t="shared" si="9"/>
        <v>42131.208333333328</v>
      </c>
    </row>
    <row r="142" spans="1:20" ht="3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7">
        <f t="shared" si="8"/>
        <v>43156.25</v>
      </c>
      <c r="T142" s="8">
        <f t="shared" si="9"/>
        <v>43161.25</v>
      </c>
    </row>
    <row r="143" spans="1:20" ht="17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7">
        <f t="shared" si="8"/>
        <v>42167.208333333328</v>
      </c>
      <c r="T143" s="8">
        <f t="shared" si="9"/>
        <v>42173.208333333328</v>
      </c>
    </row>
    <row r="144" spans="1:20" ht="3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7">
        <f t="shared" si="8"/>
        <v>41005.208333333336</v>
      </c>
      <c r="T144" s="8">
        <f t="shared" si="9"/>
        <v>41046.208333333336</v>
      </c>
    </row>
    <row r="145" spans="1:20" ht="17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7">
        <f t="shared" si="8"/>
        <v>40357.208333333336</v>
      </c>
      <c r="T145" s="8">
        <f t="shared" si="9"/>
        <v>40377.208333333336</v>
      </c>
    </row>
    <row r="146" spans="1:20" ht="17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7">
        <f t="shared" si="8"/>
        <v>43633.208333333328</v>
      </c>
      <c r="T146" s="8">
        <f t="shared" si="9"/>
        <v>43641.208333333328</v>
      </c>
    </row>
    <row r="147" spans="1:20" ht="17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7">
        <f t="shared" si="8"/>
        <v>41889.208333333336</v>
      </c>
      <c r="T147" s="8">
        <f t="shared" si="9"/>
        <v>41894.208333333336</v>
      </c>
    </row>
    <row r="148" spans="1:20" ht="3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7">
        <f t="shared" si="8"/>
        <v>40855.25</v>
      </c>
      <c r="T148" s="8">
        <f t="shared" si="9"/>
        <v>40875.25</v>
      </c>
    </row>
    <row r="149" spans="1:20" ht="3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7">
        <f t="shared" si="8"/>
        <v>42534.208333333328</v>
      </c>
      <c r="T149" s="8">
        <f t="shared" si="9"/>
        <v>42540.208333333328</v>
      </c>
    </row>
    <row r="150" spans="1:20" ht="17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7">
        <f t="shared" si="8"/>
        <v>42941.208333333328</v>
      </c>
      <c r="T150" s="8">
        <f t="shared" si="9"/>
        <v>42950.208333333328</v>
      </c>
    </row>
    <row r="151" spans="1:20" ht="17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7">
        <f t="shared" si="8"/>
        <v>41275.25</v>
      </c>
      <c r="T151" s="8">
        <f t="shared" si="9"/>
        <v>41327.25</v>
      </c>
    </row>
    <row r="152" spans="1:20" ht="17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7">
        <f t="shared" si="8"/>
        <v>43450.25</v>
      </c>
      <c r="T152" s="8">
        <f t="shared" si="9"/>
        <v>43451.25</v>
      </c>
    </row>
    <row r="153" spans="1:20" ht="17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7">
        <f t="shared" si="8"/>
        <v>41799.208333333336</v>
      </c>
      <c r="T153" s="8">
        <f t="shared" si="9"/>
        <v>41850.208333333336</v>
      </c>
    </row>
    <row r="154" spans="1:20" ht="17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7">
        <f t="shared" si="8"/>
        <v>42783.25</v>
      </c>
      <c r="T154" s="8">
        <f t="shared" si="9"/>
        <v>42790.25</v>
      </c>
    </row>
    <row r="155" spans="1:20" ht="17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7">
        <f t="shared" si="8"/>
        <v>41201.208333333336</v>
      </c>
      <c r="T155" s="8">
        <f t="shared" si="9"/>
        <v>41207.208333333336</v>
      </c>
    </row>
    <row r="156" spans="1:20" ht="17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7">
        <f t="shared" si="8"/>
        <v>42502.208333333328</v>
      </c>
      <c r="T156" s="8">
        <f t="shared" si="9"/>
        <v>42525.208333333328</v>
      </c>
    </row>
    <row r="157" spans="1:20" ht="17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7">
        <f t="shared" si="8"/>
        <v>40262.208333333336</v>
      </c>
      <c r="T157" s="8">
        <f t="shared" si="9"/>
        <v>40277.208333333336</v>
      </c>
    </row>
    <row r="158" spans="1:20" ht="17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7">
        <f t="shared" si="8"/>
        <v>43743.208333333328</v>
      </c>
      <c r="T158" s="8">
        <f t="shared" si="9"/>
        <v>43767.208333333328</v>
      </c>
    </row>
    <row r="159" spans="1:20" ht="17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7">
        <f t="shared" si="8"/>
        <v>41638.25</v>
      </c>
      <c r="T159" s="8">
        <f t="shared" si="9"/>
        <v>41650.25</v>
      </c>
    </row>
    <row r="160" spans="1:20" ht="17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7">
        <f t="shared" si="8"/>
        <v>42346.25</v>
      </c>
      <c r="T160" s="8">
        <f t="shared" si="9"/>
        <v>42347.25</v>
      </c>
    </row>
    <row r="161" spans="1:20" ht="17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7">
        <f t="shared" si="8"/>
        <v>43551.208333333328</v>
      </c>
      <c r="T161" s="8">
        <f t="shared" si="9"/>
        <v>43569.208333333328</v>
      </c>
    </row>
    <row r="162" spans="1:20" ht="17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7">
        <f t="shared" si="8"/>
        <v>43582.208333333328</v>
      </c>
      <c r="T162" s="8">
        <f t="shared" si="9"/>
        <v>43598.208333333328</v>
      </c>
    </row>
    <row r="163" spans="1:20" ht="3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7">
        <f t="shared" si="8"/>
        <v>42270.208333333328</v>
      </c>
      <c r="T163" s="8">
        <f t="shared" si="9"/>
        <v>42276.208333333328</v>
      </c>
    </row>
    <row r="164" spans="1:20" ht="3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7">
        <f t="shared" si="8"/>
        <v>43442.25</v>
      </c>
      <c r="T164" s="8">
        <f t="shared" si="9"/>
        <v>43472.25</v>
      </c>
    </row>
    <row r="165" spans="1:20" ht="17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7">
        <f t="shared" si="8"/>
        <v>43028.208333333328</v>
      </c>
      <c r="T165" s="8">
        <f t="shared" si="9"/>
        <v>43077.25</v>
      </c>
    </row>
    <row r="166" spans="1:20" ht="17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7">
        <f t="shared" si="8"/>
        <v>43016.208333333328</v>
      </c>
      <c r="T166" s="8">
        <f t="shared" si="9"/>
        <v>43017.208333333328</v>
      </c>
    </row>
    <row r="167" spans="1:20" ht="17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7">
        <f t="shared" si="8"/>
        <v>42948.208333333328</v>
      </c>
      <c r="T167" s="8">
        <f t="shared" si="9"/>
        <v>42980.208333333328</v>
      </c>
    </row>
    <row r="168" spans="1:20" ht="17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7">
        <f t="shared" si="8"/>
        <v>40534.25</v>
      </c>
      <c r="T168" s="8">
        <f t="shared" si="9"/>
        <v>40538.25</v>
      </c>
    </row>
    <row r="169" spans="1:20" ht="17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7">
        <f t="shared" si="8"/>
        <v>41435.208333333336</v>
      </c>
      <c r="T169" s="8">
        <f t="shared" si="9"/>
        <v>41445.208333333336</v>
      </c>
    </row>
    <row r="170" spans="1:20" ht="17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7">
        <f t="shared" si="8"/>
        <v>43518.25</v>
      </c>
      <c r="T170" s="8">
        <f t="shared" si="9"/>
        <v>43541.208333333328</v>
      </c>
    </row>
    <row r="171" spans="1:20" ht="17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7">
        <f t="shared" si="8"/>
        <v>41077.208333333336</v>
      </c>
      <c r="T171" s="8">
        <f t="shared" si="9"/>
        <v>41105.208333333336</v>
      </c>
    </row>
    <row r="172" spans="1:20" ht="17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7">
        <f t="shared" si="8"/>
        <v>42950.208333333328</v>
      </c>
      <c r="T172" s="8">
        <f t="shared" si="9"/>
        <v>42957.208333333328</v>
      </c>
    </row>
    <row r="173" spans="1:20" ht="3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7">
        <f t="shared" si="8"/>
        <v>41718.208333333336</v>
      </c>
      <c r="T173" s="8">
        <f t="shared" si="9"/>
        <v>41740.208333333336</v>
      </c>
    </row>
    <row r="174" spans="1:20" ht="17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7">
        <f t="shared" si="8"/>
        <v>41839.208333333336</v>
      </c>
      <c r="T174" s="8">
        <f t="shared" si="9"/>
        <v>41854.208333333336</v>
      </c>
    </row>
    <row r="175" spans="1:20" ht="3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7">
        <f t="shared" si="8"/>
        <v>41412.208333333336</v>
      </c>
      <c r="T175" s="8">
        <f t="shared" si="9"/>
        <v>41418.208333333336</v>
      </c>
    </row>
    <row r="176" spans="1:20" ht="17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7">
        <f t="shared" si="8"/>
        <v>42282.208333333328</v>
      </c>
      <c r="T176" s="8">
        <f t="shared" si="9"/>
        <v>42283.208333333328</v>
      </c>
    </row>
    <row r="177" spans="1:20" ht="17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7">
        <f t="shared" si="8"/>
        <v>42613.208333333328</v>
      </c>
      <c r="T177" s="8">
        <f t="shared" si="9"/>
        <v>42632.208333333328</v>
      </c>
    </row>
    <row r="178" spans="1:20" ht="3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7">
        <f t="shared" si="8"/>
        <v>42616.208333333328</v>
      </c>
      <c r="T178" s="8">
        <f t="shared" si="9"/>
        <v>42625.208333333328</v>
      </c>
    </row>
    <row r="179" spans="1:20" ht="17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7">
        <f t="shared" si="8"/>
        <v>40497.25</v>
      </c>
      <c r="T179" s="8">
        <f t="shared" si="9"/>
        <v>40522.25</v>
      </c>
    </row>
    <row r="180" spans="1:20" ht="17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7">
        <f t="shared" si="8"/>
        <v>42999.208333333328</v>
      </c>
      <c r="T180" s="8">
        <f t="shared" si="9"/>
        <v>43008.208333333328</v>
      </c>
    </row>
    <row r="181" spans="1:20" ht="3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7">
        <f t="shared" si="8"/>
        <v>41350.208333333336</v>
      </c>
      <c r="T181" s="8">
        <f t="shared" si="9"/>
        <v>41351.208333333336</v>
      </c>
    </row>
    <row r="182" spans="1:20" ht="17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7">
        <f t="shared" si="8"/>
        <v>40259.208333333336</v>
      </c>
      <c r="T182" s="8">
        <f t="shared" si="9"/>
        <v>40264.208333333336</v>
      </c>
    </row>
    <row r="183" spans="1:20" ht="17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7">
        <f t="shared" si="8"/>
        <v>43012.208333333328</v>
      </c>
      <c r="T183" s="8">
        <f t="shared" si="9"/>
        <v>43030.208333333328</v>
      </c>
    </row>
    <row r="184" spans="1:20" ht="3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7">
        <f t="shared" si="8"/>
        <v>43631.208333333328</v>
      </c>
      <c r="T184" s="8">
        <f t="shared" si="9"/>
        <v>43647.208333333328</v>
      </c>
    </row>
    <row r="185" spans="1:20" ht="3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7">
        <f t="shared" si="8"/>
        <v>40430.208333333336</v>
      </c>
      <c r="T185" s="8">
        <f t="shared" si="9"/>
        <v>40443.208333333336</v>
      </c>
    </row>
    <row r="186" spans="1:20" ht="17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7">
        <f t="shared" si="8"/>
        <v>43588.208333333328</v>
      </c>
      <c r="T186" s="8">
        <f t="shared" si="9"/>
        <v>43589.208333333328</v>
      </c>
    </row>
    <row r="187" spans="1:20" ht="17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7">
        <f t="shared" si="8"/>
        <v>43233.208333333328</v>
      </c>
      <c r="T187" s="8">
        <f t="shared" si="9"/>
        <v>43244.208333333328</v>
      </c>
    </row>
    <row r="188" spans="1:20" ht="17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7">
        <f t="shared" si="8"/>
        <v>41782.208333333336</v>
      </c>
      <c r="T188" s="8">
        <f t="shared" si="9"/>
        <v>41797.208333333336</v>
      </c>
    </row>
    <row r="189" spans="1:20" ht="17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7">
        <f t="shared" si="8"/>
        <v>41328.25</v>
      </c>
      <c r="T189" s="8">
        <f t="shared" si="9"/>
        <v>41356.208333333336</v>
      </c>
    </row>
    <row r="190" spans="1:20" ht="17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7">
        <f t="shared" si="8"/>
        <v>41975.25</v>
      </c>
      <c r="T190" s="8">
        <f t="shared" si="9"/>
        <v>41976.25</v>
      </c>
    </row>
    <row r="191" spans="1:20" ht="17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7">
        <f t="shared" si="8"/>
        <v>42433.25</v>
      </c>
      <c r="T191" s="8">
        <f t="shared" si="9"/>
        <v>42433.25</v>
      </c>
    </row>
    <row r="192" spans="1:20" ht="17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7">
        <f t="shared" si="8"/>
        <v>41429.208333333336</v>
      </c>
      <c r="T192" s="8">
        <f t="shared" si="9"/>
        <v>41430.208333333336</v>
      </c>
    </row>
    <row r="193" spans="1:20" ht="17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7">
        <f t="shared" si="8"/>
        <v>43536.208333333328</v>
      </c>
      <c r="T193" s="8">
        <f t="shared" si="9"/>
        <v>43539.208333333328</v>
      </c>
    </row>
    <row r="194" spans="1:20" ht="17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7">
        <f t="shared" ref="S194:S257" si="12">((L194/86400) + DATE(1970,1,1))</f>
        <v>41817.208333333336</v>
      </c>
      <c r="T194" s="8">
        <f t="shared" ref="T194:T257" si="13">(((M194/60)/60)/24)+DATE(1970,1,1)</f>
        <v>41821.208333333336</v>
      </c>
    </row>
    <row r="195" spans="1:20" ht="17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4">ROUND(E195/D195*100, 0)</f>
        <v>46</v>
      </c>
      <c r="G195" t="s">
        <v>14</v>
      </c>
      <c r="H195">
        <v>65</v>
      </c>
      <c r="I195">
        <f t="shared" ref="I195:I258" si="15">ROUND(E195/H195, 2)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7">
        <f t="shared" si="12"/>
        <v>43198.208333333328</v>
      </c>
      <c r="T195" s="8">
        <f t="shared" si="13"/>
        <v>43202.208333333328</v>
      </c>
    </row>
    <row r="196" spans="1:20" ht="17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4"/>
        <v>123</v>
      </c>
      <c r="G196" t="s">
        <v>20</v>
      </c>
      <c r="H196">
        <v>126</v>
      </c>
      <c r="I196">
        <f t="shared" si="15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7">
        <f t="shared" si="12"/>
        <v>42261.208333333328</v>
      </c>
      <c r="T196" s="8">
        <f t="shared" si="13"/>
        <v>42277.208333333328</v>
      </c>
    </row>
    <row r="197" spans="1:20" ht="17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4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7">
        <f t="shared" si="12"/>
        <v>43310.208333333328</v>
      </c>
      <c r="T197" s="8">
        <f t="shared" si="13"/>
        <v>43317.208333333328</v>
      </c>
    </row>
    <row r="198" spans="1:20" ht="17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4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7">
        <f t="shared" si="12"/>
        <v>42616.208333333328</v>
      </c>
      <c r="T198" s="8">
        <f t="shared" si="13"/>
        <v>42635.208333333328</v>
      </c>
    </row>
    <row r="199" spans="1:20" ht="17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4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7">
        <f t="shared" si="12"/>
        <v>42909.208333333328</v>
      </c>
      <c r="T199" s="8">
        <f t="shared" si="13"/>
        <v>42923.208333333328</v>
      </c>
    </row>
    <row r="200" spans="1:20" ht="17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4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7">
        <f t="shared" si="12"/>
        <v>40396.208333333336</v>
      </c>
      <c r="T200" s="8">
        <f t="shared" si="13"/>
        <v>40425.208333333336</v>
      </c>
    </row>
    <row r="201" spans="1:20" ht="17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4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7">
        <f t="shared" si="12"/>
        <v>42192.208333333328</v>
      </c>
      <c r="T201" s="8">
        <f t="shared" si="13"/>
        <v>42196.208333333328</v>
      </c>
    </row>
    <row r="202" spans="1:20" ht="17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4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7">
        <f t="shared" si="12"/>
        <v>40262.208333333336</v>
      </c>
      <c r="T202" s="8">
        <f t="shared" si="13"/>
        <v>40273.208333333336</v>
      </c>
    </row>
    <row r="203" spans="1:20" ht="3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4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7">
        <f t="shared" si="12"/>
        <v>41845.208333333336</v>
      </c>
      <c r="T203" s="8">
        <f t="shared" si="13"/>
        <v>41863.208333333336</v>
      </c>
    </row>
    <row r="204" spans="1:20" ht="17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4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7">
        <f t="shared" si="12"/>
        <v>40818.208333333336</v>
      </c>
      <c r="T204" s="8">
        <f t="shared" si="13"/>
        <v>40822.208333333336</v>
      </c>
    </row>
    <row r="205" spans="1:20" ht="3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4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7">
        <f t="shared" si="12"/>
        <v>42752.25</v>
      </c>
      <c r="T205" s="8">
        <f t="shared" si="13"/>
        <v>42754.25</v>
      </c>
    </row>
    <row r="206" spans="1:20" ht="17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4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7">
        <f t="shared" si="12"/>
        <v>40636.208333333336</v>
      </c>
      <c r="T206" s="8">
        <f t="shared" si="13"/>
        <v>40646.208333333336</v>
      </c>
    </row>
    <row r="207" spans="1:20" ht="17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4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7">
        <f t="shared" si="12"/>
        <v>43390.208333333328</v>
      </c>
      <c r="T207" s="8">
        <f t="shared" si="13"/>
        <v>43402.208333333328</v>
      </c>
    </row>
    <row r="208" spans="1:20" ht="17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4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7">
        <f t="shared" si="12"/>
        <v>40236.25</v>
      </c>
      <c r="T208" s="8">
        <f t="shared" si="13"/>
        <v>40245.25</v>
      </c>
    </row>
    <row r="209" spans="1:20" ht="3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4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7">
        <f t="shared" si="12"/>
        <v>43340.208333333328</v>
      </c>
      <c r="T209" s="8">
        <f t="shared" si="13"/>
        <v>43360.208333333328</v>
      </c>
    </row>
    <row r="210" spans="1:20" ht="17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4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7">
        <f t="shared" si="12"/>
        <v>43048.25</v>
      </c>
      <c r="T210" s="8">
        <f t="shared" si="13"/>
        <v>43072.25</v>
      </c>
    </row>
    <row r="211" spans="1:20" ht="17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4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7">
        <f t="shared" si="12"/>
        <v>42496.208333333328</v>
      </c>
      <c r="T211" s="8">
        <f t="shared" si="13"/>
        <v>42503.208333333328</v>
      </c>
    </row>
    <row r="212" spans="1:20" ht="17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4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7">
        <f t="shared" si="12"/>
        <v>42797.25</v>
      </c>
      <c r="T212" s="8">
        <f t="shared" si="13"/>
        <v>42824.208333333328</v>
      </c>
    </row>
    <row r="213" spans="1:20" ht="3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4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7">
        <f t="shared" si="12"/>
        <v>41513.208333333336</v>
      </c>
      <c r="T213" s="8">
        <f t="shared" si="13"/>
        <v>41537.208333333336</v>
      </c>
    </row>
    <row r="214" spans="1:20" ht="3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4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7">
        <f t="shared" si="12"/>
        <v>43814.25</v>
      </c>
      <c r="T214" s="8">
        <f t="shared" si="13"/>
        <v>43860.25</v>
      </c>
    </row>
    <row r="215" spans="1:20" ht="3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4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7">
        <f t="shared" si="12"/>
        <v>40488.208333333336</v>
      </c>
      <c r="T215" s="8">
        <f t="shared" si="13"/>
        <v>40496.25</v>
      </c>
    </row>
    <row r="216" spans="1:20" ht="17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4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7">
        <f t="shared" si="12"/>
        <v>40409.208333333336</v>
      </c>
      <c r="T216" s="8">
        <f t="shared" si="13"/>
        <v>40415.208333333336</v>
      </c>
    </row>
    <row r="217" spans="1:20" ht="17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4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7">
        <f t="shared" si="12"/>
        <v>43509.25</v>
      </c>
      <c r="T217" s="8">
        <f t="shared" si="13"/>
        <v>43511.25</v>
      </c>
    </row>
    <row r="218" spans="1:20" ht="17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4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7">
        <f t="shared" si="12"/>
        <v>40869.25</v>
      </c>
      <c r="T218" s="8">
        <f t="shared" si="13"/>
        <v>40871.25</v>
      </c>
    </row>
    <row r="219" spans="1:20" ht="17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4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7">
        <f t="shared" si="12"/>
        <v>43583.208333333328</v>
      </c>
      <c r="T219" s="8">
        <f t="shared" si="13"/>
        <v>43592.208333333328</v>
      </c>
    </row>
    <row r="220" spans="1:20" ht="17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4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7">
        <f t="shared" si="12"/>
        <v>40858.25</v>
      </c>
      <c r="T220" s="8">
        <f t="shared" si="13"/>
        <v>40892.25</v>
      </c>
    </row>
    <row r="221" spans="1:20" ht="17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4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7">
        <f t="shared" si="12"/>
        <v>41137.208333333336</v>
      </c>
      <c r="T221" s="8">
        <f t="shared" si="13"/>
        <v>41149.208333333336</v>
      </c>
    </row>
    <row r="222" spans="1:20" ht="17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4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7">
        <f t="shared" si="12"/>
        <v>40725.208333333336</v>
      </c>
      <c r="T222" s="8">
        <f t="shared" si="13"/>
        <v>40743.208333333336</v>
      </c>
    </row>
    <row r="223" spans="1:20" ht="3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4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7">
        <f t="shared" si="12"/>
        <v>41081.208333333336</v>
      </c>
      <c r="T223" s="8">
        <f t="shared" si="13"/>
        <v>41083.208333333336</v>
      </c>
    </row>
    <row r="224" spans="1:20" ht="17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4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7">
        <f t="shared" si="12"/>
        <v>41914.208333333336</v>
      </c>
      <c r="T224" s="8">
        <f t="shared" si="13"/>
        <v>41915.208333333336</v>
      </c>
    </row>
    <row r="225" spans="1:20" ht="17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4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7">
        <f t="shared" si="12"/>
        <v>42445.208333333328</v>
      </c>
      <c r="T225" s="8">
        <f t="shared" si="13"/>
        <v>42459.208333333328</v>
      </c>
    </row>
    <row r="226" spans="1:20" ht="17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4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7">
        <f t="shared" si="12"/>
        <v>41906.208333333336</v>
      </c>
      <c r="T226" s="8">
        <f t="shared" si="13"/>
        <v>41951.25</v>
      </c>
    </row>
    <row r="227" spans="1:20" ht="17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4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7">
        <f t="shared" si="12"/>
        <v>41762.208333333336</v>
      </c>
      <c r="T227" s="8">
        <f t="shared" si="13"/>
        <v>41762.208333333336</v>
      </c>
    </row>
    <row r="228" spans="1:20" ht="17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4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7">
        <f t="shared" si="12"/>
        <v>40276.208333333336</v>
      </c>
      <c r="T228" s="8">
        <f t="shared" si="13"/>
        <v>40313.208333333336</v>
      </c>
    </row>
    <row r="229" spans="1:20" ht="17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4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7">
        <f t="shared" si="12"/>
        <v>42139.208333333328</v>
      </c>
      <c r="T229" s="8">
        <f t="shared" si="13"/>
        <v>42145.208333333328</v>
      </c>
    </row>
    <row r="230" spans="1:20" ht="17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4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7">
        <f t="shared" si="12"/>
        <v>42613.208333333328</v>
      </c>
      <c r="T230" s="8">
        <f t="shared" si="13"/>
        <v>42638.208333333328</v>
      </c>
    </row>
    <row r="231" spans="1:20" ht="17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4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7">
        <f t="shared" si="12"/>
        <v>42887.208333333328</v>
      </c>
      <c r="T231" s="8">
        <f t="shared" si="13"/>
        <v>42935.208333333328</v>
      </c>
    </row>
    <row r="232" spans="1:20" ht="17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4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7">
        <f t="shared" si="12"/>
        <v>43805.25</v>
      </c>
      <c r="T232" s="8">
        <f t="shared" si="13"/>
        <v>43805.25</v>
      </c>
    </row>
    <row r="233" spans="1:20" ht="17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4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7">
        <f t="shared" si="12"/>
        <v>41415.208333333336</v>
      </c>
      <c r="T233" s="8">
        <f t="shared" si="13"/>
        <v>41473.208333333336</v>
      </c>
    </row>
    <row r="234" spans="1:20" ht="17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4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7">
        <f t="shared" si="12"/>
        <v>42576.208333333328</v>
      </c>
      <c r="T234" s="8">
        <f t="shared" si="13"/>
        <v>42577.208333333328</v>
      </c>
    </row>
    <row r="235" spans="1:20" ht="17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4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7">
        <f t="shared" si="12"/>
        <v>40706.208333333336</v>
      </c>
      <c r="T235" s="8">
        <f t="shared" si="13"/>
        <v>40722.208333333336</v>
      </c>
    </row>
    <row r="236" spans="1:20" ht="17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4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7">
        <f t="shared" si="12"/>
        <v>42969.208333333328</v>
      </c>
      <c r="T236" s="8">
        <f t="shared" si="13"/>
        <v>42976.208333333328</v>
      </c>
    </row>
    <row r="237" spans="1:20" ht="3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4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7">
        <f t="shared" si="12"/>
        <v>42779.25</v>
      </c>
      <c r="T237" s="8">
        <f t="shared" si="13"/>
        <v>42784.25</v>
      </c>
    </row>
    <row r="238" spans="1:20" ht="17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4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7">
        <f t="shared" si="12"/>
        <v>43641.208333333328</v>
      </c>
      <c r="T238" s="8">
        <f t="shared" si="13"/>
        <v>43648.208333333328</v>
      </c>
    </row>
    <row r="239" spans="1:20" ht="3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4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7">
        <f t="shared" si="12"/>
        <v>41754.208333333336</v>
      </c>
      <c r="T239" s="8">
        <f t="shared" si="13"/>
        <v>41756.208333333336</v>
      </c>
    </row>
    <row r="240" spans="1:20" ht="17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4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7">
        <f t="shared" si="12"/>
        <v>43083.25</v>
      </c>
      <c r="T240" s="8">
        <f t="shared" si="13"/>
        <v>43108.25</v>
      </c>
    </row>
    <row r="241" spans="1:20" ht="3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4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7">
        <f t="shared" si="12"/>
        <v>42245.208333333328</v>
      </c>
      <c r="T241" s="8">
        <f t="shared" si="13"/>
        <v>42249.208333333328</v>
      </c>
    </row>
    <row r="242" spans="1:20" ht="17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4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7">
        <f t="shared" si="12"/>
        <v>40396.208333333336</v>
      </c>
      <c r="T242" s="8">
        <f t="shared" si="13"/>
        <v>40397.208333333336</v>
      </c>
    </row>
    <row r="243" spans="1:20" ht="17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4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7">
        <f t="shared" si="12"/>
        <v>41742.208333333336</v>
      </c>
      <c r="T243" s="8">
        <f t="shared" si="13"/>
        <v>41752.208333333336</v>
      </c>
    </row>
    <row r="244" spans="1:20" ht="17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4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7">
        <f t="shared" si="12"/>
        <v>42865.208333333328</v>
      </c>
      <c r="T244" s="8">
        <f t="shared" si="13"/>
        <v>42875.208333333328</v>
      </c>
    </row>
    <row r="245" spans="1:20" ht="3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4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7">
        <f t="shared" si="12"/>
        <v>43163.25</v>
      </c>
      <c r="T245" s="8">
        <f t="shared" si="13"/>
        <v>43166.25</v>
      </c>
    </row>
    <row r="246" spans="1:20" ht="3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4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7">
        <f t="shared" si="12"/>
        <v>41834.208333333336</v>
      </c>
      <c r="T246" s="8">
        <f t="shared" si="13"/>
        <v>41886.208333333336</v>
      </c>
    </row>
    <row r="247" spans="1:20" ht="17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4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7">
        <f t="shared" si="12"/>
        <v>41736.208333333336</v>
      </c>
      <c r="T247" s="8">
        <f t="shared" si="13"/>
        <v>41737.208333333336</v>
      </c>
    </row>
    <row r="248" spans="1:20" ht="17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4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7">
        <f t="shared" si="12"/>
        <v>41491.208333333336</v>
      </c>
      <c r="T248" s="8">
        <f t="shared" si="13"/>
        <v>41495.208333333336</v>
      </c>
    </row>
    <row r="249" spans="1:20" ht="17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4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7">
        <f t="shared" si="12"/>
        <v>42726.25</v>
      </c>
      <c r="T249" s="8">
        <f t="shared" si="13"/>
        <v>42741.25</v>
      </c>
    </row>
    <row r="250" spans="1:20" ht="17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4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7">
        <f t="shared" si="12"/>
        <v>42004.25</v>
      </c>
      <c r="T250" s="8">
        <f t="shared" si="13"/>
        <v>42009.25</v>
      </c>
    </row>
    <row r="251" spans="1:20" ht="17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4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7">
        <f t="shared" si="12"/>
        <v>42006.25</v>
      </c>
      <c r="T251" s="8">
        <f t="shared" si="13"/>
        <v>42013.25</v>
      </c>
    </row>
    <row r="252" spans="1:20" ht="17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4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7">
        <f t="shared" si="12"/>
        <v>40203.25</v>
      </c>
      <c r="T252" s="8">
        <f t="shared" si="13"/>
        <v>40238.25</v>
      </c>
    </row>
    <row r="253" spans="1:20" ht="17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4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7">
        <f t="shared" si="12"/>
        <v>41252.25</v>
      </c>
      <c r="T253" s="8">
        <f t="shared" si="13"/>
        <v>41254.25</v>
      </c>
    </row>
    <row r="254" spans="1:20" ht="3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4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7">
        <f t="shared" si="12"/>
        <v>41572.208333333336</v>
      </c>
      <c r="T254" s="8">
        <f t="shared" si="13"/>
        <v>41577.208333333336</v>
      </c>
    </row>
    <row r="255" spans="1:20" ht="17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4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7">
        <f t="shared" si="12"/>
        <v>40641.208333333336</v>
      </c>
      <c r="T255" s="8">
        <f t="shared" si="13"/>
        <v>40653.208333333336</v>
      </c>
    </row>
    <row r="256" spans="1:20" ht="3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4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7">
        <f t="shared" si="12"/>
        <v>42787.25</v>
      </c>
      <c r="T256" s="8">
        <f t="shared" si="13"/>
        <v>42789.25</v>
      </c>
    </row>
    <row r="257" spans="1:20" ht="3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4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7">
        <f t="shared" si="12"/>
        <v>40590.25</v>
      </c>
      <c r="T257" s="8">
        <f t="shared" si="13"/>
        <v>40595.25</v>
      </c>
    </row>
    <row r="258" spans="1:20" ht="17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4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7">
        <f t="shared" ref="S258:S321" si="16">((L258/86400) + DATE(1970,1,1))</f>
        <v>42393.25</v>
      </c>
      <c r="T258" s="8">
        <f t="shared" ref="T258:T321" si="17">(((M258/60)/60)/24)+DATE(1970,1,1)</f>
        <v>42430.25</v>
      </c>
    </row>
    <row r="259" spans="1:20" ht="17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8">ROUND(E259/D259*100, 0)</f>
        <v>146</v>
      </c>
      <c r="G259" t="s">
        <v>20</v>
      </c>
      <c r="H259">
        <v>92</v>
      </c>
      <c r="I259">
        <f t="shared" ref="I259:I322" si="19">ROUND(E259/H259, 2)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7">
        <f t="shared" si="16"/>
        <v>41338.25</v>
      </c>
      <c r="T259" s="8">
        <f t="shared" si="17"/>
        <v>41352.208333333336</v>
      </c>
    </row>
    <row r="260" spans="1:20" ht="17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8"/>
        <v>268</v>
      </c>
      <c r="G260" t="s">
        <v>20</v>
      </c>
      <c r="H260">
        <v>186</v>
      </c>
      <c r="I260">
        <f t="shared" si="19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7">
        <f t="shared" si="16"/>
        <v>42712.25</v>
      </c>
      <c r="T260" s="8">
        <f t="shared" si="17"/>
        <v>42732.25</v>
      </c>
    </row>
    <row r="261" spans="1:20" ht="3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8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7">
        <f t="shared" si="16"/>
        <v>41251.25</v>
      </c>
      <c r="T261" s="8">
        <f t="shared" si="17"/>
        <v>41270.25</v>
      </c>
    </row>
    <row r="262" spans="1:20" ht="17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8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7">
        <f t="shared" si="16"/>
        <v>41180.208333333336</v>
      </c>
      <c r="T262" s="8">
        <f t="shared" si="17"/>
        <v>41192.208333333336</v>
      </c>
    </row>
    <row r="263" spans="1:20" ht="3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8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7">
        <f t="shared" si="16"/>
        <v>40415.208333333336</v>
      </c>
      <c r="T263" s="8">
        <f t="shared" si="17"/>
        <v>40419.208333333336</v>
      </c>
    </row>
    <row r="264" spans="1:20" ht="17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8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7">
        <f t="shared" si="16"/>
        <v>40638.208333333336</v>
      </c>
      <c r="T264" s="8">
        <f t="shared" si="17"/>
        <v>40664.208333333336</v>
      </c>
    </row>
    <row r="265" spans="1:20" ht="17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8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7">
        <f t="shared" si="16"/>
        <v>40187.25</v>
      </c>
      <c r="T265" s="8">
        <f t="shared" si="17"/>
        <v>40187.25</v>
      </c>
    </row>
    <row r="266" spans="1:20" ht="17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8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7">
        <f t="shared" si="16"/>
        <v>41317.25</v>
      </c>
      <c r="T266" s="8">
        <f t="shared" si="17"/>
        <v>41333.25</v>
      </c>
    </row>
    <row r="267" spans="1:20" ht="17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8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7">
        <f t="shared" si="16"/>
        <v>42372.25</v>
      </c>
      <c r="T267" s="8">
        <f t="shared" si="17"/>
        <v>42416.25</v>
      </c>
    </row>
    <row r="268" spans="1:20" ht="17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8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7">
        <f t="shared" si="16"/>
        <v>41950.25</v>
      </c>
      <c r="T268" s="8">
        <f t="shared" si="17"/>
        <v>41983.25</v>
      </c>
    </row>
    <row r="269" spans="1:20" ht="17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8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7">
        <f t="shared" si="16"/>
        <v>41206.208333333336</v>
      </c>
      <c r="T269" s="8">
        <f t="shared" si="17"/>
        <v>41222.25</v>
      </c>
    </row>
    <row r="270" spans="1:20" ht="17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8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7">
        <f t="shared" si="16"/>
        <v>41186.208333333336</v>
      </c>
      <c r="T270" s="8">
        <f t="shared" si="17"/>
        <v>41232.25</v>
      </c>
    </row>
    <row r="271" spans="1:20" ht="17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8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7">
        <f t="shared" si="16"/>
        <v>43496.25</v>
      </c>
      <c r="T271" s="8">
        <f t="shared" si="17"/>
        <v>43517.25</v>
      </c>
    </row>
    <row r="272" spans="1:20" ht="17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8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7">
        <f t="shared" si="16"/>
        <v>40514.25</v>
      </c>
      <c r="T272" s="8">
        <f t="shared" si="17"/>
        <v>40516.25</v>
      </c>
    </row>
    <row r="273" spans="1:20" ht="3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8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7">
        <f t="shared" si="16"/>
        <v>42345.25</v>
      </c>
      <c r="T273" s="8">
        <f t="shared" si="17"/>
        <v>42376.25</v>
      </c>
    </row>
    <row r="274" spans="1:20" ht="17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8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7">
        <f t="shared" si="16"/>
        <v>43656.208333333328</v>
      </c>
      <c r="T274" s="8">
        <f t="shared" si="17"/>
        <v>43681.208333333328</v>
      </c>
    </row>
    <row r="275" spans="1:20" ht="17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8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7">
        <f t="shared" si="16"/>
        <v>42995.208333333328</v>
      </c>
      <c r="T275" s="8">
        <f t="shared" si="17"/>
        <v>42998.208333333328</v>
      </c>
    </row>
    <row r="276" spans="1:20" ht="3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8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7">
        <f t="shared" si="16"/>
        <v>43045.25</v>
      </c>
      <c r="T276" s="8">
        <f t="shared" si="17"/>
        <v>43050.25</v>
      </c>
    </row>
    <row r="277" spans="1:20" ht="3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8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7">
        <f t="shared" si="16"/>
        <v>43561.208333333328</v>
      </c>
      <c r="T277" s="8">
        <f t="shared" si="17"/>
        <v>43569.208333333328</v>
      </c>
    </row>
    <row r="278" spans="1:20" ht="17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8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7">
        <f t="shared" si="16"/>
        <v>41018.208333333336</v>
      </c>
      <c r="T278" s="8">
        <f t="shared" si="17"/>
        <v>41023.208333333336</v>
      </c>
    </row>
    <row r="279" spans="1:20" ht="3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8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7">
        <f t="shared" si="16"/>
        <v>40378.208333333336</v>
      </c>
      <c r="T279" s="8">
        <f t="shared" si="17"/>
        <v>40380.208333333336</v>
      </c>
    </row>
    <row r="280" spans="1:20" ht="17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8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7">
        <f t="shared" si="16"/>
        <v>41239.25</v>
      </c>
      <c r="T280" s="8">
        <f t="shared" si="17"/>
        <v>41264.25</v>
      </c>
    </row>
    <row r="281" spans="1:20" ht="17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8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7">
        <f t="shared" si="16"/>
        <v>43346.208333333328</v>
      </c>
      <c r="T281" s="8">
        <f t="shared" si="17"/>
        <v>43349.208333333328</v>
      </c>
    </row>
    <row r="282" spans="1:20" ht="3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8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7">
        <f t="shared" si="16"/>
        <v>43060.25</v>
      </c>
      <c r="T282" s="8">
        <f t="shared" si="17"/>
        <v>43066.25</v>
      </c>
    </row>
    <row r="283" spans="1:20" ht="17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8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7">
        <f t="shared" si="16"/>
        <v>40979.25</v>
      </c>
      <c r="T283" s="8">
        <f t="shared" si="17"/>
        <v>41000.208333333336</v>
      </c>
    </row>
    <row r="284" spans="1:20" ht="17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8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7">
        <f t="shared" si="16"/>
        <v>42701.25</v>
      </c>
      <c r="T284" s="8">
        <f t="shared" si="17"/>
        <v>42707.25</v>
      </c>
    </row>
    <row r="285" spans="1:20" ht="3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8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7">
        <f t="shared" si="16"/>
        <v>42520.208333333328</v>
      </c>
      <c r="T285" s="8">
        <f t="shared" si="17"/>
        <v>42525.208333333328</v>
      </c>
    </row>
    <row r="286" spans="1:20" ht="17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8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7">
        <f t="shared" si="16"/>
        <v>41030.208333333336</v>
      </c>
      <c r="T286" s="8">
        <f t="shared" si="17"/>
        <v>41035.208333333336</v>
      </c>
    </row>
    <row r="287" spans="1:20" ht="17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8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7">
        <f t="shared" si="16"/>
        <v>42623.208333333328</v>
      </c>
      <c r="T287" s="8">
        <f t="shared" si="17"/>
        <v>42661.208333333328</v>
      </c>
    </row>
    <row r="288" spans="1:20" ht="17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8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7">
        <f t="shared" si="16"/>
        <v>42697.25</v>
      </c>
      <c r="T288" s="8">
        <f t="shared" si="17"/>
        <v>42704.25</v>
      </c>
    </row>
    <row r="289" spans="1:20" ht="17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8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7">
        <f t="shared" si="16"/>
        <v>42122.208333333328</v>
      </c>
      <c r="T289" s="8">
        <f t="shared" si="17"/>
        <v>42122.208333333328</v>
      </c>
    </row>
    <row r="290" spans="1:20" ht="17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8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7">
        <f t="shared" si="16"/>
        <v>40982.208333333336</v>
      </c>
      <c r="T290" s="8">
        <f t="shared" si="17"/>
        <v>40983.208333333336</v>
      </c>
    </row>
    <row r="291" spans="1:20" ht="17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8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7">
        <f t="shared" si="16"/>
        <v>42219.208333333328</v>
      </c>
      <c r="T291" s="8">
        <f t="shared" si="17"/>
        <v>42222.208333333328</v>
      </c>
    </row>
    <row r="292" spans="1:20" ht="17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8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7">
        <f t="shared" si="16"/>
        <v>41404.208333333336</v>
      </c>
      <c r="T292" s="8">
        <f t="shared" si="17"/>
        <v>41436.208333333336</v>
      </c>
    </row>
    <row r="293" spans="1:20" ht="17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8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7">
        <f t="shared" si="16"/>
        <v>40831.208333333336</v>
      </c>
      <c r="T293" s="8">
        <f t="shared" si="17"/>
        <v>40835.208333333336</v>
      </c>
    </row>
    <row r="294" spans="1:20" ht="17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8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7">
        <f t="shared" si="16"/>
        <v>40984.208333333336</v>
      </c>
      <c r="T294" s="8">
        <f t="shared" si="17"/>
        <v>41002.208333333336</v>
      </c>
    </row>
    <row r="295" spans="1:20" ht="17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8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7">
        <f t="shared" si="16"/>
        <v>40456.208333333336</v>
      </c>
      <c r="T295" s="8">
        <f t="shared" si="17"/>
        <v>40465.208333333336</v>
      </c>
    </row>
    <row r="296" spans="1:20" ht="17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8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7">
        <f t="shared" si="16"/>
        <v>43399.208333333328</v>
      </c>
      <c r="T296" s="8">
        <f t="shared" si="17"/>
        <v>43411.25</v>
      </c>
    </row>
    <row r="297" spans="1:20" ht="3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8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7">
        <f t="shared" si="16"/>
        <v>41562.208333333336</v>
      </c>
      <c r="T297" s="8">
        <f t="shared" si="17"/>
        <v>41587.25</v>
      </c>
    </row>
    <row r="298" spans="1:20" ht="3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8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7">
        <f t="shared" si="16"/>
        <v>43493.25</v>
      </c>
      <c r="T298" s="8">
        <f t="shared" si="17"/>
        <v>43515.25</v>
      </c>
    </row>
    <row r="299" spans="1:20" ht="17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8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7">
        <f t="shared" si="16"/>
        <v>41653.25</v>
      </c>
      <c r="T299" s="8">
        <f t="shared" si="17"/>
        <v>41662.25</v>
      </c>
    </row>
    <row r="300" spans="1:20" ht="17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8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7">
        <f t="shared" si="16"/>
        <v>42426.25</v>
      </c>
      <c r="T300" s="8">
        <f t="shared" si="17"/>
        <v>42444.208333333328</v>
      </c>
    </row>
    <row r="301" spans="1:20" ht="3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8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7">
        <f t="shared" si="16"/>
        <v>42432.25</v>
      </c>
      <c r="T301" s="8">
        <f t="shared" si="17"/>
        <v>42488.208333333328</v>
      </c>
    </row>
    <row r="302" spans="1:20" ht="17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8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7">
        <f t="shared" si="16"/>
        <v>42977.208333333328</v>
      </c>
      <c r="T302" s="8">
        <f t="shared" si="17"/>
        <v>42978.208333333328</v>
      </c>
    </row>
    <row r="303" spans="1:20" ht="3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8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7">
        <f t="shared" si="16"/>
        <v>42061.25</v>
      </c>
      <c r="T303" s="8">
        <f t="shared" si="17"/>
        <v>42078.208333333328</v>
      </c>
    </row>
    <row r="304" spans="1:20" ht="17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8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7">
        <f t="shared" si="16"/>
        <v>43345.208333333328</v>
      </c>
      <c r="T304" s="8">
        <f t="shared" si="17"/>
        <v>43359.208333333328</v>
      </c>
    </row>
    <row r="305" spans="1:20" ht="17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8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7">
        <f t="shared" si="16"/>
        <v>42376.25</v>
      </c>
      <c r="T305" s="8">
        <f t="shared" si="17"/>
        <v>42381.25</v>
      </c>
    </row>
    <row r="306" spans="1:20" ht="17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8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7">
        <f t="shared" si="16"/>
        <v>42589.208333333328</v>
      </c>
      <c r="T306" s="8">
        <f t="shared" si="17"/>
        <v>42630.208333333328</v>
      </c>
    </row>
    <row r="307" spans="1:20" ht="17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8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7">
        <f t="shared" si="16"/>
        <v>42448.208333333328</v>
      </c>
      <c r="T307" s="8">
        <f t="shared" si="17"/>
        <v>42489.208333333328</v>
      </c>
    </row>
    <row r="308" spans="1:20" ht="3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8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7">
        <f t="shared" si="16"/>
        <v>42930.208333333328</v>
      </c>
      <c r="T308" s="8">
        <f t="shared" si="17"/>
        <v>42933.208333333328</v>
      </c>
    </row>
    <row r="309" spans="1:20" ht="17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8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7">
        <f t="shared" si="16"/>
        <v>41066.208333333336</v>
      </c>
      <c r="T309" s="8">
        <f t="shared" si="17"/>
        <v>41086.208333333336</v>
      </c>
    </row>
    <row r="310" spans="1:20" ht="17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8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7">
        <f t="shared" si="16"/>
        <v>40651.208333333336</v>
      </c>
      <c r="T310" s="8">
        <f t="shared" si="17"/>
        <v>40652.208333333336</v>
      </c>
    </row>
    <row r="311" spans="1:20" ht="17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8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7">
        <f t="shared" si="16"/>
        <v>40807.208333333336</v>
      </c>
      <c r="T311" s="8">
        <f t="shared" si="17"/>
        <v>40827.208333333336</v>
      </c>
    </row>
    <row r="312" spans="1:20" ht="17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8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7">
        <f t="shared" si="16"/>
        <v>40277.208333333336</v>
      </c>
      <c r="T312" s="8">
        <f t="shared" si="17"/>
        <v>40293.208333333336</v>
      </c>
    </row>
    <row r="313" spans="1:20" ht="17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8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7">
        <f t="shared" si="16"/>
        <v>40590.25</v>
      </c>
      <c r="T313" s="8">
        <f t="shared" si="17"/>
        <v>40602.25</v>
      </c>
    </row>
    <row r="314" spans="1:20" ht="17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8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7">
        <f t="shared" si="16"/>
        <v>41572.208333333336</v>
      </c>
      <c r="T314" s="8">
        <f t="shared" si="17"/>
        <v>41579.208333333336</v>
      </c>
    </row>
    <row r="315" spans="1:20" ht="17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8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7">
        <f t="shared" si="16"/>
        <v>40966.25</v>
      </c>
      <c r="T315" s="8">
        <f t="shared" si="17"/>
        <v>40968.25</v>
      </c>
    </row>
    <row r="316" spans="1:20" ht="17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8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7">
        <f t="shared" si="16"/>
        <v>43536.208333333328</v>
      </c>
      <c r="T316" s="8">
        <f t="shared" si="17"/>
        <v>43541.208333333328</v>
      </c>
    </row>
    <row r="317" spans="1:20" ht="3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8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7">
        <f t="shared" si="16"/>
        <v>41783.208333333336</v>
      </c>
      <c r="T317" s="8">
        <f t="shared" si="17"/>
        <v>41812.208333333336</v>
      </c>
    </row>
    <row r="318" spans="1:20" ht="17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8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7">
        <f t="shared" si="16"/>
        <v>43788.25</v>
      </c>
      <c r="T318" s="8">
        <f t="shared" si="17"/>
        <v>43789.25</v>
      </c>
    </row>
    <row r="319" spans="1:20" ht="17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8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7">
        <f t="shared" si="16"/>
        <v>42869.208333333328</v>
      </c>
      <c r="T319" s="8">
        <f t="shared" si="17"/>
        <v>42882.208333333328</v>
      </c>
    </row>
    <row r="320" spans="1:20" ht="3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8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7">
        <f t="shared" si="16"/>
        <v>41684.25</v>
      </c>
      <c r="T320" s="8">
        <f t="shared" si="17"/>
        <v>41686.25</v>
      </c>
    </row>
    <row r="321" spans="1:20" ht="17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8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7">
        <f t="shared" si="16"/>
        <v>40402.208333333336</v>
      </c>
      <c r="T321" s="8">
        <f t="shared" si="17"/>
        <v>40426.208333333336</v>
      </c>
    </row>
    <row r="322" spans="1:20" ht="17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8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7">
        <f t="shared" ref="S322:S385" si="20">((L322/86400) + DATE(1970,1,1))</f>
        <v>40673.208333333336</v>
      </c>
      <c r="T322" s="8">
        <f t="shared" ref="T322:T385" si="21">(((M322/60)/60)/24)+DATE(1970,1,1)</f>
        <v>40682.208333333336</v>
      </c>
    </row>
    <row r="323" spans="1:20" ht="3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2">ROUND(E323/D323*100, 0)</f>
        <v>94</v>
      </c>
      <c r="G323" t="s">
        <v>14</v>
      </c>
      <c r="H323">
        <v>2468</v>
      </c>
      <c r="I323">
        <f t="shared" ref="I323:I386" si="23">ROUND(E323/H323, 2)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7">
        <f t="shared" si="20"/>
        <v>40634.208333333336</v>
      </c>
      <c r="T323" s="8">
        <f t="shared" si="21"/>
        <v>40642.208333333336</v>
      </c>
    </row>
    <row r="324" spans="1:20" ht="3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2"/>
        <v>167</v>
      </c>
      <c r="G324" t="s">
        <v>20</v>
      </c>
      <c r="H324">
        <v>5168</v>
      </c>
      <c r="I324">
        <f t="shared" si="23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7">
        <f t="shared" si="20"/>
        <v>40507.25</v>
      </c>
      <c r="T324" s="8">
        <f t="shared" si="21"/>
        <v>40520.25</v>
      </c>
    </row>
    <row r="325" spans="1:20" ht="17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2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7">
        <f t="shared" si="20"/>
        <v>41725.208333333336</v>
      </c>
      <c r="T325" s="8">
        <f t="shared" si="21"/>
        <v>41727.208333333336</v>
      </c>
    </row>
    <row r="326" spans="1:20" ht="17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2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7">
        <f t="shared" si="20"/>
        <v>42176.208333333328</v>
      </c>
      <c r="T326" s="8">
        <f t="shared" si="21"/>
        <v>42188.208333333328</v>
      </c>
    </row>
    <row r="327" spans="1:20" ht="3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2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7">
        <f t="shared" si="20"/>
        <v>43267.208333333328</v>
      </c>
      <c r="T327" s="8">
        <f t="shared" si="21"/>
        <v>43290.208333333328</v>
      </c>
    </row>
    <row r="328" spans="1:20" ht="3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2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7">
        <f t="shared" si="20"/>
        <v>42364.25</v>
      </c>
      <c r="T328" s="8">
        <f t="shared" si="21"/>
        <v>42370.25</v>
      </c>
    </row>
    <row r="329" spans="1:20" ht="17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2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7">
        <f t="shared" si="20"/>
        <v>43705.208333333328</v>
      </c>
      <c r="T329" s="8">
        <f t="shared" si="21"/>
        <v>43709.208333333328</v>
      </c>
    </row>
    <row r="330" spans="1:20" ht="3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2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7">
        <f t="shared" si="20"/>
        <v>43434.25</v>
      </c>
      <c r="T330" s="8">
        <f t="shared" si="21"/>
        <v>43445.25</v>
      </c>
    </row>
    <row r="331" spans="1:20" ht="17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2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7">
        <f t="shared" si="20"/>
        <v>42716.25</v>
      </c>
      <c r="T331" s="8">
        <f t="shared" si="21"/>
        <v>42727.25</v>
      </c>
    </row>
    <row r="332" spans="1:20" ht="3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2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7">
        <f t="shared" si="20"/>
        <v>43077.25</v>
      </c>
      <c r="T332" s="8">
        <f t="shared" si="21"/>
        <v>43078.25</v>
      </c>
    </row>
    <row r="333" spans="1:20" ht="17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2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7">
        <f t="shared" si="20"/>
        <v>40896.25</v>
      </c>
      <c r="T333" s="8">
        <f t="shared" si="21"/>
        <v>40897.25</v>
      </c>
    </row>
    <row r="334" spans="1:20" ht="3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2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7">
        <f t="shared" si="20"/>
        <v>41361.208333333336</v>
      </c>
      <c r="T334" s="8">
        <f t="shared" si="21"/>
        <v>41362.208333333336</v>
      </c>
    </row>
    <row r="335" spans="1:20" ht="17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2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7">
        <f t="shared" si="20"/>
        <v>43424.25</v>
      </c>
      <c r="T335" s="8">
        <f t="shared" si="21"/>
        <v>43452.25</v>
      </c>
    </row>
    <row r="336" spans="1:20" ht="17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2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7">
        <f t="shared" si="20"/>
        <v>43110.25</v>
      </c>
      <c r="T336" s="8">
        <f t="shared" si="21"/>
        <v>43117.25</v>
      </c>
    </row>
    <row r="337" spans="1:20" ht="17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2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7">
        <f t="shared" si="20"/>
        <v>43784.25</v>
      </c>
      <c r="T337" s="8">
        <f t="shared" si="21"/>
        <v>43797.25</v>
      </c>
    </row>
    <row r="338" spans="1:20" ht="17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2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7">
        <f t="shared" si="20"/>
        <v>40527.25</v>
      </c>
      <c r="T338" s="8">
        <f t="shared" si="21"/>
        <v>40528.25</v>
      </c>
    </row>
    <row r="339" spans="1:20" ht="17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2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7">
        <f t="shared" si="20"/>
        <v>43780.25</v>
      </c>
      <c r="T339" s="8">
        <f t="shared" si="21"/>
        <v>43781.25</v>
      </c>
    </row>
    <row r="340" spans="1:20" ht="17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2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7">
        <f t="shared" si="20"/>
        <v>40821.208333333336</v>
      </c>
      <c r="T340" s="8">
        <f t="shared" si="21"/>
        <v>40851.208333333336</v>
      </c>
    </row>
    <row r="341" spans="1:20" ht="17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2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7">
        <f t="shared" si="20"/>
        <v>42949.208333333328</v>
      </c>
      <c r="T341" s="8">
        <f t="shared" si="21"/>
        <v>42963.208333333328</v>
      </c>
    </row>
    <row r="342" spans="1:20" ht="17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2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7">
        <f t="shared" si="20"/>
        <v>40889.25</v>
      </c>
      <c r="T342" s="8">
        <f t="shared" si="21"/>
        <v>40890.25</v>
      </c>
    </row>
    <row r="343" spans="1:20" ht="3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2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7">
        <f t="shared" si="20"/>
        <v>42244.208333333328</v>
      </c>
      <c r="T343" s="8">
        <f t="shared" si="21"/>
        <v>42251.208333333328</v>
      </c>
    </row>
    <row r="344" spans="1:20" ht="17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2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7">
        <f t="shared" si="20"/>
        <v>41475.208333333336</v>
      </c>
      <c r="T344" s="8">
        <f t="shared" si="21"/>
        <v>41487.208333333336</v>
      </c>
    </row>
    <row r="345" spans="1:20" ht="17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2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7">
        <f t="shared" si="20"/>
        <v>41597.25</v>
      </c>
      <c r="T345" s="8">
        <f t="shared" si="21"/>
        <v>41650.25</v>
      </c>
    </row>
    <row r="346" spans="1:20" ht="17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2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7">
        <f t="shared" si="20"/>
        <v>43122.25</v>
      </c>
      <c r="T346" s="8">
        <f t="shared" si="21"/>
        <v>43162.25</v>
      </c>
    </row>
    <row r="347" spans="1:20" ht="17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2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7">
        <f t="shared" si="20"/>
        <v>42194.208333333328</v>
      </c>
      <c r="T347" s="8">
        <f t="shared" si="21"/>
        <v>42195.208333333328</v>
      </c>
    </row>
    <row r="348" spans="1:20" ht="17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2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7">
        <f t="shared" si="20"/>
        <v>42971.208333333328</v>
      </c>
      <c r="T348" s="8">
        <f t="shared" si="21"/>
        <v>43026.208333333328</v>
      </c>
    </row>
    <row r="349" spans="1:20" ht="17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2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7">
        <f t="shared" si="20"/>
        <v>42046.25</v>
      </c>
      <c r="T349" s="8">
        <f t="shared" si="21"/>
        <v>42070.25</v>
      </c>
    </row>
    <row r="350" spans="1:20" ht="17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2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7">
        <f t="shared" si="20"/>
        <v>42782.25</v>
      </c>
      <c r="T350" s="8">
        <f t="shared" si="21"/>
        <v>42795.25</v>
      </c>
    </row>
    <row r="351" spans="1:20" ht="17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2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7">
        <f t="shared" si="20"/>
        <v>42930.208333333328</v>
      </c>
      <c r="T351" s="8">
        <f t="shared" si="21"/>
        <v>42960.208333333328</v>
      </c>
    </row>
    <row r="352" spans="1:20" ht="17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2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7">
        <f t="shared" si="20"/>
        <v>42144.208333333328</v>
      </c>
      <c r="T352" s="8">
        <f t="shared" si="21"/>
        <v>42162.208333333328</v>
      </c>
    </row>
    <row r="353" spans="1:20" ht="17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2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7">
        <f t="shared" si="20"/>
        <v>42240.208333333328</v>
      </c>
      <c r="T353" s="8">
        <f t="shared" si="21"/>
        <v>42254.208333333328</v>
      </c>
    </row>
    <row r="354" spans="1:20" ht="17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2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7">
        <f t="shared" si="20"/>
        <v>42315.25</v>
      </c>
      <c r="T354" s="8">
        <f t="shared" si="21"/>
        <v>42323.25</v>
      </c>
    </row>
    <row r="355" spans="1:20" ht="17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2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7">
        <f t="shared" si="20"/>
        <v>43651.208333333328</v>
      </c>
      <c r="T355" s="8">
        <f t="shared" si="21"/>
        <v>43652.208333333328</v>
      </c>
    </row>
    <row r="356" spans="1:20" ht="17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2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7">
        <f t="shared" si="20"/>
        <v>41520.208333333336</v>
      </c>
      <c r="T356" s="8">
        <f t="shared" si="21"/>
        <v>41527.208333333336</v>
      </c>
    </row>
    <row r="357" spans="1:20" ht="17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2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7">
        <f t="shared" si="20"/>
        <v>42757.25</v>
      </c>
      <c r="T357" s="8">
        <f t="shared" si="21"/>
        <v>42797.25</v>
      </c>
    </row>
    <row r="358" spans="1:20" ht="17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2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7">
        <f t="shared" si="20"/>
        <v>40922.25</v>
      </c>
      <c r="T358" s="8">
        <f t="shared" si="21"/>
        <v>40931.25</v>
      </c>
    </row>
    <row r="359" spans="1:20" ht="17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2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7">
        <f t="shared" si="20"/>
        <v>42250.208333333328</v>
      </c>
      <c r="T359" s="8">
        <f t="shared" si="21"/>
        <v>42275.208333333328</v>
      </c>
    </row>
    <row r="360" spans="1:20" ht="17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2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7">
        <f t="shared" si="20"/>
        <v>43322.208333333328</v>
      </c>
      <c r="T360" s="8">
        <f t="shared" si="21"/>
        <v>43325.208333333328</v>
      </c>
    </row>
    <row r="361" spans="1:20" ht="17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2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7">
        <f t="shared" si="20"/>
        <v>40782.208333333336</v>
      </c>
      <c r="T361" s="8">
        <f t="shared" si="21"/>
        <v>40789.208333333336</v>
      </c>
    </row>
    <row r="362" spans="1:20" ht="17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2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7">
        <f t="shared" si="20"/>
        <v>40544.25</v>
      </c>
      <c r="T362" s="8">
        <f t="shared" si="21"/>
        <v>40558.25</v>
      </c>
    </row>
    <row r="363" spans="1:20" ht="17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2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7">
        <f t="shared" si="20"/>
        <v>43015.208333333328</v>
      </c>
      <c r="T363" s="8">
        <f t="shared" si="21"/>
        <v>43039.208333333328</v>
      </c>
    </row>
    <row r="364" spans="1:20" ht="17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2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7">
        <f t="shared" si="20"/>
        <v>40570.25</v>
      </c>
      <c r="T364" s="8">
        <f t="shared" si="21"/>
        <v>40608.25</v>
      </c>
    </row>
    <row r="365" spans="1:20" ht="17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2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7">
        <f t="shared" si="20"/>
        <v>40904.25</v>
      </c>
      <c r="T365" s="8">
        <f t="shared" si="21"/>
        <v>40905.25</v>
      </c>
    </row>
    <row r="366" spans="1:20" ht="17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2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7">
        <f t="shared" si="20"/>
        <v>43164.25</v>
      </c>
      <c r="T366" s="8">
        <f t="shared" si="21"/>
        <v>43194.208333333328</v>
      </c>
    </row>
    <row r="367" spans="1:20" ht="17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2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7">
        <f t="shared" si="20"/>
        <v>42733.25</v>
      </c>
      <c r="T367" s="8">
        <f t="shared" si="21"/>
        <v>42760.25</v>
      </c>
    </row>
    <row r="368" spans="1:20" ht="17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2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7">
        <f t="shared" si="20"/>
        <v>40546.25</v>
      </c>
      <c r="T368" s="8">
        <f t="shared" si="21"/>
        <v>40547.25</v>
      </c>
    </row>
    <row r="369" spans="1:20" ht="17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2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7">
        <f t="shared" si="20"/>
        <v>41930.208333333336</v>
      </c>
      <c r="T369" s="8">
        <f t="shared" si="21"/>
        <v>41954.25</v>
      </c>
    </row>
    <row r="370" spans="1:20" ht="17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2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7">
        <f t="shared" si="20"/>
        <v>40464.208333333336</v>
      </c>
      <c r="T370" s="8">
        <f t="shared" si="21"/>
        <v>40487.208333333336</v>
      </c>
    </row>
    <row r="371" spans="1:20" ht="17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2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7">
        <f t="shared" si="20"/>
        <v>41308.25</v>
      </c>
      <c r="T371" s="8">
        <f t="shared" si="21"/>
        <v>41347.208333333336</v>
      </c>
    </row>
    <row r="372" spans="1:20" ht="17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2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7">
        <f t="shared" si="20"/>
        <v>43570.208333333328</v>
      </c>
      <c r="T372" s="8">
        <f t="shared" si="21"/>
        <v>43576.208333333328</v>
      </c>
    </row>
    <row r="373" spans="1:20" ht="17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2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7">
        <f t="shared" si="20"/>
        <v>42043.25</v>
      </c>
      <c r="T373" s="8">
        <f t="shared" si="21"/>
        <v>42094.208333333328</v>
      </c>
    </row>
    <row r="374" spans="1:20" ht="3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2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7">
        <f t="shared" si="20"/>
        <v>42012.25</v>
      </c>
      <c r="T374" s="8">
        <f t="shared" si="21"/>
        <v>42032.25</v>
      </c>
    </row>
    <row r="375" spans="1:20" ht="17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2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7">
        <f t="shared" si="20"/>
        <v>42964.208333333328</v>
      </c>
      <c r="T375" s="8">
        <f t="shared" si="21"/>
        <v>42972.208333333328</v>
      </c>
    </row>
    <row r="376" spans="1:20" ht="3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2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7">
        <f t="shared" si="20"/>
        <v>43476.25</v>
      </c>
      <c r="T376" s="8">
        <f t="shared" si="21"/>
        <v>43481.25</v>
      </c>
    </row>
    <row r="377" spans="1:20" ht="3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2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7">
        <f t="shared" si="20"/>
        <v>42293.208333333328</v>
      </c>
      <c r="T377" s="8">
        <f t="shared" si="21"/>
        <v>42350.25</v>
      </c>
    </row>
    <row r="378" spans="1:20" ht="17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2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7">
        <f t="shared" si="20"/>
        <v>41826.208333333336</v>
      </c>
      <c r="T378" s="8">
        <f t="shared" si="21"/>
        <v>41832.208333333336</v>
      </c>
    </row>
    <row r="379" spans="1:20" ht="17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2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7">
        <f t="shared" si="20"/>
        <v>43760.208333333328</v>
      </c>
      <c r="T379" s="8">
        <f t="shared" si="21"/>
        <v>43774.25</v>
      </c>
    </row>
    <row r="380" spans="1:20" ht="17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2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7">
        <f t="shared" si="20"/>
        <v>43241.208333333328</v>
      </c>
      <c r="T380" s="8">
        <f t="shared" si="21"/>
        <v>43279.208333333328</v>
      </c>
    </row>
    <row r="381" spans="1:20" ht="17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2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7">
        <f t="shared" si="20"/>
        <v>40843.208333333336</v>
      </c>
      <c r="T381" s="8">
        <f t="shared" si="21"/>
        <v>40857.25</v>
      </c>
    </row>
    <row r="382" spans="1:20" ht="3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2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7">
        <f t="shared" si="20"/>
        <v>41448.208333333336</v>
      </c>
      <c r="T382" s="8">
        <f t="shared" si="21"/>
        <v>41453.208333333336</v>
      </c>
    </row>
    <row r="383" spans="1:20" ht="17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2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7">
        <f t="shared" si="20"/>
        <v>42163.208333333328</v>
      </c>
      <c r="T383" s="8">
        <f t="shared" si="21"/>
        <v>42209.208333333328</v>
      </c>
    </row>
    <row r="384" spans="1:20" ht="3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2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7">
        <f t="shared" si="20"/>
        <v>43024.208333333328</v>
      </c>
      <c r="T384" s="8">
        <f t="shared" si="21"/>
        <v>43043.208333333328</v>
      </c>
    </row>
    <row r="385" spans="1:20" ht="17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2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7">
        <f t="shared" si="20"/>
        <v>43509.25</v>
      </c>
      <c r="T385" s="8">
        <f t="shared" si="21"/>
        <v>43515.25</v>
      </c>
    </row>
    <row r="386" spans="1:20" ht="17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2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7">
        <f t="shared" ref="S386:S449" si="24">((L386/86400) + DATE(1970,1,1))</f>
        <v>42776.25</v>
      </c>
      <c r="T386" s="8">
        <f t="shared" ref="T386:T449" si="25">(((M386/60)/60)/24)+DATE(1970,1,1)</f>
        <v>42803.25</v>
      </c>
    </row>
    <row r="387" spans="1:20" ht="3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6">ROUND(E387/D387*100, 0)</f>
        <v>146</v>
      </c>
      <c r="G387" t="s">
        <v>20</v>
      </c>
      <c r="H387">
        <v>1137</v>
      </c>
      <c r="I387">
        <f t="shared" ref="I387:I450" si="27">ROUND(E387/H387, 2)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7">
        <f t="shared" si="24"/>
        <v>43553.208333333328</v>
      </c>
      <c r="T387" s="8">
        <f t="shared" si="25"/>
        <v>43585.208333333328</v>
      </c>
    </row>
    <row r="388" spans="1:20" ht="3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6"/>
        <v>76</v>
      </c>
      <c r="G388" t="s">
        <v>14</v>
      </c>
      <c r="H388">
        <v>1068</v>
      </c>
      <c r="I388">
        <f t="shared" si="27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7">
        <f t="shared" si="24"/>
        <v>40355.208333333336</v>
      </c>
      <c r="T388" s="8">
        <f t="shared" si="25"/>
        <v>40367.208333333336</v>
      </c>
    </row>
    <row r="389" spans="1:20" ht="17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6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7">
        <f t="shared" si="24"/>
        <v>41072.208333333336</v>
      </c>
      <c r="T389" s="8">
        <f t="shared" si="25"/>
        <v>41077.208333333336</v>
      </c>
    </row>
    <row r="390" spans="1:20" ht="17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6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7">
        <f t="shared" si="24"/>
        <v>40912.25</v>
      </c>
      <c r="T390" s="8">
        <f t="shared" si="25"/>
        <v>40914.25</v>
      </c>
    </row>
    <row r="391" spans="1:20" ht="17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6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7">
        <f t="shared" si="24"/>
        <v>40479.208333333336</v>
      </c>
      <c r="T391" s="8">
        <f t="shared" si="25"/>
        <v>40506.25</v>
      </c>
    </row>
    <row r="392" spans="1:20" ht="17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6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7">
        <f t="shared" si="24"/>
        <v>41530.208333333336</v>
      </c>
      <c r="T392" s="8">
        <f t="shared" si="25"/>
        <v>41545.208333333336</v>
      </c>
    </row>
    <row r="393" spans="1:20" ht="17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6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7">
        <f t="shared" si="24"/>
        <v>41653.25</v>
      </c>
      <c r="T393" s="8">
        <f t="shared" si="25"/>
        <v>41655.25</v>
      </c>
    </row>
    <row r="394" spans="1:20" ht="3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6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7">
        <f t="shared" si="24"/>
        <v>40549.25</v>
      </c>
      <c r="T394" s="8">
        <f t="shared" si="25"/>
        <v>40551.25</v>
      </c>
    </row>
    <row r="395" spans="1:20" ht="17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6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7">
        <f t="shared" si="24"/>
        <v>42933.208333333328</v>
      </c>
      <c r="T395" s="8">
        <f t="shared" si="25"/>
        <v>42934.208333333328</v>
      </c>
    </row>
    <row r="396" spans="1:20" ht="17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6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7">
        <f t="shared" si="24"/>
        <v>41484.208333333336</v>
      </c>
      <c r="T396" s="8">
        <f t="shared" si="25"/>
        <v>41494.208333333336</v>
      </c>
    </row>
    <row r="397" spans="1:20" ht="3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6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7">
        <f t="shared" si="24"/>
        <v>40885.25</v>
      </c>
      <c r="T397" s="8">
        <f t="shared" si="25"/>
        <v>40886.25</v>
      </c>
    </row>
    <row r="398" spans="1:20" ht="17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6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7">
        <f t="shared" si="24"/>
        <v>43378.208333333328</v>
      </c>
      <c r="T398" s="8">
        <f t="shared" si="25"/>
        <v>43386.208333333328</v>
      </c>
    </row>
    <row r="399" spans="1:20" ht="17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6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7">
        <f t="shared" si="24"/>
        <v>41417.208333333336</v>
      </c>
      <c r="T399" s="8">
        <f t="shared" si="25"/>
        <v>41423.208333333336</v>
      </c>
    </row>
    <row r="400" spans="1:20" ht="3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6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7">
        <f t="shared" si="24"/>
        <v>43228.208333333328</v>
      </c>
      <c r="T400" s="8">
        <f t="shared" si="25"/>
        <v>43230.208333333328</v>
      </c>
    </row>
    <row r="401" spans="1:20" ht="17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6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7">
        <f t="shared" si="24"/>
        <v>40576.25</v>
      </c>
      <c r="T401" s="8">
        <f t="shared" si="25"/>
        <v>40583.25</v>
      </c>
    </row>
    <row r="402" spans="1:20" ht="3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6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7">
        <f t="shared" si="24"/>
        <v>41502.208333333336</v>
      </c>
      <c r="T402" s="8">
        <f t="shared" si="25"/>
        <v>41524.208333333336</v>
      </c>
    </row>
    <row r="403" spans="1:20" ht="17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6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7">
        <f t="shared" si="24"/>
        <v>43765.208333333328</v>
      </c>
      <c r="T403" s="8">
        <f t="shared" si="25"/>
        <v>43765.208333333328</v>
      </c>
    </row>
    <row r="404" spans="1:20" ht="17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6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7">
        <f t="shared" si="24"/>
        <v>40914.25</v>
      </c>
      <c r="T404" s="8">
        <f t="shared" si="25"/>
        <v>40961.25</v>
      </c>
    </row>
    <row r="405" spans="1:20" ht="17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6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7">
        <f t="shared" si="24"/>
        <v>40310.208333333336</v>
      </c>
      <c r="T405" s="8">
        <f t="shared" si="25"/>
        <v>40346.208333333336</v>
      </c>
    </row>
    <row r="406" spans="1:20" ht="17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6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7">
        <f t="shared" si="24"/>
        <v>43053.25</v>
      </c>
      <c r="T406" s="8">
        <f t="shared" si="25"/>
        <v>43056.25</v>
      </c>
    </row>
    <row r="407" spans="1:20" ht="17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6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7">
        <f t="shared" si="24"/>
        <v>43255.208333333328</v>
      </c>
      <c r="T407" s="8">
        <f t="shared" si="25"/>
        <v>43305.208333333328</v>
      </c>
    </row>
    <row r="408" spans="1:20" ht="17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6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7">
        <f t="shared" si="24"/>
        <v>41304.25</v>
      </c>
      <c r="T408" s="8">
        <f t="shared" si="25"/>
        <v>41316.25</v>
      </c>
    </row>
    <row r="409" spans="1:20" ht="17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6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7">
        <f t="shared" si="24"/>
        <v>43751.208333333328</v>
      </c>
      <c r="T409" s="8">
        <f t="shared" si="25"/>
        <v>43758.208333333328</v>
      </c>
    </row>
    <row r="410" spans="1:20" ht="17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6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7">
        <f t="shared" si="24"/>
        <v>42541.208333333328</v>
      </c>
      <c r="T410" s="8">
        <f t="shared" si="25"/>
        <v>42561.208333333328</v>
      </c>
    </row>
    <row r="411" spans="1:20" ht="17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6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7">
        <f t="shared" si="24"/>
        <v>42843.208333333328</v>
      </c>
      <c r="T411" s="8">
        <f t="shared" si="25"/>
        <v>42847.208333333328</v>
      </c>
    </row>
    <row r="412" spans="1:20" ht="17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6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7">
        <f t="shared" si="24"/>
        <v>42122.208333333328</v>
      </c>
      <c r="T412" s="8">
        <f t="shared" si="25"/>
        <v>42122.208333333328</v>
      </c>
    </row>
    <row r="413" spans="1:20" ht="17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6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7">
        <f t="shared" si="24"/>
        <v>42884.208333333328</v>
      </c>
      <c r="T413" s="8">
        <f t="shared" si="25"/>
        <v>42886.208333333328</v>
      </c>
    </row>
    <row r="414" spans="1:20" ht="17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6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7">
        <f t="shared" si="24"/>
        <v>41642.25</v>
      </c>
      <c r="T414" s="8">
        <f t="shared" si="25"/>
        <v>41652.25</v>
      </c>
    </row>
    <row r="415" spans="1:20" ht="17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6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7">
        <f t="shared" si="24"/>
        <v>43431.25</v>
      </c>
      <c r="T415" s="8">
        <f t="shared" si="25"/>
        <v>43458.25</v>
      </c>
    </row>
    <row r="416" spans="1:20" ht="17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6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7">
        <f t="shared" si="24"/>
        <v>40288.208333333336</v>
      </c>
      <c r="T416" s="8">
        <f t="shared" si="25"/>
        <v>40296.208333333336</v>
      </c>
    </row>
    <row r="417" spans="1:20" ht="17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6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7">
        <f t="shared" si="24"/>
        <v>40921.25</v>
      </c>
      <c r="T417" s="8">
        <f t="shared" si="25"/>
        <v>40938.25</v>
      </c>
    </row>
    <row r="418" spans="1:20" ht="3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6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7">
        <f t="shared" si="24"/>
        <v>40560.25</v>
      </c>
      <c r="T418" s="8">
        <f t="shared" si="25"/>
        <v>40569.25</v>
      </c>
    </row>
    <row r="419" spans="1:20" ht="17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6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7">
        <f t="shared" si="24"/>
        <v>43407.208333333328</v>
      </c>
      <c r="T419" s="8">
        <f t="shared" si="25"/>
        <v>43431.25</v>
      </c>
    </row>
    <row r="420" spans="1:20" ht="17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6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7">
        <f t="shared" si="24"/>
        <v>41035.208333333336</v>
      </c>
      <c r="T420" s="8">
        <f t="shared" si="25"/>
        <v>41036.208333333336</v>
      </c>
    </row>
    <row r="421" spans="1:20" ht="17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6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7">
        <f t="shared" si="24"/>
        <v>40899.25</v>
      </c>
      <c r="T421" s="8">
        <f t="shared" si="25"/>
        <v>40905.25</v>
      </c>
    </row>
    <row r="422" spans="1:20" ht="17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6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7">
        <f t="shared" si="24"/>
        <v>42911.208333333328</v>
      </c>
      <c r="T422" s="8">
        <f t="shared" si="25"/>
        <v>42925.208333333328</v>
      </c>
    </row>
    <row r="423" spans="1:20" ht="17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6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7">
        <f t="shared" si="24"/>
        <v>42915.208333333328</v>
      </c>
      <c r="T423" s="8">
        <f t="shared" si="25"/>
        <v>42945.208333333328</v>
      </c>
    </row>
    <row r="424" spans="1:20" ht="3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6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7">
        <f t="shared" si="24"/>
        <v>40285.208333333336</v>
      </c>
      <c r="T424" s="8">
        <f t="shared" si="25"/>
        <v>40305.208333333336</v>
      </c>
    </row>
    <row r="425" spans="1:20" ht="17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6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7">
        <f t="shared" si="24"/>
        <v>40808.208333333336</v>
      </c>
      <c r="T425" s="8">
        <f t="shared" si="25"/>
        <v>40810.208333333336</v>
      </c>
    </row>
    <row r="426" spans="1:20" ht="17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6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7">
        <f t="shared" si="24"/>
        <v>43208.208333333328</v>
      </c>
      <c r="T426" s="8">
        <f t="shared" si="25"/>
        <v>43214.208333333328</v>
      </c>
    </row>
    <row r="427" spans="1:20" ht="17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6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7">
        <f t="shared" si="24"/>
        <v>42213.208333333328</v>
      </c>
      <c r="T427" s="8">
        <f t="shared" si="25"/>
        <v>42219.208333333328</v>
      </c>
    </row>
    <row r="428" spans="1:20" ht="17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6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7">
        <f t="shared" si="24"/>
        <v>41332.25</v>
      </c>
      <c r="T428" s="8">
        <f t="shared" si="25"/>
        <v>41339.25</v>
      </c>
    </row>
    <row r="429" spans="1:20" ht="17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6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7">
        <f t="shared" si="24"/>
        <v>41895.208333333336</v>
      </c>
      <c r="T429" s="8">
        <f t="shared" si="25"/>
        <v>41927.208333333336</v>
      </c>
    </row>
    <row r="430" spans="1:20" ht="17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6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7">
        <f t="shared" si="24"/>
        <v>40585.25</v>
      </c>
      <c r="T430" s="8">
        <f t="shared" si="25"/>
        <v>40592.25</v>
      </c>
    </row>
    <row r="431" spans="1:20" ht="17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6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7">
        <f t="shared" si="24"/>
        <v>41680.25</v>
      </c>
      <c r="T431" s="8">
        <f t="shared" si="25"/>
        <v>41708.208333333336</v>
      </c>
    </row>
    <row r="432" spans="1:20" ht="3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6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7">
        <f t="shared" si="24"/>
        <v>43737.208333333328</v>
      </c>
      <c r="T432" s="8">
        <f t="shared" si="25"/>
        <v>43771.208333333328</v>
      </c>
    </row>
    <row r="433" spans="1:20" ht="17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6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7">
        <f t="shared" si="24"/>
        <v>43273.208333333328</v>
      </c>
      <c r="T433" s="8">
        <f t="shared" si="25"/>
        <v>43290.208333333328</v>
      </c>
    </row>
    <row r="434" spans="1:20" ht="17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6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7">
        <f t="shared" si="24"/>
        <v>41761.208333333336</v>
      </c>
      <c r="T434" s="8">
        <f t="shared" si="25"/>
        <v>41781.208333333336</v>
      </c>
    </row>
    <row r="435" spans="1:20" ht="17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6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7">
        <f t="shared" si="24"/>
        <v>41603.25</v>
      </c>
      <c r="T435" s="8">
        <f t="shared" si="25"/>
        <v>41619.25</v>
      </c>
    </row>
    <row r="436" spans="1:20" ht="17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6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7">
        <f t="shared" si="24"/>
        <v>42705.25</v>
      </c>
      <c r="T436" s="8">
        <f t="shared" si="25"/>
        <v>42719.25</v>
      </c>
    </row>
    <row r="437" spans="1:20" ht="17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6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7">
        <f t="shared" si="24"/>
        <v>41988.25</v>
      </c>
      <c r="T437" s="8">
        <f t="shared" si="25"/>
        <v>42000.25</v>
      </c>
    </row>
    <row r="438" spans="1:20" ht="17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6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7">
        <f t="shared" si="24"/>
        <v>43575.208333333328</v>
      </c>
      <c r="T438" s="8">
        <f t="shared" si="25"/>
        <v>43576.208333333328</v>
      </c>
    </row>
    <row r="439" spans="1:20" ht="17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6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7">
        <f t="shared" si="24"/>
        <v>42260.208333333328</v>
      </c>
      <c r="T439" s="8">
        <f t="shared" si="25"/>
        <v>42263.208333333328</v>
      </c>
    </row>
    <row r="440" spans="1:20" ht="3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6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7">
        <f t="shared" si="24"/>
        <v>41337.25</v>
      </c>
      <c r="T440" s="8">
        <f t="shared" si="25"/>
        <v>41367.208333333336</v>
      </c>
    </row>
    <row r="441" spans="1:20" ht="17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6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7">
        <f t="shared" si="24"/>
        <v>42680.208333333328</v>
      </c>
      <c r="T441" s="8">
        <f t="shared" si="25"/>
        <v>42687.25</v>
      </c>
    </row>
    <row r="442" spans="1:20" ht="17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6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7">
        <f t="shared" si="24"/>
        <v>42916.208333333328</v>
      </c>
      <c r="T442" s="8">
        <f t="shared" si="25"/>
        <v>42926.208333333328</v>
      </c>
    </row>
    <row r="443" spans="1:20" ht="17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6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7">
        <f t="shared" si="24"/>
        <v>41025.208333333336</v>
      </c>
      <c r="T443" s="8">
        <f t="shared" si="25"/>
        <v>41053.208333333336</v>
      </c>
    </row>
    <row r="444" spans="1:20" ht="17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6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7">
        <f t="shared" si="24"/>
        <v>42980.208333333328</v>
      </c>
      <c r="T444" s="8">
        <f t="shared" si="25"/>
        <v>42996.208333333328</v>
      </c>
    </row>
    <row r="445" spans="1:20" ht="17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6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7">
        <f t="shared" si="24"/>
        <v>40451.208333333336</v>
      </c>
      <c r="T445" s="8">
        <f t="shared" si="25"/>
        <v>40470.208333333336</v>
      </c>
    </row>
    <row r="446" spans="1:20" ht="17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6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7">
        <f t="shared" si="24"/>
        <v>40748.208333333336</v>
      </c>
      <c r="T446" s="8">
        <f t="shared" si="25"/>
        <v>40750.208333333336</v>
      </c>
    </row>
    <row r="447" spans="1:20" ht="3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6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7">
        <f t="shared" si="24"/>
        <v>40515.25</v>
      </c>
      <c r="T447" s="8">
        <f t="shared" si="25"/>
        <v>40536.25</v>
      </c>
    </row>
    <row r="448" spans="1:20" ht="17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6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7">
        <f t="shared" si="24"/>
        <v>41261.25</v>
      </c>
      <c r="T448" s="8">
        <f t="shared" si="25"/>
        <v>41263.25</v>
      </c>
    </row>
    <row r="449" spans="1:20" ht="3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6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7">
        <f t="shared" si="24"/>
        <v>43088.25</v>
      </c>
      <c r="T449" s="8">
        <f t="shared" si="25"/>
        <v>43104.25</v>
      </c>
    </row>
    <row r="450" spans="1:20" ht="17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6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7">
        <f t="shared" ref="S450:S513" si="28">((L450/86400) + DATE(1970,1,1))</f>
        <v>41378.208333333336</v>
      </c>
      <c r="T450" s="8">
        <f t="shared" ref="T450:T513" si="29">(((M450/60)/60)/24)+DATE(1970,1,1)</f>
        <v>41380.208333333336</v>
      </c>
    </row>
    <row r="451" spans="1:20" ht="17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30">ROUND(E451/D451*100, 0)</f>
        <v>967</v>
      </c>
      <c r="G451" t="s">
        <v>20</v>
      </c>
      <c r="H451">
        <v>86</v>
      </c>
      <c r="I451">
        <f t="shared" ref="I451:I501" si="31">ROUND(E451/H451, 2)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7">
        <f t="shared" si="28"/>
        <v>43530.25</v>
      </c>
      <c r="T451" s="8">
        <f t="shared" si="29"/>
        <v>43547.208333333328</v>
      </c>
    </row>
    <row r="452" spans="1:20" ht="17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0"/>
        <v>4</v>
      </c>
      <c r="G452" t="s">
        <v>14</v>
      </c>
      <c r="H452">
        <v>1</v>
      </c>
      <c r="I452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7">
        <f t="shared" si="28"/>
        <v>43394.208333333328</v>
      </c>
      <c r="T452" s="8">
        <f t="shared" si="29"/>
        <v>43417.25</v>
      </c>
    </row>
    <row r="453" spans="1:20" ht="17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0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7">
        <f t="shared" si="28"/>
        <v>42935.208333333328</v>
      </c>
      <c r="T453" s="8">
        <f t="shared" si="29"/>
        <v>42966.208333333328</v>
      </c>
    </row>
    <row r="454" spans="1:20" ht="3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0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7">
        <f t="shared" si="28"/>
        <v>40365.208333333336</v>
      </c>
      <c r="T454" s="8">
        <f t="shared" si="29"/>
        <v>40366.208333333336</v>
      </c>
    </row>
    <row r="455" spans="1:20" ht="3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0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7">
        <f t="shared" si="28"/>
        <v>42705.25</v>
      </c>
      <c r="T455" s="8">
        <f t="shared" si="29"/>
        <v>42746.25</v>
      </c>
    </row>
    <row r="456" spans="1:20" ht="17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0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7">
        <f t="shared" si="28"/>
        <v>41568.208333333336</v>
      </c>
      <c r="T456" s="8">
        <f t="shared" si="29"/>
        <v>41604.25</v>
      </c>
    </row>
    <row r="457" spans="1:20" ht="17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0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7">
        <f t="shared" si="28"/>
        <v>40809.208333333336</v>
      </c>
      <c r="T457" s="8">
        <f t="shared" si="29"/>
        <v>40832.208333333336</v>
      </c>
    </row>
    <row r="458" spans="1:20" ht="3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0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7">
        <f t="shared" si="28"/>
        <v>43141.25</v>
      </c>
      <c r="T458" s="8">
        <f t="shared" si="29"/>
        <v>43141.25</v>
      </c>
    </row>
    <row r="459" spans="1:20" ht="17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0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7">
        <f t="shared" si="28"/>
        <v>42657.208333333328</v>
      </c>
      <c r="T459" s="8">
        <f t="shared" si="29"/>
        <v>42659.208333333328</v>
      </c>
    </row>
    <row r="460" spans="1:20" ht="17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0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7">
        <f t="shared" si="28"/>
        <v>40265.208333333336</v>
      </c>
      <c r="T460" s="8">
        <f t="shared" si="29"/>
        <v>40309.208333333336</v>
      </c>
    </row>
    <row r="461" spans="1:20" ht="17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0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7">
        <f t="shared" si="28"/>
        <v>42001.25</v>
      </c>
      <c r="T461" s="8">
        <f t="shared" si="29"/>
        <v>42026.25</v>
      </c>
    </row>
    <row r="462" spans="1:20" ht="17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0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7">
        <f t="shared" si="28"/>
        <v>40399.208333333336</v>
      </c>
      <c r="T462" s="8">
        <f t="shared" si="29"/>
        <v>40402.208333333336</v>
      </c>
    </row>
    <row r="463" spans="1:20" ht="17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0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7">
        <f t="shared" si="28"/>
        <v>41757.208333333336</v>
      </c>
      <c r="T463" s="8">
        <f t="shared" si="29"/>
        <v>41777.208333333336</v>
      </c>
    </row>
    <row r="464" spans="1:20" ht="17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0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7">
        <f t="shared" si="28"/>
        <v>41304.25</v>
      </c>
      <c r="T464" s="8">
        <f t="shared" si="29"/>
        <v>41342.25</v>
      </c>
    </row>
    <row r="465" spans="1:20" ht="3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0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7">
        <f t="shared" si="28"/>
        <v>41639.25</v>
      </c>
      <c r="T465" s="8">
        <f t="shared" si="29"/>
        <v>41643.25</v>
      </c>
    </row>
    <row r="466" spans="1:20" ht="17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0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7">
        <f t="shared" si="28"/>
        <v>43142.25</v>
      </c>
      <c r="T466" s="8">
        <f t="shared" si="29"/>
        <v>43156.25</v>
      </c>
    </row>
    <row r="467" spans="1:20" ht="17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0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7">
        <f t="shared" si="28"/>
        <v>43127.25</v>
      </c>
      <c r="T467" s="8">
        <f t="shared" si="29"/>
        <v>43136.25</v>
      </c>
    </row>
    <row r="468" spans="1:20" ht="17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0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7">
        <f t="shared" si="28"/>
        <v>41409.208333333336</v>
      </c>
      <c r="T468" s="8">
        <f t="shared" si="29"/>
        <v>41432.208333333336</v>
      </c>
    </row>
    <row r="469" spans="1:20" ht="3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0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7">
        <f t="shared" si="28"/>
        <v>42331.25</v>
      </c>
      <c r="T469" s="8">
        <f t="shared" si="29"/>
        <v>42338.25</v>
      </c>
    </row>
    <row r="470" spans="1:20" ht="17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0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7">
        <f t="shared" si="28"/>
        <v>43569.208333333328</v>
      </c>
      <c r="T470" s="8">
        <f t="shared" si="29"/>
        <v>43585.208333333328</v>
      </c>
    </row>
    <row r="471" spans="1:20" ht="17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0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7">
        <f t="shared" si="28"/>
        <v>42142.208333333328</v>
      </c>
      <c r="T471" s="8">
        <f t="shared" si="29"/>
        <v>42144.208333333328</v>
      </c>
    </row>
    <row r="472" spans="1:20" ht="17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0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7">
        <f t="shared" si="28"/>
        <v>42716.25</v>
      </c>
      <c r="T472" s="8">
        <f t="shared" si="29"/>
        <v>42723.25</v>
      </c>
    </row>
    <row r="473" spans="1:20" ht="17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0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7">
        <f t="shared" si="28"/>
        <v>41031.208333333336</v>
      </c>
      <c r="T473" s="8">
        <f t="shared" si="29"/>
        <v>41031.208333333336</v>
      </c>
    </row>
    <row r="474" spans="1:20" ht="3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0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7">
        <f t="shared" si="28"/>
        <v>43535.208333333328</v>
      </c>
      <c r="T474" s="8">
        <f t="shared" si="29"/>
        <v>43589.208333333328</v>
      </c>
    </row>
    <row r="475" spans="1:20" ht="17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0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7">
        <f t="shared" si="28"/>
        <v>43277.208333333328</v>
      </c>
      <c r="T475" s="8">
        <f t="shared" si="29"/>
        <v>43278.208333333328</v>
      </c>
    </row>
    <row r="476" spans="1:20" ht="17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0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7">
        <f t="shared" si="28"/>
        <v>41989.25</v>
      </c>
      <c r="T476" s="8">
        <f t="shared" si="29"/>
        <v>41990.25</v>
      </c>
    </row>
    <row r="477" spans="1:20" ht="3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0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7">
        <f t="shared" si="28"/>
        <v>41450.208333333336</v>
      </c>
      <c r="T477" s="8">
        <f t="shared" si="29"/>
        <v>41454.208333333336</v>
      </c>
    </row>
    <row r="478" spans="1:20" ht="3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0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7">
        <f t="shared" si="28"/>
        <v>43322.208333333328</v>
      </c>
      <c r="T478" s="8">
        <f t="shared" si="29"/>
        <v>43328.208333333328</v>
      </c>
    </row>
    <row r="479" spans="1:20" ht="17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0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7">
        <f t="shared" si="28"/>
        <v>40720.208333333336</v>
      </c>
      <c r="T479" s="8">
        <f t="shared" si="29"/>
        <v>40747.208333333336</v>
      </c>
    </row>
    <row r="480" spans="1:20" ht="17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0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7">
        <f t="shared" si="28"/>
        <v>42072.208333333328</v>
      </c>
      <c r="T480" s="8">
        <f t="shared" si="29"/>
        <v>42084.208333333328</v>
      </c>
    </row>
    <row r="481" spans="1:20" ht="17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0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7">
        <f t="shared" si="28"/>
        <v>42945.208333333328</v>
      </c>
      <c r="T481" s="8">
        <f t="shared" si="29"/>
        <v>42947.208333333328</v>
      </c>
    </row>
    <row r="482" spans="1:20" ht="17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0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7">
        <f t="shared" si="28"/>
        <v>40248.25</v>
      </c>
      <c r="T482" s="8">
        <f t="shared" si="29"/>
        <v>40257.208333333336</v>
      </c>
    </row>
    <row r="483" spans="1:20" ht="3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0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7">
        <f t="shared" si="28"/>
        <v>41913.208333333336</v>
      </c>
      <c r="T483" s="8">
        <f t="shared" si="29"/>
        <v>41955.25</v>
      </c>
    </row>
    <row r="484" spans="1:20" ht="3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0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7">
        <f t="shared" si="28"/>
        <v>40963.25</v>
      </c>
      <c r="T484" s="8">
        <f t="shared" si="29"/>
        <v>40974.25</v>
      </c>
    </row>
    <row r="485" spans="1:20" ht="17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0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7">
        <f t="shared" si="28"/>
        <v>43811.25</v>
      </c>
      <c r="T485" s="8">
        <f t="shared" si="29"/>
        <v>43818.25</v>
      </c>
    </row>
    <row r="486" spans="1:20" ht="17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0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7">
        <f t="shared" si="28"/>
        <v>41855.208333333336</v>
      </c>
      <c r="T486" s="8">
        <f t="shared" si="29"/>
        <v>41904.208333333336</v>
      </c>
    </row>
    <row r="487" spans="1:20" ht="3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0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7">
        <f t="shared" si="28"/>
        <v>43626.208333333328</v>
      </c>
      <c r="T487" s="8">
        <f t="shared" si="29"/>
        <v>43667.208333333328</v>
      </c>
    </row>
    <row r="488" spans="1:20" ht="3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0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7">
        <f t="shared" si="28"/>
        <v>43168.25</v>
      </c>
      <c r="T488" s="8">
        <f t="shared" si="29"/>
        <v>43183.208333333328</v>
      </c>
    </row>
    <row r="489" spans="1:20" ht="17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0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7">
        <f t="shared" si="28"/>
        <v>42845.208333333328</v>
      </c>
      <c r="T489" s="8">
        <f t="shared" si="29"/>
        <v>42878.208333333328</v>
      </c>
    </row>
    <row r="490" spans="1:20" ht="17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0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7">
        <f t="shared" si="28"/>
        <v>42403.25</v>
      </c>
      <c r="T490" s="8">
        <f t="shared" si="29"/>
        <v>42420.25</v>
      </c>
    </row>
    <row r="491" spans="1:20" ht="17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0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7">
        <f t="shared" si="28"/>
        <v>40406.208333333336</v>
      </c>
      <c r="T491" s="8">
        <f t="shared" si="29"/>
        <v>40411.208333333336</v>
      </c>
    </row>
    <row r="492" spans="1:20" ht="17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0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7">
        <f t="shared" si="28"/>
        <v>43786.25</v>
      </c>
      <c r="T492" s="8">
        <f t="shared" si="29"/>
        <v>43793.25</v>
      </c>
    </row>
    <row r="493" spans="1:20" ht="3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0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7">
        <f t="shared" si="28"/>
        <v>41456.208333333336</v>
      </c>
      <c r="T493" s="8">
        <f t="shared" si="29"/>
        <v>41482.208333333336</v>
      </c>
    </row>
    <row r="494" spans="1:20" ht="17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0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7">
        <f t="shared" si="28"/>
        <v>40336.208333333336</v>
      </c>
      <c r="T494" s="8">
        <f t="shared" si="29"/>
        <v>40371.208333333336</v>
      </c>
    </row>
    <row r="495" spans="1:20" ht="17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0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7">
        <f t="shared" si="28"/>
        <v>43645.208333333328</v>
      </c>
      <c r="T495" s="8">
        <f t="shared" si="29"/>
        <v>43658.208333333328</v>
      </c>
    </row>
    <row r="496" spans="1:20" ht="17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0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7">
        <f t="shared" si="28"/>
        <v>40990.208333333336</v>
      </c>
      <c r="T496" s="8">
        <f t="shared" si="29"/>
        <v>40991.208333333336</v>
      </c>
    </row>
    <row r="497" spans="1:20" ht="17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0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7">
        <f t="shared" si="28"/>
        <v>41800.208333333336</v>
      </c>
      <c r="T497" s="8">
        <f t="shared" si="29"/>
        <v>41804.208333333336</v>
      </c>
    </row>
    <row r="498" spans="1:20" ht="17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0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7">
        <f t="shared" si="28"/>
        <v>42876.208333333328</v>
      </c>
      <c r="T498" s="8">
        <f t="shared" si="29"/>
        <v>42893.208333333328</v>
      </c>
    </row>
    <row r="499" spans="1:20" ht="17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0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7">
        <f t="shared" si="28"/>
        <v>42724.25</v>
      </c>
      <c r="T499" s="8">
        <f t="shared" si="29"/>
        <v>42724.25</v>
      </c>
    </row>
    <row r="500" spans="1:20" ht="17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0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7">
        <f t="shared" si="28"/>
        <v>42005.25</v>
      </c>
      <c r="T500" s="8">
        <f t="shared" si="29"/>
        <v>42007.25</v>
      </c>
    </row>
    <row r="501" spans="1:20" ht="3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0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7">
        <f t="shared" si="28"/>
        <v>42444.208333333328</v>
      </c>
      <c r="T501" s="8">
        <f t="shared" si="29"/>
        <v>42449.208333333328</v>
      </c>
    </row>
    <row r="502" spans="1:20" ht="17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0"/>
        <v>0</v>
      </c>
      <c r="G502" t="s">
        <v>14</v>
      </c>
      <c r="H502">
        <v>0</v>
      </c>
      <c r="I502">
        <f>IFERROR(E502/H502, 0)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7">
        <f t="shared" si="28"/>
        <v>41395.208333333336</v>
      </c>
      <c r="T502" s="8">
        <f t="shared" si="29"/>
        <v>41423.208333333336</v>
      </c>
    </row>
    <row r="503" spans="1:20" ht="17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0"/>
        <v>70</v>
      </c>
      <c r="G503" t="s">
        <v>14</v>
      </c>
      <c r="H503">
        <v>1796</v>
      </c>
      <c r="I503">
        <f t="shared" ref="I503:I566" si="32">ROUND(E503/H503, 2)</f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7">
        <f t="shared" si="28"/>
        <v>41345.208333333336</v>
      </c>
      <c r="T503" s="8">
        <f t="shared" si="29"/>
        <v>41347.208333333336</v>
      </c>
    </row>
    <row r="504" spans="1:20" ht="17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0"/>
        <v>530</v>
      </c>
      <c r="G504" t="s">
        <v>20</v>
      </c>
      <c r="H504">
        <v>186</v>
      </c>
      <c r="I504">
        <f t="shared" si="32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7">
        <f t="shared" si="28"/>
        <v>41117.208333333336</v>
      </c>
      <c r="T504" s="8">
        <f t="shared" si="29"/>
        <v>41146.208333333336</v>
      </c>
    </row>
    <row r="505" spans="1:20" ht="3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0"/>
        <v>180</v>
      </c>
      <c r="G505" t="s">
        <v>20</v>
      </c>
      <c r="H505">
        <v>460</v>
      </c>
      <c r="I505">
        <f t="shared" si="32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7">
        <f t="shared" si="28"/>
        <v>42186.208333333328</v>
      </c>
      <c r="T505" s="8">
        <f t="shared" si="29"/>
        <v>42206.208333333328</v>
      </c>
    </row>
    <row r="506" spans="1:20" ht="17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0"/>
        <v>92</v>
      </c>
      <c r="G506" t="s">
        <v>14</v>
      </c>
      <c r="H506">
        <v>62</v>
      </c>
      <c r="I506">
        <f t="shared" si="32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7">
        <f t="shared" si="28"/>
        <v>42142.208333333328</v>
      </c>
      <c r="T506" s="8">
        <f t="shared" si="29"/>
        <v>42143.208333333328</v>
      </c>
    </row>
    <row r="507" spans="1:20" ht="17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0"/>
        <v>14</v>
      </c>
      <c r="G507" t="s">
        <v>14</v>
      </c>
      <c r="H507">
        <v>347</v>
      </c>
      <c r="I507">
        <f t="shared" si="32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7">
        <f t="shared" si="28"/>
        <v>41341.25</v>
      </c>
      <c r="T507" s="8">
        <f t="shared" si="29"/>
        <v>41383.208333333336</v>
      </c>
    </row>
    <row r="508" spans="1:20" ht="17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0"/>
        <v>927</v>
      </c>
      <c r="G508" t="s">
        <v>20</v>
      </c>
      <c r="H508">
        <v>2528</v>
      </c>
      <c r="I508">
        <f t="shared" si="32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7">
        <f t="shared" si="28"/>
        <v>43062.25</v>
      </c>
      <c r="T508" s="8">
        <f t="shared" si="29"/>
        <v>43079.25</v>
      </c>
    </row>
    <row r="509" spans="1:20" ht="3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0"/>
        <v>40</v>
      </c>
      <c r="G509" t="s">
        <v>14</v>
      </c>
      <c r="H509">
        <v>19</v>
      </c>
      <c r="I509">
        <f t="shared" si="32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7">
        <f t="shared" si="28"/>
        <v>41373.208333333336</v>
      </c>
      <c r="T509" s="8">
        <f t="shared" si="29"/>
        <v>41422.208333333336</v>
      </c>
    </row>
    <row r="510" spans="1:20" ht="17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0"/>
        <v>112</v>
      </c>
      <c r="G510" t="s">
        <v>20</v>
      </c>
      <c r="H510">
        <v>3657</v>
      </c>
      <c r="I510">
        <f t="shared" si="32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7">
        <f t="shared" si="28"/>
        <v>43310.208333333328</v>
      </c>
      <c r="T510" s="8">
        <f t="shared" si="29"/>
        <v>43331.208333333328</v>
      </c>
    </row>
    <row r="511" spans="1:20" ht="17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0"/>
        <v>71</v>
      </c>
      <c r="G511" t="s">
        <v>14</v>
      </c>
      <c r="H511">
        <v>1258</v>
      </c>
      <c r="I511">
        <f t="shared" si="32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7">
        <f t="shared" si="28"/>
        <v>41034.208333333336</v>
      </c>
      <c r="T511" s="8">
        <f t="shared" si="29"/>
        <v>41044.208333333336</v>
      </c>
    </row>
    <row r="512" spans="1:20" ht="17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0"/>
        <v>119</v>
      </c>
      <c r="G512" t="s">
        <v>20</v>
      </c>
      <c r="H512">
        <v>131</v>
      </c>
      <c r="I512">
        <f t="shared" si="32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7">
        <f t="shared" si="28"/>
        <v>43251.208333333328</v>
      </c>
      <c r="T512" s="8">
        <f t="shared" si="29"/>
        <v>43275.208333333328</v>
      </c>
    </row>
    <row r="513" spans="1:20" ht="17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0"/>
        <v>24</v>
      </c>
      <c r="G513" t="s">
        <v>14</v>
      </c>
      <c r="H513">
        <v>362</v>
      </c>
      <c r="I513">
        <f t="shared" si="32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7">
        <f t="shared" si="28"/>
        <v>43671.208333333328</v>
      </c>
      <c r="T513" s="8">
        <f t="shared" si="29"/>
        <v>43681.208333333328</v>
      </c>
    </row>
    <row r="514" spans="1:20" ht="17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0"/>
        <v>139</v>
      </c>
      <c r="G514" t="s">
        <v>20</v>
      </c>
      <c r="H514">
        <v>239</v>
      </c>
      <c r="I514">
        <f t="shared" si="32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7">
        <f t="shared" ref="S514:S577" si="33">((L514/86400) + DATE(1970,1,1))</f>
        <v>41825.208333333336</v>
      </c>
      <c r="T514" s="8">
        <f t="shared" ref="T514:T577" si="34">(((M514/60)/60)/24)+DATE(1970,1,1)</f>
        <v>41826.208333333336</v>
      </c>
    </row>
    <row r="515" spans="1:20" ht="17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5">ROUND(E515/D515*100, 0)</f>
        <v>39</v>
      </c>
      <c r="G515" t="s">
        <v>74</v>
      </c>
      <c r="H515">
        <v>35</v>
      </c>
      <c r="I515">
        <f t="shared" si="32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7">
        <f t="shared" si="33"/>
        <v>40430.208333333336</v>
      </c>
      <c r="T515" s="8">
        <f t="shared" si="34"/>
        <v>40432.208333333336</v>
      </c>
    </row>
    <row r="516" spans="1:20" ht="17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5"/>
        <v>22</v>
      </c>
      <c r="G516" t="s">
        <v>74</v>
      </c>
      <c r="H516">
        <v>528</v>
      </c>
      <c r="I516">
        <f t="shared" si="32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7">
        <f t="shared" si="33"/>
        <v>41614.25</v>
      </c>
      <c r="T516" s="8">
        <f t="shared" si="34"/>
        <v>41619.25</v>
      </c>
    </row>
    <row r="517" spans="1:20" ht="17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5"/>
        <v>56</v>
      </c>
      <c r="G517" t="s">
        <v>14</v>
      </c>
      <c r="H517">
        <v>133</v>
      </c>
      <c r="I517">
        <f t="shared" si="32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7">
        <f t="shared" si="33"/>
        <v>40900.25</v>
      </c>
      <c r="T517" s="8">
        <f t="shared" si="34"/>
        <v>40902.25</v>
      </c>
    </row>
    <row r="518" spans="1:20" ht="17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5"/>
        <v>43</v>
      </c>
      <c r="G518" t="s">
        <v>14</v>
      </c>
      <c r="H518">
        <v>846</v>
      </c>
      <c r="I518">
        <f t="shared" si="32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7">
        <f t="shared" si="33"/>
        <v>40396.208333333336</v>
      </c>
      <c r="T518" s="8">
        <f t="shared" si="34"/>
        <v>40434.208333333336</v>
      </c>
    </row>
    <row r="519" spans="1:20" ht="17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5"/>
        <v>112</v>
      </c>
      <c r="G519" t="s">
        <v>20</v>
      </c>
      <c r="H519">
        <v>78</v>
      </c>
      <c r="I519">
        <f t="shared" si="32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7">
        <f t="shared" si="33"/>
        <v>42860.208333333328</v>
      </c>
      <c r="T519" s="8">
        <f t="shared" si="34"/>
        <v>42865.208333333328</v>
      </c>
    </row>
    <row r="520" spans="1:20" ht="3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5"/>
        <v>7</v>
      </c>
      <c r="G520" t="s">
        <v>14</v>
      </c>
      <c r="H520">
        <v>10</v>
      </c>
      <c r="I520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7">
        <f t="shared" si="33"/>
        <v>43154.25</v>
      </c>
      <c r="T520" s="8">
        <f t="shared" si="34"/>
        <v>43156.25</v>
      </c>
    </row>
    <row r="521" spans="1:20" ht="17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5"/>
        <v>102</v>
      </c>
      <c r="G521" t="s">
        <v>20</v>
      </c>
      <c r="H521">
        <v>1773</v>
      </c>
      <c r="I521">
        <f t="shared" si="32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7">
        <f t="shared" si="33"/>
        <v>42012.25</v>
      </c>
      <c r="T521" s="8">
        <f t="shared" si="34"/>
        <v>42026.25</v>
      </c>
    </row>
    <row r="522" spans="1:20" ht="17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5"/>
        <v>426</v>
      </c>
      <c r="G522" t="s">
        <v>20</v>
      </c>
      <c r="H522">
        <v>32</v>
      </c>
      <c r="I522">
        <f t="shared" si="32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7">
        <f t="shared" si="33"/>
        <v>43574.208333333328</v>
      </c>
      <c r="T522" s="8">
        <f t="shared" si="34"/>
        <v>43577.208333333328</v>
      </c>
    </row>
    <row r="523" spans="1:20" ht="17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5"/>
        <v>146</v>
      </c>
      <c r="G523" t="s">
        <v>20</v>
      </c>
      <c r="H523">
        <v>369</v>
      </c>
      <c r="I523">
        <f t="shared" si="32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7">
        <f t="shared" si="33"/>
        <v>42605.208333333328</v>
      </c>
      <c r="T523" s="8">
        <f t="shared" si="34"/>
        <v>42611.208333333328</v>
      </c>
    </row>
    <row r="524" spans="1:20" ht="3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5"/>
        <v>32</v>
      </c>
      <c r="G524" t="s">
        <v>14</v>
      </c>
      <c r="H524">
        <v>191</v>
      </c>
      <c r="I524">
        <f t="shared" si="32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7">
        <f t="shared" si="33"/>
        <v>41093.208333333336</v>
      </c>
      <c r="T524" s="8">
        <f t="shared" si="34"/>
        <v>41105.208333333336</v>
      </c>
    </row>
    <row r="525" spans="1:20" ht="17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5"/>
        <v>700</v>
      </c>
      <c r="G525" t="s">
        <v>20</v>
      </c>
      <c r="H525">
        <v>89</v>
      </c>
      <c r="I525">
        <f t="shared" si="32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7">
        <f t="shared" si="33"/>
        <v>40241.25</v>
      </c>
      <c r="T525" s="8">
        <f t="shared" si="34"/>
        <v>40246.25</v>
      </c>
    </row>
    <row r="526" spans="1:20" ht="17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5"/>
        <v>84</v>
      </c>
      <c r="G526" t="s">
        <v>14</v>
      </c>
      <c r="H526">
        <v>1979</v>
      </c>
      <c r="I526">
        <f t="shared" si="32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7">
        <f t="shared" si="33"/>
        <v>40294.208333333336</v>
      </c>
      <c r="T526" s="8">
        <f t="shared" si="34"/>
        <v>40307.208333333336</v>
      </c>
    </row>
    <row r="527" spans="1:20" ht="3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5"/>
        <v>84</v>
      </c>
      <c r="G527" t="s">
        <v>14</v>
      </c>
      <c r="H527">
        <v>63</v>
      </c>
      <c r="I527">
        <f t="shared" si="32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7">
        <f t="shared" si="33"/>
        <v>40505.25</v>
      </c>
      <c r="T527" s="8">
        <f t="shared" si="34"/>
        <v>40509.25</v>
      </c>
    </row>
    <row r="528" spans="1:20" ht="3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5"/>
        <v>156</v>
      </c>
      <c r="G528" t="s">
        <v>20</v>
      </c>
      <c r="H528">
        <v>147</v>
      </c>
      <c r="I528">
        <f t="shared" si="32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7">
        <f t="shared" si="33"/>
        <v>42364.25</v>
      </c>
      <c r="T528" s="8">
        <f t="shared" si="34"/>
        <v>42401.25</v>
      </c>
    </row>
    <row r="529" spans="1:20" ht="17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5"/>
        <v>100</v>
      </c>
      <c r="G529" t="s">
        <v>14</v>
      </c>
      <c r="H529">
        <v>6080</v>
      </c>
      <c r="I529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7">
        <f t="shared" si="33"/>
        <v>42405.25</v>
      </c>
      <c r="T529" s="8">
        <f t="shared" si="34"/>
        <v>42441.25</v>
      </c>
    </row>
    <row r="530" spans="1:20" ht="17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5"/>
        <v>80</v>
      </c>
      <c r="G530" t="s">
        <v>14</v>
      </c>
      <c r="H530">
        <v>80</v>
      </c>
      <c r="I530">
        <f t="shared" si="32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7">
        <f t="shared" si="33"/>
        <v>41601.25</v>
      </c>
      <c r="T530" s="8">
        <f t="shared" si="34"/>
        <v>41646.25</v>
      </c>
    </row>
    <row r="531" spans="1:20" ht="17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5"/>
        <v>11</v>
      </c>
      <c r="G531" t="s">
        <v>14</v>
      </c>
      <c r="H531">
        <v>9</v>
      </c>
      <c r="I531">
        <f t="shared" si="32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7">
        <f t="shared" si="33"/>
        <v>41769.208333333336</v>
      </c>
      <c r="T531" s="8">
        <f t="shared" si="34"/>
        <v>41797.208333333336</v>
      </c>
    </row>
    <row r="532" spans="1:20" ht="3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5"/>
        <v>92</v>
      </c>
      <c r="G532" t="s">
        <v>14</v>
      </c>
      <c r="H532">
        <v>1784</v>
      </c>
      <c r="I532">
        <f t="shared" si="32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7">
        <f t="shared" si="33"/>
        <v>40421.208333333336</v>
      </c>
      <c r="T532" s="8">
        <f t="shared" si="34"/>
        <v>40435.208333333336</v>
      </c>
    </row>
    <row r="533" spans="1:20" ht="3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5"/>
        <v>96</v>
      </c>
      <c r="G533" t="s">
        <v>47</v>
      </c>
      <c r="H533">
        <v>3640</v>
      </c>
      <c r="I533">
        <f t="shared" si="32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7">
        <f t="shared" si="33"/>
        <v>41589.25</v>
      </c>
      <c r="T533" s="8">
        <f t="shared" si="34"/>
        <v>41645.25</v>
      </c>
    </row>
    <row r="534" spans="1:20" ht="17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5"/>
        <v>503</v>
      </c>
      <c r="G534" t="s">
        <v>20</v>
      </c>
      <c r="H534">
        <v>126</v>
      </c>
      <c r="I534">
        <f t="shared" si="32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7">
        <f t="shared" si="33"/>
        <v>43125.25</v>
      </c>
      <c r="T534" s="8">
        <f t="shared" si="34"/>
        <v>43126.25</v>
      </c>
    </row>
    <row r="535" spans="1:20" ht="17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5"/>
        <v>159</v>
      </c>
      <c r="G535" t="s">
        <v>20</v>
      </c>
      <c r="H535">
        <v>2218</v>
      </c>
      <c r="I535">
        <f t="shared" si="32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7">
        <f t="shared" si="33"/>
        <v>41479.208333333336</v>
      </c>
      <c r="T535" s="8">
        <f t="shared" si="34"/>
        <v>41515.208333333336</v>
      </c>
    </row>
    <row r="536" spans="1:20" ht="17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5"/>
        <v>15</v>
      </c>
      <c r="G536" t="s">
        <v>14</v>
      </c>
      <c r="H536">
        <v>243</v>
      </c>
      <c r="I536">
        <f t="shared" si="32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7">
        <f t="shared" si="33"/>
        <v>43329.208333333328</v>
      </c>
      <c r="T536" s="8">
        <f t="shared" si="34"/>
        <v>43330.208333333328</v>
      </c>
    </row>
    <row r="537" spans="1:20" ht="17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5"/>
        <v>482</v>
      </c>
      <c r="G537" t="s">
        <v>20</v>
      </c>
      <c r="H537">
        <v>202</v>
      </c>
      <c r="I537">
        <f t="shared" si="32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7">
        <f t="shared" si="33"/>
        <v>43259.208333333328</v>
      </c>
      <c r="T537" s="8">
        <f t="shared" si="34"/>
        <v>43261.208333333328</v>
      </c>
    </row>
    <row r="538" spans="1:20" ht="17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5"/>
        <v>150</v>
      </c>
      <c r="G538" t="s">
        <v>20</v>
      </c>
      <c r="H538">
        <v>140</v>
      </c>
      <c r="I538">
        <f t="shared" si="32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7">
        <f t="shared" si="33"/>
        <v>40414.208333333336</v>
      </c>
      <c r="T538" s="8">
        <f t="shared" si="34"/>
        <v>40440.208333333336</v>
      </c>
    </row>
    <row r="539" spans="1:20" ht="17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5"/>
        <v>117</v>
      </c>
      <c r="G539" t="s">
        <v>20</v>
      </c>
      <c r="H539">
        <v>1052</v>
      </c>
      <c r="I539">
        <f t="shared" si="32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7">
        <f t="shared" si="33"/>
        <v>43342.208333333328</v>
      </c>
      <c r="T539" s="8">
        <f t="shared" si="34"/>
        <v>43365.208333333328</v>
      </c>
    </row>
    <row r="540" spans="1:20" ht="17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5"/>
        <v>38</v>
      </c>
      <c r="G540" t="s">
        <v>14</v>
      </c>
      <c r="H540">
        <v>1296</v>
      </c>
      <c r="I540">
        <f t="shared" si="32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7">
        <f t="shared" si="33"/>
        <v>41539.208333333336</v>
      </c>
      <c r="T540" s="8">
        <f t="shared" si="34"/>
        <v>41555.208333333336</v>
      </c>
    </row>
    <row r="541" spans="1:20" ht="17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5"/>
        <v>73</v>
      </c>
      <c r="G541" t="s">
        <v>14</v>
      </c>
      <c r="H541">
        <v>77</v>
      </c>
      <c r="I541">
        <f t="shared" si="32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7">
        <f t="shared" si="33"/>
        <v>43647.208333333328</v>
      </c>
      <c r="T541" s="8">
        <f t="shared" si="34"/>
        <v>43653.208333333328</v>
      </c>
    </row>
    <row r="542" spans="1:20" ht="17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5"/>
        <v>266</v>
      </c>
      <c r="G542" t="s">
        <v>20</v>
      </c>
      <c r="H542">
        <v>247</v>
      </c>
      <c r="I542">
        <f t="shared" si="32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7">
        <f t="shared" si="33"/>
        <v>43225.208333333328</v>
      </c>
      <c r="T542" s="8">
        <f t="shared" si="34"/>
        <v>43247.208333333328</v>
      </c>
    </row>
    <row r="543" spans="1:20" ht="17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5"/>
        <v>24</v>
      </c>
      <c r="G543" t="s">
        <v>14</v>
      </c>
      <c r="H543">
        <v>395</v>
      </c>
      <c r="I543">
        <f t="shared" si="32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7">
        <f t="shared" si="33"/>
        <v>42165.208333333328</v>
      </c>
      <c r="T543" s="8">
        <f t="shared" si="34"/>
        <v>42191.208333333328</v>
      </c>
    </row>
    <row r="544" spans="1:20" ht="17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5"/>
        <v>3</v>
      </c>
      <c r="G544" t="s">
        <v>14</v>
      </c>
      <c r="H544">
        <v>49</v>
      </c>
      <c r="I544">
        <f t="shared" si="32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7">
        <f t="shared" si="33"/>
        <v>42391.25</v>
      </c>
      <c r="T544" s="8">
        <f t="shared" si="34"/>
        <v>42421.25</v>
      </c>
    </row>
    <row r="545" spans="1:20" ht="17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5"/>
        <v>16</v>
      </c>
      <c r="G545" t="s">
        <v>14</v>
      </c>
      <c r="H545">
        <v>180</v>
      </c>
      <c r="I545">
        <f t="shared" si="32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7">
        <f t="shared" si="33"/>
        <v>41528.208333333336</v>
      </c>
      <c r="T545" s="8">
        <f t="shared" si="34"/>
        <v>41543.208333333336</v>
      </c>
    </row>
    <row r="546" spans="1:20" ht="3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5"/>
        <v>277</v>
      </c>
      <c r="G546" t="s">
        <v>20</v>
      </c>
      <c r="H546">
        <v>84</v>
      </c>
      <c r="I546">
        <f t="shared" si="32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7">
        <f t="shared" si="33"/>
        <v>42377.25</v>
      </c>
      <c r="T546" s="8">
        <f t="shared" si="34"/>
        <v>42390.25</v>
      </c>
    </row>
    <row r="547" spans="1:20" ht="17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5"/>
        <v>89</v>
      </c>
      <c r="G547" t="s">
        <v>14</v>
      </c>
      <c r="H547">
        <v>2690</v>
      </c>
      <c r="I547">
        <f t="shared" si="32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7">
        <f t="shared" si="33"/>
        <v>43824.25</v>
      </c>
      <c r="T547" s="8">
        <f t="shared" si="34"/>
        <v>43844.25</v>
      </c>
    </row>
    <row r="548" spans="1:20" ht="17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5"/>
        <v>164</v>
      </c>
      <c r="G548" t="s">
        <v>20</v>
      </c>
      <c r="H548">
        <v>88</v>
      </c>
      <c r="I548">
        <f t="shared" si="32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7">
        <f t="shared" si="33"/>
        <v>43360.208333333328</v>
      </c>
      <c r="T548" s="8">
        <f t="shared" si="34"/>
        <v>43363.208333333328</v>
      </c>
    </row>
    <row r="549" spans="1:20" ht="17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5"/>
        <v>969</v>
      </c>
      <c r="G549" t="s">
        <v>20</v>
      </c>
      <c r="H549">
        <v>156</v>
      </c>
      <c r="I549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7">
        <f t="shared" si="33"/>
        <v>42029.25</v>
      </c>
      <c r="T549" s="8">
        <f t="shared" si="34"/>
        <v>42041.25</v>
      </c>
    </row>
    <row r="550" spans="1:20" ht="17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5"/>
        <v>271</v>
      </c>
      <c r="G550" t="s">
        <v>20</v>
      </c>
      <c r="H550">
        <v>2985</v>
      </c>
      <c r="I550">
        <f t="shared" si="32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7">
        <f t="shared" si="33"/>
        <v>42461.208333333328</v>
      </c>
      <c r="T550" s="8">
        <f t="shared" si="34"/>
        <v>42474.208333333328</v>
      </c>
    </row>
    <row r="551" spans="1:20" ht="3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5"/>
        <v>284</v>
      </c>
      <c r="G551" t="s">
        <v>20</v>
      </c>
      <c r="H551">
        <v>762</v>
      </c>
      <c r="I551">
        <f t="shared" si="32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7">
        <f t="shared" si="33"/>
        <v>41422.208333333336</v>
      </c>
      <c r="T551" s="8">
        <f t="shared" si="34"/>
        <v>41431.208333333336</v>
      </c>
    </row>
    <row r="552" spans="1:20" ht="3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5"/>
        <v>4</v>
      </c>
      <c r="G552" t="s">
        <v>74</v>
      </c>
      <c r="H552">
        <v>1</v>
      </c>
      <c r="I552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7">
        <f t="shared" si="33"/>
        <v>40968.25</v>
      </c>
      <c r="T552" s="8">
        <f t="shared" si="34"/>
        <v>40989.208333333336</v>
      </c>
    </row>
    <row r="553" spans="1:20" ht="17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5"/>
        <v>59</v>
      </c>
      <c r="G553" t="s">
        <v>14</v>
      </c>
      <c r="H553">
        <v>2779</v>
      </c>
      <c r="I553">
        <f t="shared" si="32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7">
        <f t="shared" si="33"/>
        <v>41993.25</v>
      </c>
      <c r="T553" s="8">
        <f t="shared" si="34"/>
        <v>42033.25</v>
      </c>
    </row>
    <row r="554" spans="1:20" ht="17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5"/>
        <v>99</v>
      </c>
      <c r="G554" t="s">
        <v>14</v>
      </c>
      <c r="H554">
        <v>92</v>
      </c>
      <c r="I554">
        <f t="shared" si="32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7">
        <f t="shared" si="33"/>
        <v>42700.25</v>
      </c>
      <c r="T554" s="8">
        <f t="shared" si="34"/>
        <v>42702.25</v>
      </c>
    </row>
    <row r="555" spans="1:20" ht="3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5"/>
        <v>44</v>
      </c>
      <c r="G555" t="s">
        <v>14</v>
      </c>
      <c r="H555">
        <v>1028</v>
      </c>
      <c r="I555">
        <f t="shared" si="32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7">
        <f t="shared" si="33"/>
        <v>40545.25</v>
      </c>
      <c r="T555" s="8">
        <f t="shared" si="34"/>
        <v>40546.25</v>
      </c>
    </row>
    <row r="556" spans="1:20" ht="3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5"/>
        <v>152</v>
      </c>
      <c r="G556" t="s">
        <v>20</v>
      </c>
      <c r="H556">
        <v>554</v>
      </c>
      <c r="I556">
        <f t="shared" si="32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7">
        <f t="shared" si="33"/>
        <v>42723.25</v>
      </c>
      <c r="T556" s="8">
        <f t="shared" si="34"/>
        <v>42729.25</v>
      </c>
    </row>
    <row r="557" spans="1:20" ht="17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5"/>
        <v>224</v>
      </c>
      <c r="G557" t="s">
        <v>20</v>
      </c>
      <c r="H557">
        <v>135</v>
      </c>
      <c r="I557">
        <f t="shared" si="32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7">
        <f t="shared" si="33"/>
        <v>41731.208333333336</v>
      </c>
      <c r="T557" s="8">
        <f t="shared" si="34"/>
        <v>41762.208333333336</v>
      </c>
    </row>
    <row r="558" spans="1:20" ht="17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5"/>
        <v>240</v>
      </c>
      <c r="G558" t="s">
        <v>20</v>
      </c>
      <c r="H558">
        <v>122</v>
      </c>
      <c r="I558">
        <f t="shared" si="32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7">
        <f t="shared" si="33"/>
        <v>40792.208333333336</v>
      </c>
      <c r="T558" s="8">
        <f t="shared" si="34"/>
        <v>40799.208333333336</v>
      </c>
    </row>
    <row r="559" spans="1:20" ht="17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5"/>
        <v>199</v>
      </c>
      <c r="G559" t="s">
        <v>20</v>
      </c>
      <c r="H559">
        <v>221</v>
      </c>
      <c r="I559">
        <f t="shared" si="32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7">
        <f t="shared" si="33"/>
        <v>42279.208333333328</v>
      </c>
      <c r="T559" s="8">
        <f t="shared" si="34"/>
        <v>42282.208333333328</v>
      </c>
    </row>
    <row r="560" spans="1:20" ht="17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5"/>
        <v>137</v>
      </c>
      <c r="G560" t="s">
        <v>20</v>
      </c>
      <c r="H560">
        <v>126</v>
      </c>
      <c r="I560">
        <f t="shared" si="32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7">
        <f t="shared" si="33"/>
        <v>42424.25</v>
      </c>
      <c r="T560" s="8">
        <f t="shared" si="34"/>
        <v>42467.208333333328</v>
      </c>
    </row>
    <row r="561" spans="1:20" ht="17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5"/>
        <v>101</v>
      </c>
      <c r="G561" t="s">
        <v>20</v>
      </c>
      <c r="H561">
        <v>1022</v>
      </c>
      <c r="I561">
        <f t="shared" si="32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7">
        <f t="shared" si="33"/>
        <v>42584.208333333328</v>
      </c>
      <c r="T561" s="8">
        <f t="shared" si="34"/>
        <v>42591.208333333328</v>
      </c>
    </row>
    <row r="562" spans="1:20" ht="17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5"/>
        <v>794</v>
      </c>
      <c r="G562" t="s">
        <v>20</v>
      </c>
      <c r="H562">
        <v>3177</v>
      </c>
      <c r="I562">
        <f t="shared" si="32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7">
        <f t="shared" si="33"/>
        <v>40865.25</v>
      </c>
      <c r="T562" s="8">
        <f t="shared" si="34"/>
        <v>40905.25</v>
      </c>
    </row>
    <row r="563" spans="1:20" ht="17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5"/>
        <v>370</v>
      </c>
      <c r="G563" t="s">
        <v>20</v>
      </c>
      <c r="H563">
        <v>198</v>
      </c>
      <c r="I563">
        <f t="shared" si="32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7">
        <f t="shared" si="33"/>
        <v>40833.208333333336</v>
      </c>
      <c r="T563" s="8">
        <f t="shared" si="34"/>
        <v>40835.208333333336</v>
      </c>
    </row>
    <row r="564" spans="1:20" ht="3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5"/>
        <v>13</v>
      </c>
      <c r="G564" t="s">
        <v>14</v>
      </c>
      <c r="H564">
        <v>26</v>
      </c>
      <c r="I564">
        <f t="shared" si="32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7">
        <f t="shared" si="33"/>
        <v>43536.208333333328</v>
      </c>
      <c r="T564" s="8">
        <f t="shared" si="34"/>
        <v>43538.208333333328</v>
      </c>
    </row>
    <row r="565" spans="1:20" ht="17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5"/>
        <v>138</v>
      </c>
      <c r="G565" t="s">
        <v>20</v>
      </c>
      <c r="H565">
        <v>85</v>
      </c>
      <c r="I565">
        <f t="shared" si="32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7">
        <f t="shared" si="33"/>
        <v>43417.25</v>
      </c>
      <c r="T565" s="8">
        <f t="shared" si="34"/>
        <v>43437.25</v>
      </c>
    </row>
    <row r="566" spans="1:20" ht="17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5"/>
        <v>84</v>
      </c>
      <c r="G566" t="s">
        <v>14</v>
      </c>
      <c r="H566">
        <v>1790</v>
      </c>
      <c r="I566">
        <f t="shared" si="32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7">
        <f t="shared" si="33"/>
        <v>42078.208333333328</v>
      </c>
      <c r="T566" s="8">
        <f t="shared" si="34"/>
        <v>42086.208333333328</v>
      </c>
    </row>
    <row r="567" spans="1:20" ht="17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5"/>
        <v>205</v>
      </c>
      <c r="G567" t="s">
        <v>20</v>
      </c>
      <c r="H567">
        <v>3596</v>
      </c>
      <c r="I567">
        <f t="shared" ref="I567:I630" si="36">ROUND(E567/H567, 2)</f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7">
        <f t="shared" si="33"/>
        <v>40862.25</v>
      </c>
      <c r="T567" s="8">
        <f t="shared" si="34"/>
        <v>40882.25</v>
      </c>
    </row>
    <row r="568" spans="1:20" ht="17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5"/>
        <v>44</v>
      </c>
      <c r="G568" t="s">
        <v>14</v>
      </c>
      <c r="H568">
        <v>37</v>
      </c>
      <c r="I568">
        <f t="shared" si="36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7">
        <f t="shared" si="33"/>
        <v>42424.25</v>
      </c>
      <c r="T568" s="8">
        <f t="shared" si="34"/>
        <v>42447.208333333328</v>
      </c>
    </row>
    <row r="569" spans="1:20" ht="3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5"/>
        <v>219</v>
      </c>
      <c r="G569" t="s">
        <v>20</v>
      </c>
      <c r="H569">
        <v>244</v>
      </c>
      <c r="I569">
        <f t="shared" si="36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7">
        <f t="shared" si="33"/>
        <v>41830.208333333336</v>
      </c>
      <c r="T569" s="8">
        <f t="shared" si="34"/>
        <v>41832.208333333336</v>
      </c>
    </row>
    <row r="570" spans="1:20" ht="17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5"/>
        <v>186</v>
      </c>
      <c r="G570" t="s">
        <v>20</v>
      </c>
      <c r="H570">
        <v>5180</v>
      </c>
      <c r="I570">
        <f t="shared" si="36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7">
        <f t="shared" si="33"/>
        <v>40374.208333333336</v>
      </c>
      <c r="T570" s="8">
        <f t="shared" si="34"/>
        <v>40419.208333333336</v>
      </c>
    </row>
    <row r="571" spans="1:20" ht="17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5"/>
        <v>237</v>
      </c>
      <c r="G571" t="s">
        <v>20</v>
      </c>
      <c r="H571">
        <v>589</v>
      </c>
      <c r="I571">
        <f t="shared" si="36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7">
        <f t="shared" si="33"/>
        <v>40554.25</v>
      </c>
      <c r="T571" s="8">
        <f t="shared" si="34"/>
        <v>40566.25</v>
      </c>
    </row>
    <row r="572" spans="1:20" ht="17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5"/>
        <v>306</v>
      </c>
      <c r="G572" t="s">
        <v>20</v>
      </c>
      <c r="H572">
        <v>2725</v>
      </c>
      <c r="I572">
        <f t="shared" si="36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7">
        <f t="shared" si="33"/>
        <v>41993.25</v>
      </c>
      <c r="T572" s="8">
        <f t="shared" si="34"/>
        <v>41999.25</v>
      </c>
    </row>
    <row r="573" spans="1:20" ht="17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5"/>
        <v>94</v>
      </c>
      <c r="G573" t="s">
        <v>14</v>
      </c>
      <c r="H573">
        <v>35</v>
      </c>
      <c r="I573">
        <f t="shared" si="36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7">
        <f t="shared" si="33"/>
        <v>42174.208333333328</v>
      </c>
      <c r="T573" s="8">
        <f t="shared" si="34"/>
        <v>42221.208333333328</v>
      </c>
    </row>
    <row r="574" spans="1:20" ht="17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5"/>
        <v>54</v>
      </c>
      <c r="G574" t="s">
        <v>74</v>
      </c>
      <c r="H574">
        <v>94</v>
      </c>
      <c r="I574">
        <f t="shared" si="36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7">
        <f t="shared" si="33"/>
        <v>42275.208333333328</v>
      </c>
      <c r="T574" s="8">
        <f t="shared" si="34"/>
        <v>42291.208333333328</v>
      </c>
    </row>
    <row r="575" spans="1:20" ht="17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5"/>
        <v>112</v>
      </c>
      <c r="G575" t="s">
        <v>20</v>
      </c>
      <c r="H575">
        <v>300</v>
      </c>
      <c r="I575">
        <f t="shared" si="36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7">
        <f t="shared" si="33"/>
        <v>41761.208333333336</v>
      </c>
      <c r="T575" s="8">
        <f t="shared" si="34"/>
        <v>41763.208333333336</v>
      </c>
    </row>
    <row r="576" spans="1:20" ht="17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5"/>
        <v>369</v>
      </c>
      <c r="G576" t="s">
        <v>20</v>
      </c>
      <c r="H576">
        <v>144</v>
      </c>
      <c r="I576">
        <f t="shared" si="36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7">
        <f t="shared" si="33"/>
        <v>43806.25</v>
      </c>
      <c r="T576" s="8">
        <f t="shared" si="34"/>
        <v>43816.25</v>
      </c>
    </row>
    <row r="577" spans="1:20" ht="17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5"/>
        <v>63</v>
      </c>
      <c r="G577" t="s">
        <v>14</v>
      </c>
      <c r="H577">
        <v>558</v>
      </c>
      <c r="I577">
        <f t="shared" si="36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7">
        <f t="shared" si="33"/>
        <v>41779.208333333336</v>
      </c>
      <c r="T577" s="8">
        <f t="shared" si="34"/>
        <v>41782.208333333336</v>
      </c>
    </row>
    <row r="578" spans="1:20" ht="3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5"/>
        <v>65</v>
      </c>
      <c r="G578" t="s">
        <v>14</v>
      </c>
      <c r="H578">
        <v>64</v>
      </c>
      <c r="I578">
        <f t="shared" si="36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7">
        <f t="shared" ref="S578:S641" si="37">((L578/86400) + DATE(1970,1,1))</f>
        <v>43040.208333333328</v>
      </c>
      <c r="T578" s="8">
        <f t="shared" ref="T578:T641" si="38">(((M578/60)/60)/24)+DATE(1970,1,1)</f>
        <v>43057.25</v>
      </c>
    </row>
    <row r="579" spans="1:20" ht="17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9">ROUND(E579/D579*100, 0)</f>
        <v>19</v>
      </c>
      <c r="G579" t="s">
        <v>74</v>
      </c>
      <c r="H579">
        <v>37</v>
      </c>
      <c r="I579">
        <f t="shared" si="36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7">
        <f t="shared" si="37"/>
        <v>40613.25</v>
      </c>
      <c r="T579" s="8">
        <f t="shared" si="38"/>
        <v>40639.208333333336</v>
      </c>
    </row>
    <row r="580" spans="1:20" ht="17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9"/>
        <v>17</v>
      </c>
      <c r="G580" t="s">
        <v>14</v>
      </c>
      <c r="H580">
        <v>245</v>
      </c>
      <c r="I580">
        <f t="shared" si="36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7">
        <f t="shared" si="37"/>
        <v>40878.25</v>
      </c>
      <c r="T580" s="8">
        <f t="shared" si="38"/>
        <v>40881.25</v>
      </c>
    </row>
    <row r="581" spans="1:20" ht="17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9"/>
        <v>101</v>
      </c>
      <c r="G581" t="s">
        <v>20</v>
      </c>
      <c r="H581">
        <v>87</v>
      </c>
      <c r="I581">
        <f t="shared" si="36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7">
        <f t="shared" si="37"/>
        <v>40762.208333333336</v>
      </c>
      <c r="T581" s="8">
        <f t="shared" si="38"/>
        <v>40774.208333333336</v>
      </c>
    </row>
    <row r="582" spans="1:20" ht="17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9"/>
        <v>342</v>
      </c>
      <c r="G582" t="s">
        <v>20</v>
      </c>
      <c r="H582">
        <v>3116</v>
      </c>
      <c r="I582">
        <f t="shared" si="36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7">
        <f t="shared" si="37"/>
        <v>41696.25</v>
      </c>
      <c r="T582" s="8">
        <f t="shared" si="38"/>
        <v>41704.25</v>
      </c>
    </row>
    <row r="583" spans="1:20" ht="17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9"/>
        <v>64</v>
      </c>
      <c r="G583" t="s">
        <v>14</v>
      </c>
      <c r="H583">
        <v>71</v>
      </c>
      <c r="I583">
        <f t="shared" si="36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7">
        <f t="shared" si="37"/>
        <v>40662.208333333336</v>
      </c>
      <c r="T583" s="8">
        <f t="shared" si="38"/>
        <v>40677.208333333336</v>
      </c>
    </row>
    <row r="584" spans="1:20" ht="17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9"/>
        <v>52</v>
      </c>
      <c r="G584" t="s">
        <v>14</v>
      </c>
      <c r="H584">
        <v>42</v>
      </c>
      <c r="I584">
        <f t="shared" si="36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7">
        <f t="shared" si="37"/>
        <v>42165.208333333328</v>
      </c>
      <c r="T584" s="8">
        <f t="shared" si="38"/>
        <v>42170.208333333328</v>
      </c>
    </row>
    <row r="585" spans="1:20" ht="3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9"/>
        <v>322</v>
      </c>
      <c r="G585" t="s">
        <v>20</v>
      </c>
      <c r="H585">
        <v>909</v>
      </c>
      <c r="I585">
        <f t="shared" si="36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7">
        <f t="shared" si="37"/>
        <v>40959.25</v>
      </c>
      <c r="T585" s="8">
        <f t="shared" si="38"/>
        <v>40976.25</v>
      </c>
    </row>
    <row r="586" spans="1:20" ht="3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9"/>
        <v>120</v>
      </c>
      <c r="G586" t="s">
        <v>20</v>
      </c>
      <c r="H586">
        <v>1613</v>
      </c>
      <c r="I586">
        <f t="shared" si="36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7">
        <f t="shared" si="37"/>
        <v>41024.208333333336</v>
      </c>
      <c r="T586" s="8">
        <f t="shared" si="38"/>
        <v>41038.208333333336</v>
      </c>
    </row>
    <row r="587" spans="1:20" ht="17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9"/>
        <v>147</v>
      </c>
      <c r="G587" t="s">
        <v>20</v>
      </c>
      <c r="H587">
        <v>136</v>
      </c>
      <c r="I587">
        <f t="shared" si="36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7">
        <f t="shared" si="37"/>
        <v>40255.208333333336</v>
      </c>
      <c r="T587" s="8">
        <f t="shared" si="38"/>
        <v>40265.208333333336</v>
      </c>
    </row>
    <row r="588" spans="1:20" ht="17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9"/>
        <v>951</v>
      </c>
      <c r="G588" t="s">
        <v>20</v>
      </c>
      <c r="H588">
        <v>130</v>
      </c>
      <c r="I588">
        <f t="shared" si="36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7">
        <f t="shared" si="37"/>
        <v>40499.25</v>
      </c>
      <c r="T588" s="8">
        <f t="shared" si="38"/>
        <v>40518.25</v>
      </c>
    </row>
    <row r="589" spans="1:20" ht="17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9"/>
        <v>73</v>
      </c>
      <c r="G589" t="s">
        <v>14</v>
      </c>
      <c r="H589">
        <v>156</v>
      </c>
      <c r="I589">
        <f t="shared" si="36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7">
        <f t="shared" si="37"/>
        <v>43484.25</v>
      </c>
      <c r="T589" s="8">
        <f t="shared" si="38"/>
        <v>43536.208333333328</v>
      </c>
    </row>
    <row r="590" spans="1:20" ht="17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9"/>
        <v>79</v>
      </c>
      <c r="G590" t="s">
        <v>14</v>
      </c>
      <c r="H590">
        <v>1368</v>
      </c>
      <c r="I590">
        <f t="shared" si="36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7">
        <f t="shared" si="37"/>
        <v>40262.208333333336</v>
      </c>
      <c r="T590" s="8">
        <f t="shared" si="38"/>
        <v>40293.208333333336</v>
      </c>
    </row>
    <row r="591" spans="1:20" ht="17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9"/>
        <v>65</v>
      </c>
      <c r="G591" t="s">
        <v>14</v>
      </c>
      <c r="H591">
        <v>102</v>
      </c>
      <c r="I591">
        <f t="shared" si="36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7">
        <f t="shared" si="37"/>
        <v>42190.208333333328</v>
      </c>
      <c r="T591" s="8">
        <f t="shared" si="38"/>
        <v>42197.208333333328</v>
      </c>
    </row>
    <row r="592" spans="1:20" ht="3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9"/>
        <v>82</v>
      </c>
      <c r="G592" t="s">
        <v>14</v>
      </c>
      <c r="H592">
        <v>86</v>
      </c>
      <c r="I592">
        <f t="shared" si="36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7">
        <f t="shared" si="37"/>
        <v>41994.25</v>
      </c>
      <c r="T592" s="8">
        <f t="shared" si="38"/>
        <v>42005.25</v>
      </c>
    </row>
    <row r="593" spans="1:20" ht="17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9"/>
        <v>1038</v>
      </c>
      <c r="G593" t="s">
        <v>20</v>
      </c>
      <c r="H593">
        <v>102</v>
      </c>
      <c r="I593">
        <f t="shared" si="36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7">
        <f t="shared" si="37"/>
        <v>40373.208333333336</v>
      </c>
      <c r="T593" s="8">
        <f t="shared" si="38"/>
        <v>40383.208333333336</v>
      </c>
    </row>
    <row r="594" spans="1:20" ht="3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9"/>
        <v>13</v>
      </c>
      <c r="G594" t="s">
        <v>14</v>
      </c>
      <c r="H594">
        <v>253</v>
      </c>
      <c r="I594">
        <f t="shared" si="36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7">
        <f t="shared" si="37"/>
        <v>41789.208333333336</v>
      </c>
      <c r="T594" s="8">
        <f t="shared" si="38"/>
        <v>41798.208333333336</v>
      </c>
    </row>
    <row r="595" spans="1:20" ht="17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9"/>
        <v>155</v>
      </c>
      <c r="G595" t="s">
        <v>20</v>
      </c>
      <c r="H595">
        <v>4006</v>
      </c>
      <c r="I595">
        <f t="shared" si="36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7">
        <f t="shared" si="37"/>
        <v>41724.208333333336</v>
      </c>
      <c r="T595" s="8">
        <f t="shared" si="38"/>
        <v>41737.208333333336</v>
      </c>
    </row>
    <row r="596" spans="1:20" ht="3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9"/>
        <v>7</v>
      </c>
      <c r="G596" t="s">
        <v>14</v>
      </c>
      <c r="H596">
        <v>157</v>
      </c>
      <c r="I596">
        <f t="shared" si="36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7">
        <f t="shared" si="37"/>
        <v>42548.208333333328</v>
      </c>
      <c r="T596" s="8">
        <f t="shared" si="38"/>
        <v>42551.208333333328</v>
      </c>
    </row>
    <row r="597" spans="1:20" ht="3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9"/>
        <v>209</v>
      </c>
      <c r="G597" t="s">
        <v>20</v>
      </c>
      <c r="H597">
        <v>1629</v>
      </c>
      <c r="I597">
        <f t="shared" si="36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7">
        <f t="shared" si="37"/>
        <v>40253.208333333336</v>
      </c>
      <c r="T597" s="8">
        <f t="shared" si="38"/>
        <v>40274.208333333336</v>
      </c>
    </row>
    <row r="598" spans="1:20" ht="17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9"/>
        <v>100</v>
      </c>
      <c r="G598" t="s">
        <v>14</v>
      </c>
      <c r="H598">
        <v>183</v>
      </c>
      <c r="I598">
        <f t="shared" si="36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7">
        <f t="shared" si="37"/>
        <v>42434.25</v>
      </c>
      <c r="T598" s="8">
        <f t="shared" si="38"/>
        <v>42441.25</v>
      </c>
    </row>
    <row r="599" spans="1:20" ht="17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9"/>
        <v>202</v>
      </c>
      <c r="G599" t="s">
        <v>20</v>
      </c>
      <c r="H599">
        <v>2188</v>
      </c>
      <c r="I599">
        <f t="shared" si="36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7">
        <f t="shared" si="37"/>
        <v>43786.25</v>
      </c>
      <c r="T599" s="8">
        <f t="shared" si="38"/>
        <v>43804.25</v>
      </c>
    </row>
    <row r="600" spans="1:20" ht="17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9"/>
        <v>162</v>
      </c>
      <c r="G600" t="s">
        <v>20</v>
      </c>
      <c r="H600">
        <v>2409</v>
      </c>
      <c r="I600">
        <f t="shared" si="36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7">
        <f t="shared" si="37"/>
        <v>40344.208333333336</v>
      </c>
      <c r="T600" s="8">
        <f t="shared" si="38"/>
        <v>40373.208333333336</v>
      </c>
    </row>
    <row r="601" spans="1:20" ht="3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9"/>
        <v>4</v>
      </c>
      <c r="G601" t="s">
        <v>14</v>
      </c>
      <c r="H601">
        <v>82</v>
      </c>
      <c r="I601">
        <f t="shared" si="36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7">
        <f t="shared" si="37"/>
        <v>42047.25</v>
      </c>
      <c r="T601" s="8">
        <f t="shared" si="38"/>
        <v>42055.25</v>
      </c>
    </row>
    <row r="602" spans="1:20" ht="17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9"/>
        <v>5</v>
      </c>
      <c r="G602" t="s">
        <v>14</v>
      </c>
      <c r="H602">
        <v>1</v>
      </c>
      <c r="I602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7">
        <f t="shared" si="37"/>
        <v>41485.208333333336</v>
      </c>
      <c r="T602" s="8">
        <f t="shared" si="38"/>
        <v>41497.208333333336</v>
      </c>
    </row>
    <row r="603" spans="1:20" ht="17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9"/>
        <v>207</v>
      </c>
      <c r="G603" t="s">
        <v>20</v>
      </c>
      <c r="H603">
        <v>194</v>
      </c>
      <c r="I603">
        <f t="shared" si="36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7">
        <f t="shared" si="37"/>
        <v>41789.208333333336</v>
      </c>
      <c r="T603" s="8">
        <f t="shared" si="38"/>
        <v>41806.208333333336</v>
      </c>
    </row>
    <row r="604" spans="1:20" ht="3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9"/>
        <v>128</v>
      </c>
      <c r="G604" t="s">
        <v>20</v>
      </c>
      <c r="H604">
        <v>1140</v>
      </c>
      <c r="I604">
        <f t="shared" si="36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7">
        <f t="shared" si="37"/>
        <v>42160.208333333328</v>
      </c>
      <c r="T604" s="8">
        <f t="shared" si="38"/>
        <v>42171.208333333328</v>
      </c>
    </row>
    <row r="605" spans="1:20" ht="17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9"/>
        <v>120</v>
      </c>
      <c r="G605" t="s">
        <v>20</v>
      </c>
      <c r="H605">
        <v>102</v>
      </c>
      <c r="I605">
        <f t="shared" si="36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7">
        <f t="shared" si="37"/>
        <v>43573.208333333328</v>
      </c>
      <c r="T605" s="8">
        <f t="shared" si="38"/>
        <v>43600.208333333328</v>
      </c>
    </row>
    <row r="606" spans="1:20" ht="17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9"/>
        <v>171</v>
      </c>
      <c r="G606" t="s">
        <v>20</v>
      </c>
      <c r="H606">
        <v>2857</v>
      </c>
      <c r="I606">
        <f t="shared" si="36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7">
        <f t="shared" si="37"/>
        <v>40565.25</v>
      </c>
      <c r="T606" s="8">
        <f t="shared" si="38"/>
        <v>40586.25</v>
      </c>
    </row>
    <row r="607" spans="1:20" ht="17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9"/>
        <v>187</v>
      </c>
      <c r="G607" t="s">
        <v>20</v>
      </c>
      <c r="H607">
        <v>107</v>
      </c>
      <c r="I607">
        <f t="shared" si="36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7">
        <f t="shared" si="37"/>
        <v>42280.208333333328</v>
      </c>
      <c r="T607" s="8">
        <f t="shared" si="38"/>
        <v>42321.25</v>
      </c>
    </row>
    <row r="608" spans="1:20" ht="17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9"/>
        <v>188</v>
      </c>
      <c r="G608" t="s">
        <v>20</v>
      </c>
      <c r="H608">
        <v>160</v>
      </c>
      <c r="I608">
        <f t="shared" si="36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7">
        <f t="shared" si="37"/>
        <v>42436.25</v>
      </c>
      <c r="T608" s="8">
        <f t="shared" si="38"/>
        <v>42447.208333333328</v>
      </c>
    </row>
    <row r="609" spans="1:20" ht="17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9"/>
        <v>131</v>
      </c>
      <c r="G609" t="s">
        <v>20</v>
      </c>
      <c r="H609">
        <v>2230</v>
      </c>
      <c r="I609">
        <f t="shared" si="36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7">
        <f t="shared" si="37"/>
        <v>41721.208333333336</v>
      </c>
      <c r="T609" s="8">
        <f t="shared" si="38"/>
        <v>41723.208333333336</v>
      </c>
    </row>
    <row r="610" spans="1:20" ht="17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9"/>
        <v>284</v>
      </c>
      <c r="G610" t="s">
        <v>20</v>
      </c>
      <c r="H610">
        <v>316</v>
      </c>
      <c r="I610">
        <f t="shared" si="36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7">
        <f t="shared" si="37"/>
        <v>43530.25</v>
      </c>
      <c r="T610" s="8">
        <f t="shared" si="38"/>
        <v>43534.25</v>
      </c>
    </row>
    <row r="611" spans="1:20" ht="17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9"/>
        <v>120</v>
      </c>
      <c r="G611" t="s">
        <v>20</v>
      </c>
      <c r="H611">
        <v>117</v>
      </c>
      <c r="I611">
        <f t="shared" si="36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7">
        <f t="shared" si="37"/>
        <v>43481.25</v>
      </c>
      <c r="T611" s="8">
        <f t="shared" si="38"/>
        <v>43498.25</v>
      </c>
    </row>
    <row r="612" spans="1:20" ht="3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9"/>
        <v>419</v>
      </c>
      <c r="G612" t="s">
        <v>20</v>
      </c>
      <c r="H612">
        <v>6406</v>
      </c>
      <c r="I612">
        <f t="shared" si="36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7">
        <f t="shared" si="37"/>
        <v>41259.25</v>
      </c>
      <c r="T612" s="8">
        <f t="shared" si="38"/>
        <v>41273.25</v>
      </c>
    </row>
    <row r="613" spans="1:20" ht="17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9"/>
        <v>14</v>
      </c>
      <c r="G613" t="s">
        <v>74</v>
      </c>
      <c r="H613">
        <v>15</v>
      </c>
      <c r="I613">
        <f t="shared" si="36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7">
        <f t="shared" si="37"/>
        <v>41480.208333333336</v>
      </c>
      <c r="T613" s="8">
        <f t="shared" si="38"/>
        <v>41492.208333333336</v>
      </c>
    </row>
    <row r="614" spans="1:20" ht="17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9"/>
        <v>139</v>
      </c>
      <c r="G614" t="s">
        <v>20</v>
      </c>
      <c r="H614">
        <v>192</v>
      </c>
      <c r="I614">
        <f t="shared" si="36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7">
        <f t="shared" si="37"/>
        <v>40474.208333333336</v>
      </c>
      <c r="T614" s="8">
        <f t="shared" si="38"/>
        <v>40497.25</v>
      </c>
    </row>
    <row r="615" spans="1:20" ht="3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9"/>
        <v>174</v>
      </c>
      <c r="G615" t="s">
        <v>20</v>
      </c>
      <c r="H615">
        <v>26</v>
      </c>
      <c r="I615">
        <f t="shared" si="36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7">
        <f t="shared" si="37"/>
        <v>42973.208333333328</v>
      </c>
      <c r="T615" s="8">
        <f t="shared" si="38"/>
        <v>42982.208333333328</v>
      </c>
    </row>
    <row r="616" spans="1:20" ht="3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9"/>
        <v>155</v>
      </c>
      <c r="G616" t="s">
        <v>20</v>
      </c>
      <c r="H616">
        <v>723</v>
      </c>
      <c r="I616">
        <f t="shared" si="36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7">
        <f t="shared" si="37"/>
        <v>42746.25</v>
      </c>
      <c r="T616" s="8">
        <f t="shared" si="38"/>
        <v>42764.25</v>
      </c>
    </row>
    <row r="617" spans="1:20" ht="17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9"/>
        <v>170</v>
      </c>
      <c r="G617" t="s">
        <v>20</v>
      </c>
      <c r="H617">
        <v>170</v>
      </c>
      <c r="I617">
        <f t="shared" si="36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7">
        <f t="shared" si="37"/>
        <v>42489.208333333328</v>
      </c>
      <c r="T617" s="8">
        <f t="shared" si="38"/>
        <v>42499.208333333328</v>
      </c>
    </row>
    <row r="618" spans="1:20" ht="17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9"/>
        <v>190</v>
      </c>
      <c r="G618" t="s">
        <v>20</v>
      </c>
      <c r="H618">
        <v>238</v>
      </c>
      <c r="I618">
        <f t="shared" si="36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7">
        <f t="shared" si="37"/>
        <v>41537.208333333336</v>
      </c>
      <c r="T618" s="8">
        <f t="shared" si="38"/>
        <v>41538.208333333336</v>
      </c>
    </row>
    <row r="619" spans="1:20" ht="17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9"/>
        <v>250</v>
      </c>
      <c r="G619" t="s">
        <v>20</v>
      </c>
      <c r="H619">
        <v>55</v>
      </c>
      <c r="I619">
        <f t="shared" si="36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7">
        <f t="shared" si="37"/>
        <v>41794.208333333336</v>
      </c>
      <c r="T619" s="8">
        <f t="shared" si="38"/>
        <v>41804.208333333336</v>
      </c>
    </row>
    <row r="620" spans="1:20" ht="17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9"/>
        <v>49</v>
      </c>
      <c r="G620" t="s">
        <v>14</v>
      </c>
      <c r="H620">
        <v>1198</v>
      </c>
      <c r="I620">
        <f t="shared" si="36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7">
        <f t="shared" si="37"/>
        <v>41396.208333333336</v>
      </c>
      <c r="T620" s="8">
        <f t="shared" si="38"/>
        <v>41417.208333333336</v>
      </c>
    </row>
    <row r="621" spans="1:20" ht="17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9"/>
        <v>28</v>
      </c>
      <c r="G621" t="s">
        <v>14</v>
      </c>
      <c r="H621">
        <v>648</v>
      </c>
      <c r="I621">
        <f t="shared" si="36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7">
        <f t="shared" si="37"/>
        <v>40669.208333333336</v>
      </c>
      <c r="T621" s="8">
        <f t="shared" si="38"/>
        <v>40670.208333333336</v>
      </c>
    </row>
    <row r="622" spans="1:20" ht="17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9"/>
        <v>268</v>
      </c>
      <c r="G622" t="s">
        <v>20</v>
      </c>
      <c r="H622">
        <v>128</v>
      </c>
      <c r="I622">
        <f t="shared" si="36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7">
        <f t="shared" si="37"/>
        <v>42559.208333333328</v>
      </c>
      <c r="T622" s="8">
        <f t="shared" si="38"/>
        <v>42563.208333333328</v>
      </c>
    </row>
    <row r="623" spans="1:20" ht="17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9"/>
        <v>620</v>
      </c>
      <c r="G623" t="s">
        <v>20</v>
      </c>
      <c r="H623">
        <v>2144</v>
      </c>
      <c r="I623">
        <f t="shared" si="36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7">
        <f t="shared" si="37"/>
        <v>42626.208333333328</v>
      </c>
      <c r="T623" s="8">
        <f t="shared" si="38"/>
        <v>42631.208333333328</v>
      </c>
    </row>
    <row r="624" spans="1:20" ht="17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9"/>
        <v>3</v>
      </c>
      <c r="G624" t="s">
        <v>14</v>
      </c>
      <c r="H624">
        <v>64</v>
      </c>
      <c r="I624">
        <f t="shared" si="36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7">
        <f t="shared" si="37"/>
        <v>43205.208333333328</v>
      </c>
      <c r="T624" s="8">
        <f t="shared" si="38"/>
        <v>43231.208333333328</v>
      </c>
    </row>
    <row r="625" spans="1:20" ht="17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9"/>
        <v>160</v>
      </c>
      <c r="G625" t="s">
        <v>20</v>
      </c>
      <c r="H625">
        <v>2693</v>
      </c>
      <c r="I625">
        <f t="shared" si="36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7">
        <f t="shared" si="37"/>
        <v>42201.208333333328</v>
      </c>
      <c r="T625" s="8">
        <f t="shared" si="38"/>
        <v>42206.208333333328</v>
      </c>
    </row>
    <row r="626" spans="1:20" ht="17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9"/>
        <v>279</v>
      </c>
      <c r="G626" t="s">
        <v>20</v>
      </c>
      <c r="H626">
        <v>432</v>
      </c>
      <c r="I626">
        <f t="shared" si="36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7">
        <f t="shared" si="37"/>
        <v>42029.25</v>
      </c>
      <c r="T626" s="8">
        <f t="shared" si="38"/>
        <v>42035.25</v>
      </c>
    </row>
    <row r="627" spans="1:20" ht="3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9"/>
        <v>77</v>
      </c>
      <c r="G627" t="s">
        <v>14</v>
      </c>
      <c r="H627">
        <v>62</v>
      </c>
      <c r="I627">
        <f t="shared" si="36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7">
        <f t="shared" si="37"/>
        <v>43857.25</v>
      </c>
      <c r="T627" s="8">
        <f t="shared" si="38"/>
        <v>43871.25</v>
      </c>
    </row>
    <row r="628" spans="1:20" ht="3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9"/>
        <v>206</v>
      </c>
      <c r="G628" t="s">
        <v>20</v>
      </c>
      <c r="H628">
        <v>189</v>
      </c>
      <c r="I628">
        <f t="shared" si="36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7">
        <f t="shared" si="37"/>
        <v>40449.208333333336</v>
      </c>
      <c r="T628" s="8">
        <f t="shared" si="38"/>
        <v>40458.208333333336</v>
      </c>
    </row>
    <row r="629" spans="1:20" ht="17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9"/>
        <v>694</v>
      </c>
      <c r="G629" t="s">
        <v>20</v>
      </c>
      <c r="H629">
        <v>154</v>
      </c>
      <c r="I629">
        <f t="shared" si="36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7">
        <f t="shared" si="37"/>
        <v>40345.208333333336</v>
      </c>
      <c r="T629" s="8">
        <f t="shared" si="38"/>
        <v>40369.208333333336</v>
      </c>
    </row>
    <row r="630" spans="1:20" ht="17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9"/>
        <v>152</v>
      </c>
      <c r="G630" t="s">
        <v>20</v>
      </c>
      <c r="H630">
        <v>96</v>
      </c>
      <c r="I630">
        <f t="shared" si="36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7">
        <f t="shared" si="37"/>
        <v>40455.208333333336</v>
      </c>
      <c r="T630" s="8">
        <f t="shared" si="38"/>
        <v>40458.208333333336</v>
      </c>
    </row>
    <row r="631" spans="1:20" ht="17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9"/>
        <v>65</v>
      </c>
      <c r="G631" t="s">
        <v>14</v>
      </c>
      <c r="H631">
        <v>750</v>
      </c>
      <c r="I631">
        <f t="shared" ref="I631:I694" si="40">ROUND(E631/H631, 2)</f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7">
        <f t="shared" si="37"/>
        <v>42557.208333333328</v>
      </c>
      <c r="T631" s="8">
        <f t="shared" si="38"/>
        <v>42559.208333333328</v>
      </c>
    </row>
    <row r="632" spans="1:20" ht="17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9"/>
        <v>63</v>
      </c>
      <c r="G632" t="s">
        <v>74</v>
      </c>
      <c r="H632">
        <v>87</v>
      </c>
      <c r="I632">
        <f t="shared" si="40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7">
        <f t="shared" si="37"/>
        <v>43586.208333333328</v>
      </c>
      <c r="T632" s="8">
        <f t="shared" si="38"/>
        <v>43597.208333333328</v>
      </c>
    </row>
    <row r="633" spans="1:20" ht="17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9"/>
        <v>310</v>
      </c>
      <c r="G633" t="s">
        <v>20</v>
      </c>
      <c r="H633">
        <v>3063</v>
      </c>
      <c r="I633">
        <f t="shared" si="40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7">
        <f t="shared" si="37"/>
        <v>43550.208333333328</v>
      </c>
      <c r="T633" s="8">
        <f t="shared" si="38"/>
        <v>43554.208333333328</v>
      </c>
    </row>
    <row r="634" spans="1:20" ht="17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9"/>
        <v>43</v>
      </c>
      <c r="G634" t="s">
        <v>47</v>
      </c>
      <c r="H634">
        <v>278</v>
      </c>
      <c r="I634">
        <f t="shared" si="40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7">
        <f t="shared" si="37"/>
        <v>41945.208333333336</v>
      </c>
      <c r="T634" s="8">
        <f t="shared" si="38"/>
        <v>41963.25</v>
      </c>
    </row>
    <row r="635" spans="1:20" ht="3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9"/>
        <v>83</v>
      </c>
      <c r="G635" t="s">
        <v>14</v>
      </c>
      <c r="H635">
        <v>105</v>
      </c>
      <c r="I635">
        <f t="shared" si="40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7">
        <f t="shared" si="37"/>
        <v>42315.25</v>
      </c>
      <c r="T635" s="8">
        <f t="shared" si="38"/>
        <v>42319.25</v>
      </c>
    </row>
    <row r="636" spans="1:20" ht="17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9"/>
        <v>79</v>
      </c>
      <c r="G636" t="s">
        <v>74</v>
      </c>
      <c r="H636">
        <v>1658</v>
      </c>
      <c r="I636">
        <f t="shared" si="40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7">
        <f t="shared" si="37"/>
        <v>42819.208333333328</v>
      </c>
      <c r="T636" s="8">
        <f t="shared" si="38"/>
        <v>42833.208333333328</v>
      </c>
    </row>
    <row r="637" spans="1:20" ht="17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9"/>
        <v>114</v>
      </c>
      <c r="G637" t="s">
        <v>20</v>
      </c>
      <c r="H637">
        <v>2266</v>
      </c>
      <c r="I637">
        <f t="shared" si="40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7">
        <f t="shared" si="37"/>
        <v>41314.25</v>
      </c>
      <c r="T637" s="8">
        <f t="shared" si="38"/>
        <v>41346.208333333336</v>
      </c>
    </row>
    <row r="638" spans="1:20" ht="17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9"/>
        <v>65</v>
      </c>
      <c r="G638" t="s">
        <v>14</v>
      </c>
      <c r="H638">
        <v>2604</v>
      </c>
      <c r="I638">
        <f t="shared" si="40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7">
        <f t="shared" si="37"/>
        <v>40926.25</v>
      </c>
      <c r="T638" s="8">
        <f t="shared" si="38"/>
        <v>40971.25</v>
      </c>
    </row>
    <row r="639" spans="1:20" ht="17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9"/>
        <v>79</v>
      </c>
      <c r="G639" t="s">
        <v>14</v>
      </c>
      <c r="H639">
        <v>65</v>
      </c>
      <c r="I639">
        <f t="shared" si="40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7">
        <f t="shared" si="37"/>
        <v>42688.25</v>
      </c>
      <c r="T639" s="8">
        <f t="shared" si="38"/>
        <v>42696.25</v>
      </c>
    </row>
    <row r="640" spans="1:20" ht="17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9"/>
        <v>11</v>
      </c>
      <c r="G640" t="s">
        <v>14</v>
      </c>
      <c r="H640">
        <v>94</v>
      </c>
      <c r="I640">
        <f t="shared" si="40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7">
        <f t="shared" si="37"/>
        <v>40386.208333333336</v>
      </c>
      <c r="T640" s="8">
        <f t="shared" si="38"/>
        <v>40398.208333333336</v>
      </c>
    </row>
    <row r="641" spans="1:20" ht="17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9"/>
        <v>56</v>
      </c>
      <c r="G641" t="s">
        <v>47</v>
      </c>
      <c r="H641">
        <v>45</v>
      </c>
      <c r="I641">
        <f t="shared" si="40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7">
        <f t="shared" si="37"/>
        <v>43309.208333333328</v>
      </c>
      <c r="T641" s="8">
        <f t="shared" si="38"/>
        <v>43309.208333333328</v>
      </c>
    </row>
    <row r="642" spans="1:20" ht="17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9"/>
        <v>17</v>
      </c>
      <c r="G642" t="s">
        <v>14</v>
      </c>
      <c r="H642">
        <v>257</v>
      </c>
      <c r="I642">
        <f t="shared" si="40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7">
        <f t="shared" ref="S642:S705" si="41">((L642/86400) + DATE(1970,1,1))</f>
        <v>42387.25</v>
      </c>
      <c r="T642" s="8">
        <f t="shared" ref="T642:T705" si="42">(((M642/60)/60)/24)+DATE(1970,1,1)</f>
        <v>42390.25</v>
      </c>
    </row>
    <row r="643" spans="1:20" ht="3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3">ROUND(E643/D643*100, 0)</f>
        <v>120</v>
      </c>
      <c r="G643" t="s">
        <v>20</v>
      </c>
      <c r="H643">
        <v>194</v>
      </c>
      <c r="I643">
        <f t="shared" si="40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7">
        <f t="shared" si="41"/>
        <v>42786.25</v>
      </c>
      <c r="T643" s="8">
        <f t="shared" si="42"/>
        <v>42814.208333333328</v>
      </c>
    </row>
    <row r="644" spans="1:20" ht="17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3"/>
        <v>145</v>
      </c>
      <c r="G644" t="s">
        <v>20</v>
      </c>
      <c r="H644">
        <v>129</v>
      </c>
      <c r="I644">
        <f t="shared" si="40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7">
        <f t="shared" si="41"/>
        <v>43451.25</v>
      </c>
      <c r="T644" s="8">
        <f t="shared" si="42"/>
        <v>43460.25</v>
      </c>
    </row>
    <row r="645" spans="1:20" ht="17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3"/>
        <v>221</v>
      </c>
      <c r="G645" t="s">
        <v>20</v>
      </c>
      <c r="H645">
        <v>375</v>
      </c>
      <c r="I645">
        <f t="shared" si="40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7">
        <f t="shared" si="41"/>
        <v>42795.25</v>
      </c>
      <c r="T645" s="8">
        <f t="shared" si="42"/>
        <v>42813.208333333328</v>
      </c>
    </row>
    <row r="646" spans="1:20" ht="17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3"/>
        <v>48</v>
      </c>
      <c r="G646" t="s">
        <v>14</v>
      </c>
      <c r="H646">
        <v>2928</v>
      </c>
      <c r="I646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7">
        <f t="shared" si="41"/>
        <v>43452.25</v>
      </c>
      <c r="T646" s="8">
        <f t="shared" si="42"/>
        <v>43468.25</v>
      </c>
    </row>
    <row r="647" spans="1:20" ht="17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3"/>
        <v>93</v>
      </c>
      <c r="G647" t="s">
        <v>14</v>
      </c>
      <c r="H647">
        <v>4697</v>
      </c>
      <c r="I647">
        <f t="shared" si="40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7">
        <f t="shared" si="41"/>
        <v>43369.208333333328</v>
      </c>
      <c r="T647" s="8">
        <f t="shared" si="42"/>
        <v>43390.208333333328</v>
      </c>
    </row>
    <row r="648" spans="1:20" ht="17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3"/>
        <v>89</v>
      </c>
      <c r="G648" t="s">
        <v>14</v>
      </c>
      <c r="H648">
        <v>2915</v>
      </c>
      <c r="I648">
        <f t="shared" si="40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7">
        <f t="shared" si="41"/>
        <v>41346.208333333336</v>
      </c>
      <c r="T648" s="8">
        <f t="shared" si="42"/>
        <v>41357.208333333336</v>
      </c>
    </row>
    <row r="649" spans="1:20" ht="17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3"/>
        <v>41</v>
      </c>
      <c r="G649" t="s">
        <v>14</v>
      </c>
      <c r="H649">
        <v>18</v>
      </c>
      <c r="I649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7">
        <f t="shared" si="41"/>
        <v>43199.208333333328</v>
      </c>
      <c r="T649" s="8">
        <f t="shared" si="42"/>
        <v>43223.208333333328</v>
      </c>
    </row>
    <row r="650" spans="1:20" ht="17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3"/>
        <v>63</v>
      </c>
      <c r="G650" t="s">
        <v>74</v>
      </c>
      <c r="H650">
        <v>723</v>
      </c>
      <c r="I650">
        <f t="shared" si="40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7">
        <f t="shared" si="41"/>
        <v>42922.208333333328</v>
      </c>
      <c r="T650" s="8">
        <f t="shared" si="42"/>
        <v>42940.208333333328</v>
      </c>
    </row>
    <row r="651" spans="1:20" ht="17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3"/>
        <v>48</v>
      </c>
      <c r="G651" t="s">
        <v>14</v>
      </c>
      <c r="H651">
        <v>602</v>
      </c>
      <c r="I651">
        <f t="shared" si="40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7">
        <f t="shared" si="41"/>
        <v>40471.208333333336</v>
      </c>
      <c r="T651" s="8">
        <f t="shared" si="42"/>
        <v>40482.208333333336</v>
      </c>
    </row>
    <row r="652" spans="1:20" ht="17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3"/>
        <v>2</v>
      </c>
      <c r="G652" t="s">
        <v>14</v>
      </c>
      <c r="H652">
        <v>1</v>
      </c>
      <c r="I652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7">
        <f t="shared" si="41"/>
        <v>41828.208333333336</v>
      </c>
      <c r="T652" s="8">
        <f t="shared" si="42"/>
        <v>41855.208333333336</v>
      </c>
    </row>
    <row r="653" spans="1:20" ht="17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3"/>
        <v>88</v>
      </c>
      <c r="G653" t="s">
        <v>14</v>
      </c>
      <c r="H653">
        <v>3868</v>
      </c>
      <c r="I653">
        <f t="shared" si="40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7">
        <f t="shared" si="41"/>
        <v>41692.25</v>
      </c>
      <c r="T653" s="8">
        <f t="shared" si="42"/>
        <v>41707.25</v>
      </c>
    </row>
    <row r="654" spans="1:20" ht="17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3"/>
        <v>127</v>
      </c>
      <c r="G654" t="s">
        <v>20</v>
      </c>
      <c r="H654">
        <v>409</v>
      </c>
      <c r="I654">
        <f t="shared" si="40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7">
        <f t="shared" si="41"/>
        <v>42587.208333333328</v>
      </c>
      <c r="T654" s="8">
        <f t="shared" si="42"/>
        <v>42630.208333333328</v>
      </c>
    </row>
    <row r="655" spans="1:20" ht="17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3"/>
        <v>2339</v>
      </c>
      <c r="G655" t="s">
        <v>20</v>
      </c>
      <c r="H655">
        <v>234</v>
      </c>
      <c r="I655">
        <f t="shared" si="40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7">
        <f t="shared" si="41"/>
        <v>42468.208333333328</v>
      </c>
      <c r="T655" s="8">
        <f t="shared" si="42"/>
        <v>42470.208333333328</v>
      </c>
    </row>
    <row r="656" spans="1:20" ht="17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3"/>
        <v>508</v>
      </c>
      <c r="G656" t="s">
        <v>20</v>
      </c>
      <c r="H656">
        <v>3016</v>
      </c>
      <c r="I656">
        <f t="shared" si="40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7">
        <f t="shared" si="41"/>
        <v>42240.208333333328</v>
      </c>
      <c r="T656" s="8">
        <f t="shared" si="42"/>
        <v>42245.208333333328</v>
      </c>
    </row>
    <row r="657" spans="1:20" ht="17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3"/>
        <v>191</v>
      </c>
      <c r="G657" t="s">
        <v>20</v>
      </c>
      <c r="H657">
        <v>264</v>
      </c>
      <c r="I657">
        <f t="shared" si="40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7">
        <f t="shared" si="41"/>
        <v>42796.25</v>
      </c>
      <c r="T657" s="8">
        <f t="shared" si="42"/>
        <v>42809.208333333328</v>
      </c>
    </row>
    <row r="658" spans="1:20" ht="3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3"/>
        <v>42</v>
      </c>
      <c r="G658" t="s">
        <v>14</v>
      </c>
      <c r="H658">
        <v>504</v>
      </c>
      <c r="I658">
        <f t="shared" si="40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7">
        <f t="shared" si="41"/>
        <v>43097.25</v>
      </c>
      <c r="T658" s="8">
        <f t="shared" si="42"/>
        <v>43102.25</v>
      </c>
    </row>
    <row r="659" spans="1:20" ht="17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3"/>
        <v>8</v>
      </c>
      <c r="G659" t="s">
        <v>14</v>
      </c>
      <c r="H659">
        <v>14</v>
      </c>
      <c r="I659">
        <f t="shared" si="40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7">
        <f t="shared" si="41"/>
        <v>43096.25</v>
      </c>
      <c r="T659" s="8">
        <f t="shared" si="42"/>
        <v>43112.25</v>
      </c>
    </row>
    <row r="660" spans="1:20" ht="17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3"/>
        <v>60</v>
      </c>
      <c r="G660" t="s">
        <v>74</v>
      </c>
      <c r="H660">
        <v>390</v>
      </c>
      <c r="I660">
        <f t="shared" si="4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7">
        <f t="shared" si="41"/>
        <v>42246.208333333328</v>
      </c>
      <c r="T660" s="8">
        <f t="shared" si="42"/>
        <v>42269.208333333328</v>
      </c>
    </row>
    <row r="661" spans="1:20" ht="17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3"/>
        <v>47</v>
      </c>
      <c r="G661" t="s">
        <v>14</v>
      </c>
      <c r="H661">
        <v>750</v>
      </c>
      <c r="I661">
        <f t="shared" si="4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7">
        <f t="shared" si="41"/>
        <v>40570.25</v>
      </c>
      <c r="T661" s="8">
        <f t="shared" si="42"/>
        <v>40571.25</v>
      </c>
    </row>
    <row r="662" spans="1:20" ht="17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3"/>
        <v>82</v>
      </c>
      <c r="G662" t="s">
        <v>14</v>
      </c>
      <c r="H662">
        <v>77</v>
      </c>
      <c r="I662">
        <f t="shared" si="40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7">
        <f t="shared" si="41"/>
        <v>42237.208333333328</v>
      </c>
      <c r="T662" s="8">
        <f t="shared" si="42"/>
        <v>42246.208333333328</v>
      </c>
    </row>
    <row r="663" spans="1:20" ht="17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3"/>
        <v>54</v>
      </c>
      <c r="G663" t="s">
        <v>14</v>
      </c>
      <c r="H663">
        <v>752</v>
      </c>
      <c r="I663">
        <f t="shared" si="4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7">
        <f t="shared" si="41"/>
        <v>40996.208333333336</v>
      </c>
      <c r="T663" s="8">
        <f t="shared" si="42"/>
        <v>41026.208333333336</v>
      </c>
    </row>
    <row r="664" spans="1:20" ht="17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3"/>
        <v>98</v>
      </c>
      <c r="G664" t="s">
        <v>14</v>
      </c>
      <c r="H664">
        <v>131</v>
      </c>
      <c r="I664">
        <f t="shared" si="40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7">
        <f t="shared" si="41"/>
        <v>43443.25</v>
      </c>
      <c r="T664" s="8">
        <f t="shared" si="42"/>
        <v>43447.25</v>
      </c>
    </row>
    <row r="665" spans="1:20" ht="17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3"/>
        <v>77</v>
      </c>
      <c r="G665" t="s">
        <v>14</v>
      </c>
      <c r="H665">
        <v>87</v>
      </c>
      <c r="I665">
        <f t="shared" si="40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7">
        <f t="shared" si="41"/>
        <v>40458.208333333336</v>
      </c>
      <c r="T665" s="8">
        <f t="shared" si="42"/>
        <v>40481.208333333336</v>
      </c>
    </row>
    <row r="666" spans="1:20" ht="17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3"/>
        <v>33</v>
      </c>
      <c r="G666" t="s">
        <v>14</v>
      </c>
      <c r="H666">
        <v>1063</v>
      </c>
      <c r="I666">
        <f t="shared" si="40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7">
        <f t="shared" si="41"/>
        <v>40959.25</v>
      </c>
      <c r="T666" s="8">
        <f t="shared" si="42"/>
        <v>40969.25</v>
      </c>
    </row>
    <row r="667" spans="1:20" ht="17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3"/>
        <v>240</v>
      </c>
      <c r="G667" t="s">
        <v>20</v>
      </c>
      <c r="H667">
        <v>272</v>
      </c>
      <c r="I667">
        <f t="shared" si="40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7">
        <f t="shared" si="41"/>
        <v>40733.208333333336</v>
      </c>
      <c r="T667" s="8">
        <f t="shared" si="42"/>
        <v>40747.208333333336</v>
      </c>
    </row>
    <row r="668" spans="1:20" ht="17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3"/>
        <v>64</v>
      </c>
      <c r="G668" t="s">
        <v>74</v>
      </c>
      <c r="H668">
        <v>25</v>
      </c>
      <c r="I668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7">
        <f t="shared" si="41"/>
        <v>41516.208333333336</v>
      </c>
      <c r="T668" s="8">
        <f t="shared" si="42"/>
        <v>41522.208333333336</v>
      </c>
    </row>
    <row r="669" spans="1:20" ht="3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3"/>
        <v>176</v>
      </c>
      <c r="G669" t="s">
        <v>20</v>
      </c>
      <c r="H669">
        <v>419</v>
      </c>
      <c r="I669">
        <f t="shared" si="40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7">
        <f t="shared" si="41"/>
        <v>41892.208333333336</v>
      </c>
      <c r="T669" s="8">
        <f t="shared" si="42"/>
        <v>41901.208333333336</v>
      </c>
    </row>
    <row r="670" spans="1:20" ht="3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3"/>
        <v>20</v>
      </c>
      <c r="G670" t="s">
        <v>14</v>
      </c>
      <c r="H670">
        <v>76</v>
      </c>
      <c r="I670">
        <f t="shared" si="40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7">
        <f t="shared" si="41"/>
        <v>41122.208333333336</v>
      </c>
      <c r="T670" s="8">
        <f t="shared" si="42"/>
        <v>41134.208333333336</v>
      </c>
    </row>
    <row r="671" spans="1:20" ht="17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3"/>
        <v>359</v>
      </c>
      <c r="G671" t="s">
        <v>20</v>
      </c>
      <c r="H671">
        <v>1621</v>
      </c>
      <c r="I671">
        <f t="shared" si="40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7">
        <f t="shared" si="41"/>
        <v>42912.208333333328</v>
      </c>
      <c r="T671" s="8">
        <f t="shared" si="42"/>
        <v>42921.208333333328</v>
      </c>
    </row>
    <row r="672" spans="1:20" ht="3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3"/>
        <v>469</v>
      </c>
      <c r="G672" t="s">
        <v>20</v>
      </c>
      <c r="H672">
        <v>1101</v>
      </c>
      <c r="I672">
        <f t="shared" si="40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7">
        <f t="shared" si="41"/>
        <v>42425.25</v>
      </c>
      <c r="T672" s="8">
        <f t="shared" si="42"/>
        <v>42437.25</v>
      </c>
    </row>
    <row r="673" spans="1:20" ht="3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3"/>
        <v>122</v>
      </c>
      <c r="G673" t="s">
        <v>20</v>
      </c>
      <c r="H673">
        <v>1073</v>
      </c>
      <c r="I673">
        <f t="shared" si="40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7">
        <f t="shared" si="41"/>
        <v>40390.208333333336</v>
      </c>
      <c r="T673" s="8">
        <f t="shared" si="42"/>
        <v>40394.208333333336</v>
      </c>
    </row>
    <row r="674" spans="1:20" ht="17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3"/>
        <v>56</v>
      </c>
      <c r="G674" t="s">
        <v>14</v>
      </c>
      <c r="H674">
        <v>4428</v>
      </c>
      <c r="I674">
        <f t="shared" si="40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7">
        <f t="shared" si="41"/>
        <v>43180.208333333328</v>
      </c>
      <c r="T674" s="8">
        <f t="shared" si="42"/>
        <v>43190.208333333328</v>
      </c>
    </row>
    <row r="675" spans="1:20" ht="17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3"/>
        <v>44</v>
      </c>
      <c r="G675" t="s">
        <v>14</v>
      </c>
      <c r="H675">
        <v>58</v>
      </c>
      <c r="I675">
        <f t="shared" si="40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7">
        <f t="shared" si="41"/>
        <v>42475.208333333328</v>
      </c>
      <c r="T675" s="8">
        <f t="shared" si="42"/>
        <v>42496.208333333328</v>
      </c>
    </row>
    <row r="676" spans="1:20" ht="17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3"/>
        <v>34</v>
      </c>
      <c r="G676" t="s">
        <v>74</v>
      </c>
      <c r="H676">
        <v>1218</v>
      </c>
      <c r="I676">
        <f t="shared" si="40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7">
        <f t="shared" si="41"/>
        <v>40774.208333333336</v>
      </c>
      <c r="T676" s="8">
        <f t="shared" si="42"/>
        <v>40821.208333333336</v>
      </c>
    </row>
    <row r="677" spans="1:20" ht="17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3"/>
        <v>123</v>
      </c>
      <c r="G677" t="s">
        <v>20</v>
      </c>
      <c r="H677">
        <v>331</v>
      </c>
      <c r="I677">
        <f t="shared" si="40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7">
        <f t="shared" si="41"/>
        <v>43719.208333333328</v>
      </c>
      <c r="T677" s="8">
        <f t="shared" si="42"/>
        <v>43726.208333333328</v>
      </c>
    </row>
    <row r="678" spans="1:20" ht="17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3"/>
        <v>190</v>
      </c>
      <c r="G678" t="s">
        <v>20</v>
      </c>
      <c r="H678">
        <v>1170</v>
      </c>
      <c r="I678">
        <f t="shared" si="40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7">
        <f t="shared" si="41"/>
        <v>41178.208333333336</v>
      </c>
      <c r="T678" s="8">
        <f t="shared" si="42"/>
        <v>41187.208333333336</v>
      </c>
    </row>
    <row r="679" spans="1:20" ht="17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3"/>
        <v>84</v>
      </c>
      <c r="G679" t="s">
        <v>14</v>
      </c>
      <c r="H679">
        <v>111</v>
      </c>
      <c r="I679">
        <f t="shared" si="40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7">
        <f t="shared" si="41"/>
        <v>42561.208333333328</v>
      </c>
      <c r="T679" s="8">
        <f t="shared" si="42"/>
        <v>42611.208333333328</v>
      </c>
    </row>
    <row r="680" spans="1:20" ht="17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3"/>
        <v>18</v>
      </c>
      <c r="G680" t="s">
        <v>74</v>
      </c>
      <c r="H680">
        <v>215</v>
      </c>
      <c r="I680">
        <f t="shared" si="40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7">
        <f t="shared" si="41"/>
        <v>43484.25</v>
      </c>
      <c r="T680" s="8">
        <f t="shared" si="42"/>
        <v>43486.25</v>
      </c>
    </row>
    <row r="681" spans="1:20" ht="17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3"/>
        <v>1037</v>
      </c>
      <c r="G681" t="s">
        <v>20</v>
      </c>
      <c r="H681">
        <v>363</v>
      </c>
      <c r="I681">
        <f t="shared" si="40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7">
        <f t="shared" si="41"/>
        <v>43756.208333333328</v>
      </c>
      <c r="T681" s="8">
        <f t="shared" si="42"/>
        <v>43761.208333333328</v>
      </c>
    </row>
    <row r="682" spans="1:20" ht="3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3"/>
        <v>97</v>
      </c>
      <c r="G682" t="s">
        <v>14</v>
      </c>
      <c r="H682">
        <v>2955</v>
      </c>
      <c r="I682">
        <f t="shared" si="40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7">
        <f t="shared" si="41"/>
        <v>43813.25</v>
      </c>
      <c r="T682" s="8">
        <f t="shared" si="42"/>
        <v>43815.25</v>
      </c>
    </row>
    <row r="683" spans="1:20" ht="3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3"/>
        <v>86</v>
      </c>
      <c r="G683" t="s">
        <v>14</v>
      </c>
      <c r="H683">
        <v>1657</v>
      </c>
      <c r="I683">
        <f t="shared" si="40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7">
        <f t="shared" si="41"/>
        <v>40898.25</v>
      </c>
      <c r="T683" s="8">
        <f t="shared" si="42"/>
        <v>40904.25</v>
      </c>
    </row>
    <row r="684" spans="1:20" ht="17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3"/>
        <v>150</v>
      </c>
      <c r="G684" t="s">
        <v>20</v>
      </c>
      <c r="H684">
        <v>103</v>
      </c>
      <c r="I684">
        <f t="shared" si="40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7">
        <f t="shared" si="41"/>
        <v>41619.25</v>
      </c>
      <c r="T684" s="8">
        <f t="shared" si="42"/>
        <v>41628.25</v>
      </c>
    </row>
    <row r="685" spans="1:20" ht="17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3"/>
        <v>358</v>
      </c>
      <c r="G685" t="s">
        <v>20</v>
      </c>
      <c r="H685">
        <v>147</v>
      </c>
      <c r="I685">
        <f t="shared" si="40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7">
        <f t="shared" si="41"/>
        <v>43359.208333333328</v>
      </c>
      <c r="T685" s="8">
        <f t="shared" si="42"/>
        <v>43361.208333333328</v>
      </c>
    </row>
    <row r="686" spans="1:20" ht="17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3"/>
        <v>543</v>
      </c>
      <c r="G686" t="s">
        <v>20</v>
      </c>
      <c r="H686">
        <v>110</v>
      </c>
      <c r="I686">
        <f t="shared" si="40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7">
        <f t="shared" si="41"/>
        <v>40358.208333333336</v>
      </c>
      <c r="T686" s="8">
        <f t="shared" si="42"/>
        <v>40378.208333333336</v>
      </c>
    </row>
    <row r="687" spans="1:20" ht="17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3"/>
        <v>68</v>
      </c>
      <c r="G687" t="s">
        <v>14</v>
      </c>
      <c r="H687">
        <v>926</v>
      </c>
      <c r="I687">
        <f t="shared" si="40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7">
        <f t="shared" si="41"/>
        <v>42239.208333333328</v>
      </c>
      <c r="T687" s="8">
        <f t="shared" si="42"/>
        <v>42263.208333333328</v>
      </c>
    </row>
    <row r="688" spans="1:20" ht="17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3"/>
        <v>192</v>
      </c>
      <c r="G688" t="s">
        <v>20</v>
      </c>
      <c r="H688">
        <v>134</v>
      </c>
      <c r="I688">
        <f t="shared" si="40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7">
        <f t="shared" si="41"/>
        <v>43186.208333333328</v>
      </c>
      <c r="T688" s="8">
        <f t="shared" si="42"/>
        <v>43197.208333333328</v>
      </c>
    </row>
    <row r="689" spans="1:20" ht="17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3"/>
        <v>932</v>
      </c>
      <c r="G689" t="s">
        <v>20</v>
      </c>
      <c r="H689">
        <v>269</v>
      </c>
      <c r="I689">
        <f t="shared" si="40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7">
        <f t="shared" si="41"/>
        <v>42806.25</v>
      </c>
      <c r="T689" s="8">
        <f t="shared" si="42"/>
        <v>42809.208333333328</v>
      </c>
    </row>
    <row r="690" spans="1:20" ht="17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3"/>
        <v>429</v>
      </c>
      <c r="G690" t="s">
        <v>20</v>
      </c>
      <c r="H690">
        <v>175</v>
      </c>
      <c r="I690">
        <f t="shared" si="40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7">
        <f t="shared" si="41"/>
        <v>43475.25</v>
      </c>
      <c r="T690" s="8">
        <f t="shared" si="42"/>
        <v>43491.25</v>
      </c>
    </row>
    <row r="691" spans="1:20" ht="17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3"/>
        <v>101</v>
      </c>
      <c r="G691" t="s">
        <v>20</v>
      </c>
      <c r="H691">
        <v>69</v>
      </c>
      <c r="I691">
        <f t="shared" si="40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7">
        <f t="shared" si="41"/>
        <v>41576.208333333336</v>
      </c>
      <c r="T691" s="8">
        <f t="shared" si="42"/>
        <v>41588.25</v>
      </c>
    </row>
    <row r="692" spans="1:20" ht="17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3"/>
        <v>227</v>
      </c>
      <c r="G692" t="s">
        <v>20</v>
      </c>
      <c r="H692">
        <v>190</v>
      </c>
      <c r="I692">
        <f t="shared" si="40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7">
        <f t="shared" si="41"/>
        <v>40874.25</v>
      </c>
      <c r="T692" s="8">
        <f t="shared" si="42"/>
        <v>40880.25</v>
      </c>
    </row>
    <row r="693" spans="1:20" ht="17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3"/>
        <v>142</v>
      </c>
      <c r="G693" t="s">
        <v>20</v>
      </c>
      <c r="H693">
        <v>237</v>
      </c>
      <c r="I693">
        <f t="shared" si="40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7">
        <f t="shared" si="41"/>
        <v>41185.208333333336</v>
      </c>
      <c r="T693" s="8">
        <f t="shared" si="42"/>
        <v>41202.208333333336</v>
      </c>
    </row>
    <row r="694" spans="1:20" ht="17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3"/>
        <v>91</v>
      </c>
      <c r="G694" t="s">
        <v>14</v>
      </c>
      <c r="H694">
        <v>77</v>
      </c>
      <c r="I694">
        <f t="shared" si="40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7">
        <f t="shared" si="41"/>
        <v>43655.208333333328</v>
      </c>
      <c r="T694" s="8">
        <f t="shared" si="42"/>
        <v>43673.208333333328</v>
      </c>
    </row>
    <row r="695" spans="1:20" ht="3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3"/>
        <v>64</v>
      </c>
      <c r="G695" t="s">
        <v>14</v>
      </c>
      <c r="H695">
        <v>1748</v>
      </c>
      <c r="I695">
        <f t="shared" ref="I695:I758" si="44">ROUND(E695/H695, 2)</f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7">
        <f t="shared" si="41"/>
        <v>43025.208333333328</v>
      </c>
      <c r="T695" s="8">
        <f t="shared" si="42"/>
        <v>43042.208333333328</v>
      </c>
    </row>
    <row r="696" spans="1:20" ht="17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3"/>
        <v>84</v>
      </c>
      <c r="G696" t="s">
        <v>14</v>
      </c>
      <c r="H696">
        <v>79</v>
      </c>
      <c r="I696">
        <f t="shared" si="44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7">
        <f t="shared" si="41"/>
        <v>43066.25</v>
      </c>
      <c r="T696" s="8">
        <f t="shared" si="42"/>
        <v>43103.25</v>
      </c>
    </row>
    <row r="697" spans="1:20" ht="17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3"/>
        <v>134</v>
      </c>
      <c r="G697" t="s">
        <v>20</v>
      </c>
      <c r="H697">
        <v>196</v>
      </c>
      <c r="I697">
        <f t="shared" si="44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7">
        <f t="shared" si="41"/>
        <v>42322.25</v>
      </c>
      <c r="T697" s="8">
        <f t="shared" si="42"/>
        <v>42338.25</v>
      </c>
    </row>
    <row r="698" spans="1:20" ht="17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3"/>
        <v>59</v>
      </c>
      <c r="G698" t="s">
        <v>14</v>
      </c>
      <c r="H698">
        <v>889</v>
      </c>
      <c r="I698">
        <f t="shared" si="44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7">
        <f t="shared" si="41"/>
        <v>42114.208333333328</v>
      </c>
      <c r="T698" s="8">
        <f t="shared" si="42"/>
        <v>42115.208333333328</v>
      </c>
    </row>
    <row r="699" spans="1:20" ht="3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3"/>
        <v>153</v>
      </c>
      <c r="G699" t="s">
        <v>20</v>
      </c>
      <c r="H699">
        <v>7295</v>
      </c>
      <c r="I699">
        <f t="shared" si="44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7">
        <f t="shared" si="41"/>
        <v>43190.208333333328</v>
      </c>
      <c r="T699" s="8">
        <f t="shared" si="42"/>
        <v>43192.208333333328</v>
      </c>
    </row>
    <row r="700" spans="1:20" ht="17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3"/>
        <v>447</v>
      </c>
      <c r="G700" t="s">
        <v>20</v>
      </c>
      <c r="H700">
        <v>2893</v>
      </c>
      <c r="I700">
        <f t="shared" si="44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7">
        <f t="shared" si="41"/>
        <v>40871.25</v>
      </c>
      <c r="T700" s="8">
        <f t="shared" si="42"/>
        <v>40885.25</v>
      </c>
    </row>
    <row r="701" spans="1:20" ht="17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3"/>
        <v>84</v>
      </c>
      <c r="G701" t="s">
        <v>14</v>
      </c>
      <c r="H701">
        <v>56</v>
      </c>
      <c r="I701">
        <f t="shared" si="44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7">
        <f t="shared" si="41"/>
        <v>43641.208333333328</v>
      </c>
      <c r="T701" s="8">
        <f t="shared" si="42"/>
        <v>43642.208333333328</v>
      </c>
    </row>
    <row r="702" spans="1:20" ht="3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3"/>
        <v>3</v>
      </c>
      <c r="G702" t="s">
        <v>14</v>
      </c>
      <c r="H702">
        <v>1</v>
      </c>
      <c r="I702">
        <f t="shared" si="44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7">
        <f t="shared" si="41"/>
        <v>40203.25</v>
      </c>
      <c r="T702" s="8">
        <f t="shared" si="42"/>
        <v>40218.25</v>
      </c>
    </row>
    <row r="703" spans="1:20" ht="3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3"/>
        <v>175</v>
      </c>
      <c r="G703" t="s">
        <v>20</v>
      </c>
      <c r="H703">
        <v>820</v>
      </c>
      <c r="I703">
        <f t="shared" si="44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7">
        <f t="shared" si="41"/>
        <v>40629.208333333336</v>
      </c>
      <c r="T703" s="8">
        <f t="shared" si="42"/>
        <v>40636.208333333336</v>
      </c>
    </row>
    <row r="704" spans="1:20" ht="3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3"/>
        <v>54</v>
      </c>
      <c r="G704" t="s">
        <v>14</v>
      </c>
      <c r="H704">
        <v>83</v>
      </c>
      <c r="I704">
        <f t="shared" si="44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7">
        <f t="shared" si="41"/>
        <v>41477.208333333336</v>
      </c>
      <c r="T704" s="8">
        <f t="shared" si="42"/>
        <v>41482.208333333336</v>
      </c>
    </row>
    <row r="705" spans="1:20" ht="17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3"/>
        <v>312</v>
      </c>
      <c r="G705" t="s">
        <v>20</v>
      </c>
      <c r="H705">
        <v>2038</v>
      </c>
      <c r="I705">
        <f t="shared" si="44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7">
        <f t="shared" si="41"/>
        <v>41020.208333333336</v>
      </c>
      <c r="T705" s="8">
        <f t="shared" si="42"/>
        <v>41037.208333333336</v>
      </c>
    </row>
    <row r="706" spans="1:20" ht="3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3"/>
        <v>123</v>
      </c>
      <c r="G706" t="s">
        <v>20</v>
      </c>
      <c r="H706">
        <v>116</v>
      </c>
      <c r="I706">
        <f t="shared" si="44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7">
        <f t="shared" ref="S706:S769" si="45">((L706/86400) + DATE(1970,1,1))</f>
        <v>42555.208333333328</v>
      </c>
      <c r="T706" s="8">
        <f t="shared" ref="T706:T769" si="46">(((M706/60)/60)/24)+DATE(1970,1,1)</f>
        <v>42570.208333333328</v>
      </c>
    </row>
    <row r="707" spans="1:20" ht="17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7">ROUND(E707/D707*100, 0)</f>
        <v>99</v>
      </c>
      <c r="G707" t="s">
        <v>14</v>
      </c>
      <c r="H707">
        <v>2025</v>
      </c>
      <c r="I707">
        <f t="shared" si="44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7">
        <f t="shared" si="45"/>
        <v>41619.25</v>
      </c>
      <c r="T707" s="8">
        <f t="shared" si="46"/>
        <v>41623.25</v>
      </c>
    </row>
    <row r="708" spans="1:20" ht="3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7"/>
        <v>128</v>
      </c>
      <c r="G708" t="s">
        <v>20</v>
      </c>
      <c r="H708">
        <v>1345</v>
      </c>
      <c r="I708">
        <f t="shared" si="44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7">
        <f t="shared" si="45"/>
        <v>43471.25</v>
      </c>
      <c r="T708" s="8">
        <f t="shared" si="46"/>
        <v>43479.25</v>
      </c>
    </row>
    <row r="709" spans="1:20" ht="3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7"/>
        <v>159</v>
      </c>
      <c r="G709" t="s">
        <v>20</v>
      </c>
      <c r="H709">
        <v>168</v>
      </c>
      <c r="I709">
        <f t="shared" si="44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7">
        <f t="shared" si="45"/>
        <v>43442.25</v>
      </c>
      <c r="T709" s="8">
        <f t="shared" si="46"/>
        <v>43478.25</v>
      </c>
    </row>
    <row r="710" spans="1:20" ht="17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7"/>
        <v>707</v>
      </c>
      <c r="G710" t="s">
        <v>20</v>
      </c>
      <c r="H710">
        <v>137</v>
      </c>
      <c r="I710">
        <f t="shared" si="44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7">
        <f t="shared" si="45"/>
        <v>42877.208333333328</v>
      </c>
      <c r="T710" s="8">
        <f t="shared" si="46"/>
        <v>42887.208333333328</v>
      </c>
    </row>
    <row r="711" spans="1:20" ht="17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7"/>
        <v>142</v>
      </c>
      <c r="G711" t="s">
        <v>20</v>
      </c>
      <c r="H711">
        <v>186</v>
      </c>
      <c r="I711">
        <f t="shared" si="44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7">
        <f t="shared" si="45"/>
        <v>41018.208333333336</v>
      </c>
      <c r="T711" s="8">
        <f t="shared" si="46"/>
        <v>41025.208333333336</v>
      </c>
    </row>
    <row r="712" spans="1:20" ht="3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7"/>
        <v>148</v>
      </c>
      <c r="G712" t="s">
        <v>20</v>
      </c>
      <c r="H712">
        <v>125</v>
      </c>
      <c r="I712">
        <f t="shared" si="44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7">
        <f t="shared" si="45"/>
        <v>43295.208333333328</v>
      </c>
      <c r="T712" s="8">
        <f t="shared" si="46"/>
        <v>43302.208333333328</v>
      </c>
    </row>
    <row r="713" spans="1:20" ht="3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7"/>
        <v>20</v>
      </c>
      <c r="G713" t="s">
        <v>14</v>
      </c>
      <c r="H713">
        <v>14</v>
      </c>
      <c r="I713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7">
        <f t="shared" si="45"/>
        <v>42393.25</v>
      </c>
      <c r="T713" s="8">
        <f t="shared" si="46"/>
        <v>42395.25</v>
      </c>
    </row>
    <row r="714" spans="1:20" ht="3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7"/>
        <v>1841</v>
      </c>
      <c r="G714" t="s">
        <v>20</v>
      </c>
      <c r="H714">
        <v>202</v>
      </c>
      <c r="I714">
        <f t="shared" si="44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7">
        <f t="shared" si="45"/>
        <v>42559.208333333328</v>
      </c>
      <c r="T714" s="8">
        <f t="shared" si="46"/>
        <v>42600.208333333328</v>
      </c>
    </row>
    <row r="715" spans="1:20" ht="17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7"/>
        <v>162</v>
      </c>
      <c r="G715" t="s">
        <v>20</v>
      </c>
      <c r="H715">
        <v>103</v>
      </c>
      <c r="I715">
        <f t="shared" si="44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7">
        <f t="shared" si="45"/>
        <v>42604.208333333328</v>
      </c>
      <c r="T715" s="8">
        <f t="shared" si="46"/>
        <v>42616.208333333328</v>
      </c>
    </row>
    <row r="716" spans="1:20" ht="17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7"/>
        <v>473</v>
      </c>
      <c r="G716" t="s">
        <v>20</v>
      </c>
      <c r="H716">
        <v>1785</v>
      </c>
      <c r="I716">
        <f t="shared" si="44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7">
        <f t="shared" si="45"/>
        <v>41870.208333333336</v>
      </c>
      <c r="T716" s="8">
        <f t="shared" si="46"/>
        <v>41871.208333333336</v>
      </c>
    </row>
    <row r="717" spans="1:20" ht="17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7"/>
        <v>24</v>
      </c>
      <c r="G717" t="s">
        <v>14</v>
      </c>
      <c r="H717">
        <v>656</v>
      </c>
      <c r="I717">
        <f t="shared" si="44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7">
        <f t="shared" si="45"/>
        <v>40397.208333333336</v>
      </c>
      <c r="T717" s="8">
        <f t="shared" si="46"/>
        <v>40402.208333333336</v>
      </c>
    </row>
    <row r="718" spans="1:20" ht="17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7"/>
        <v>518</v>
      </c>
      <c r="G718" t="s">
        <v>20</v>
      </c>
      <c r="H718">
        <v>157</v>
      </c>
      <c r="I718">
        <f t="shared" si="44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7">
        <f t="shared" si="45"/>
        <v>41465.208333333336</v>
      </c>
      <c r="T718" s="8">
        <f t="shared" si="46"/>
        <v>41493.208333333336</v>
      </c>
    </row>
    <row r="719" spans="1:20" ht="3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7"/>
        <v>248</v>
      </c>
      <c r="G719" t="s">
        <v>20</v>
      </c>
      <c r="H719">
        <v>555</v>
      </c>
      <c r="I719">
        <f t="shared" si="44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7">
        <f t="shared" si="45"/>
        <v>40777.208333333336</v>
      </c>
      <c r="T719" s="8">
        <f t="shared" si="46"/>
        <v>40798.208333333336</v>
      </c>
    </row>
    <row r="720" spans="1:20" ht="17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7"/>
        <v>100</v>
      </c>
      <c r="G720" t="s">
        <v>20</v>
      </c>
      <c r="H720">
        <v>297</v>
      </c>
      <c r="I720">
        <f t="shared" si="44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7">
        <f t="shared" si="45"/>
        <v>41442.208333333336</v>
      </c>
      <c r="T720" s="8">
        <f t="shared" si="46"/>
        <v>41468.208333333336</v>
      </c>
    </row>
    <row r="721" spans="1:20" ht="17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7"/>
        <v>153</v>
      </c>
      <c r="G721" t="s">
        <v>20</v>
      </c>
      <c r="H721">
        <v>123</v>
      </c>
      <c r="I721">
        <f t="shared" si="44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7">
        <f t="shared" si="45"/>
        <v>41058.208333333336</v>
      </c>
      <c r="T721" s="8">
        <f t="shared" si="46"/>
        <v>41069.208333333336</v>
      </c>
    </row>
    <row r="722" spans="1:20" ht="3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7"/>
        <v>37</v>
      </c>
      <c r="G722" t="s">
        <v>74</v>
      </c>
      <c r="H722">
        <v>38</v>
      </c>
      <c r="I722">
        <f t="shared" si="44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7">
        <f t="shared" si="45"/>
        <v>43152.25</v>
      </c>
      <c r="T722" s="8">
        <f t="shared" si="46"/>
        <v>43166.25</v>
      </c>
    </row>
    <row r="723" spans="1:20" ht="17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7"/>
        <v>4</v>
      </c>
      <c r="G723" t="s">
        <v>74</v>
      </c>
      <c r="H723">
        <v>60</v>
      </c>
      <c r="I723">
        <f t="shared" si="44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7">
        <f t="shared" si="45"/>
        <v>43194.208333333328</v>
      </c>
      <c r="T723" s="8">
        <f t="shared" si="46"/>
        <v>43200.208333333328</v>
      </c>
    </row>
    <row r="724" spans="1:20" ht="17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7"/>
        <v>157</v>
      </c>
      <c r="G724" t="s">
        <v>20</v>
      </c>
      <c r="H724">
        <v>3036</v>
      </c>
      <c r="I724">
        <f t="shared" si="44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7">
        <f t="shared" si="45"/>
        <v>43045.25</v>
      </c>
      <c r="T724" s="8">
        <f t="shared" si="46"/>
        <v>43072.25</v>
      </c>
    </row>
    <row r="725" spans="1:20" ht="17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7"/>
        <v>270</v>
      </c>
      <c r="G725" t="s">
        <v>20</v>
      </c>
      <c r="H725">
        <v>144</v>
      </c>
      <c r="I725">
        <f t="shared" si="44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7">
        <f t="shared" si="45"/>
        <v>42431.25</v>
      </c>
      <c r="T725" s="8">
        <f t="shared" si="46"/>
        <v>42452.208333333328</v>
      </c>
    </row>
    <row r="726" spans="1:20" ht="3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7"/>
        <v>134</v>
      </c>
      <c r="G726" t="s">
        <v>20</v>
      </c>
      <c r="H726">
        <v>121</v>
      </c>
      <c r="I726">
        <f t="shared" si="44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7">
        <f t="shared" si="45"/>
        <v>41934.208333333336</v>
      </c>
      <c r="T726" s="8">
        <f t="shared" si="46"/>
        <v>41936.208333333336</v>
      </c>
    </row>
    <row r="727" spans="1:20" ht="17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7"/>
        <v>50</v>
      </c>
      <c r="G727" t="s">
        <v>14</v>
      </c>
      <c r="H727">
        <v>1596</v>
      </c>
      <c r="I727">
        <f t="shared" si="44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7">
        <f t="shared" si="45"/>
        <v>41958.25</v>
      </c>
      <c r="T727" s="8">
        <f t="shared" si="46"/>
        <v>41960.25</v>
      </c>
    </row>
    <row r="728" spans="1:20" ht="17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7"/>
        <v>89</v>
      </c>
      <c r="G728" t="s">
        <v>74</v>
      </c>
      <c r="H728">
        <v>524</v>
      </c>
      <c r="I728">
        <f t="shared" si="44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7">
        <f t="shared" si="45"/>
        <v>40476.208333333336</v>
      </c>
      <c r="T728" s="8">
        <f t="shared" si="46"/>
        <v>40482.208333333336</v>
      </c>
    </row>
    <row r="729" spans="1:20" ht="17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7"/>
        <v>165</v>
      </c>
      <c r="G729" t="s">
        <v>20</v>
      </c>
      <c r="H729">
        <v>181</v>
      </c>
      <c r="I729">
        <f t="shared" si="44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7">
        <f t="shared" si="45"/>
        <v>43485.25</v>
      </c>
      <c r="T729" s="8">
        <f t="shared" si="46"/>
        <v>43543.208333333328</v>
      </c>
    </row>
    <row r="730" spans="1:20" ht="3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7"/>
        <v>18</v>
      </c>
      <c r="G730" t="s">
        <v>14</v>
      </c>
      <c r="H730">
        <v>10</v>
      </c>
      <c r="I730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7">
        <f t="shared" si="45"/>
        <v>42515.208333333328</v>
      </c>
      <c r="T730" s="8">
        <f t="shared" si="46"/>
        <v>42526.208333333328</v>
      </c>
    </row>
    <row r="731" spans="1:20" ht="3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7"/>
        <v>186</v>
      </c>
      <c r="G731" t="s">
        <v>20</v>
      </c>
      <c r="H731">
        <v>122</v>
      </c>
      <c r="I731">
        <f t="shared" si="44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7">
        <f t="shared" si="45"/>
        <v>41309.25</v>
      </c>
      <c r="T731" s="8">
        <f t="shared" si="46"/>
        <v>41311.25</v>
      </c>
    </row>
    <row r="732" spans="1:20" ht="17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7"/>
        <v>413</v>
      </c>
      <c r="G732" t="s">
        <v>20</v>
      </c>
      <c r="H732">
        <v>1071</v>
      </c>
      <c r="I732">
        <f t="shared" si="44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7">
        <f t="shared" si="45"/>
        <v>42147.208333333328</v>
      </c>
      <c r="T732" s="8">
        <f t="shared" si="46"/>
        <v>42153.208333333328</v>
      </c>
    </row>
    <row r="733" spans="1:20" ht="17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7"/>
        <v>90</v>
      </c>
      <c r="G733" t="s">
        <v>74</v>
      </c>
      <c r="H733">
        <v>219</v>
      </c>
      <c r="I733">
        <f t="shared" si="44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7">
        <f t="shared" si="45"/>
        <v>42939.208333333328</v>
      </c>
      <c r="T733" s="8">
        <f t="shared" si="46"/>
        <v>42940.208333333328</v>
      </c>
    </row>
    <row r="734" spans="1:20" ht="17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7"/>
        <v>92</v>
      </c>
      <c r="G734" t="s">
        <v>14</v>
      </c>
      <c r="H734">
        <v>1121</v>
      </c>
      <c r="I734">
        <f t="shared" si="44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7">
        <f t="shared" si="45"/>
        <v>42816.208333333328</v>
      </c>
      <c r="T734" s="8">
        <f t="shared" si="46"/>
        <v>42839.208333333328</v>
      </c>
    </row>
    <row r="735" spans="1:20" ht="17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7"/>
        <v>527</v>
      </c>
      <c r="G735" t="s">
        <v>20</v>
      </c>
      <c r="H735">
        <v>980</v>
      </c>
      <c r="I735">
        <f t="shared" si="44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7">
        <f t="shared" si="45"/>
        <v>41844.208333333336</v>
      </c>
      <c r="T735" s="8">
        <f t="shared" si="46"/>
        <v>41857.208333333336</v>
      </c>
    </row>
    <row r="736" spans="1:20" ht="17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7"/>
        <v>319</v>
      </c>
      <c r="G736" t="s">
        <v>20</v>
      </c>
      <c r="H736">
        <v>536</v>
      </c>
      <c r="I736">
        <f t="shared" si="44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7">
        <f t="shared" si="45"/>
        <v>42763.25</v>
      </c>
      <c r="T736" s="8">
        <f t="shared" si="46"/>
        <v>42775.25</v>
      </c>
    </row>
    <row r="737" spans="1:20" ht="3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7"/>
        <v>354</v>
      </c>
      <c r="G737" t="s">
        <v>20</v>
      </c>
      <c r="H737">
        <v>1991</v>
      </c>
      <c r="I737">
        <f t="shared" si="44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7">
        <f t="shared" si="45"/>
        <v>42459.208333333328</v>
      </c>
      <c r="T737" s="8">
        <f t="shared" si="46"/>
        <v>42466.208333333328</v>
      </c>
    </row>
    <row r="738" spans="1:20" ht="17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7"/>
        <v>33</v>
      </c>
      <c r="G738" t="s">
        <v>74</v>
      </c>
      <c r="H738">
        <v>29</v>
      </c>
      <c r="I738">
        <f t="shared" si="44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7">
        <f t="shared" si="45"/>
        <v>42055.25</v>
      </c>
      <c r="T738" s="8">
        <f t="shared" si="46"/>
        <v>42059.25</v>
      </c>
    </row>
    <row r="739" spans="1:20" ht="3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7"/>
        <v>136</v>
      </c>
      <c r="G739" t="s">
        <v>20</v>
      </c>
      <c r="H739">
        <v>180</v>
      </c>
      <c r="I739">
        <f t="shared" si="44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7">
        <f t="shared" si="45"/>
        <v>42685.25</v>
      </c>
      <c r="T739" s="8">
        <f t="shared" si="46"/>
        <v>42697.25</v>
      </c>
    </row>
    <row r="740" spans="1:20" ht="3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7"/>
        <v>2</v>
      </c>
      <c r="G740" t="s">
        <v>14</v>
      </c>
      <c r="H740">
        <v>15</v>
      </c>
      <c r="I740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7">
        <f t="shared" si="45"/>
        <v>41959.25</v>
      </c>
      <c r="T740" s="8">
        <f t="shared" si="46"/>
        <v>41981.25</v>
      </c>
    </row>
    <row r="741" spans="1:20" ht="17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7"/>
        <v>61</v>
      </c>
      <c r="G741" t="s">
        <v>14</v>
      </c>
      <c r="H741">
        <v>191</v>
      </c>
      <c r="I741">
        <f t="shared" si="44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7">
        <f t="shared" si="45"/>
        <v>41089.208333333336</v>
      </c>
      <c r="T741" s="8">
        <f t="shared" si="46"/>
        <v>41090.208333333336</v>
      </c>
    </row>
    <row r="742" spans="1:20" ht="3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7"/>
        <v>30</v>
      </c>
      <c r="G742" t="s">
        <v>14</v>
      </c>
      <c r="H742">
        <v>16</v>
      </c>
      <c r="I742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7">
        <f t="shared" si="45"/>
        <v>42769.25</v>
      </c>
      <c r="T742" s="8">
        <f t="shared" si="46"/>
        <v>42772.25</v>
      </c>
    </row>
    <row r="743" spans="1:20" ht="17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7"/>
        <v>1179</v>
      </c>
      <c r="G743" t="s">
        <v>20</v>
      </c>
      <c r="H743">
        <v>130</v>
      </c>
      <c r="I743">
        <f t="shared" si="44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7">
        <f t="shared" si="45"/>
        <v>40321.208333333336</v>
      </c>
      <c r="T743" s="8">
        <f t="shared" si="46"/>
        <v>40322.208333333336</v>
      </c>
    </row>
    <row r="744" spans="1:20" ht="17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7"/>
        <v>1126</v>
      </c>
      <c r="G744" t="s">
        <v>20</v>
      </c>
      <c r="H744">
        <v>122</v>
      </c>
      <c r="I744">
        <f t="shared" si="44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7">
        <f t="shared" si="45"/>
        <v>40197.25</v>
      </c>
      <c r="T744" s="8">
        <f t="shared" si="46"/>
        <v>40239.25</v>
      </c>
    </row>
    <row r="745" spans="1:20" ht="3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7"/>
        <v>13</v>
      </c>
      <c r="G745" t="s">
        <v>14</v>
      </c>
      <c r="H745">
        <v>17</v>
      </c>
      <c r="I745">
        <f t="shared" si="44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7">
        <f t="shared" si="45"/>
        <v>42298.208333333328</v>
      </c>
      <c r="T745" s="8">
        <f t="shared" si="46"/>
        <v>42304.208333333328</v>
      </c>
    </row>
    <row r="746" spans="1:20" ht="17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7"/>
        <v>712</v>
      </c>
      <c r="G746" t="s">
        <v>20</v>
      </c>
      <c r="H746">
        <v>140</v>
      </c>
      <c r="I746">
        <f t="shared" si="44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7">
        <f t="shared" si="45"/>
        <v>43322.208333333328</v>
      </c>
      <c r="T746" s="8">
        <f t="shared" si="46"/>
        <v>43324.208333333328</v>
      </c>
    </row>
    <row r="747" spans="1:20" ht="3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7"/>
        <v>30</v>
      </c>
      <c r="G747" t="s">
        <v>14</v>
      </c>
      <c r="H747">
        <v>34</v>
      </c>
      <c r="I747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7">
        <f t="shared" si="45"/>
        <v>40328.208333333336</v>
      </c>
      <c r="T747" s="8">
        <f t="shared" si="46"/>
        <v>40355.208333333336</v>
      </c>
    </row>
    <row r="748" spans="1:20" ht="17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7"/>
        <v>213</v>
      </c>
      <c r="G748" t="s">
        <v>20</v>
      </c>
      <c r="H748">
        <v>3388</v>
      </c>
      <c r="I748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7">
        <f t="shared" si="45"/>
        <v>40825.208333333336</v>
      </c>
      <c r="T748" s="8">
        <f t="shared" si="46"/>
        <v>40830.208333333336</v>
      </c>
    </row>
    <row r="749" spans="1:20" ht="17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7"/>
        <v>229</v>
      </c>
      <c r="G749" t="s">
        <v>20</v>
      </c>
      <c r="H749">
        <v>280</v>
      </c>
      <c r="I749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7">
        <f t="shared" si="45"/>
        <v>40423.208333333336</v>
      </c>
      <c r="T749" s="8">
        <f t="shared" si="46"/>
        <v>40434.208333333336</v>
      </c>
    </row>
    <row r="750" spans="1:20" ht="17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7"/>
        <v>35</v>
      </c>
      <c r="G750" t="s">
        <v>74</v>
      </c>
      <c r="H750">
        <v>614</v>
      </c>
      <c r="I750">
        <f t="shared" si="44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7">
        <f t="shared" si="45"/>
        <v>40238.25</v>
      </c>
      <c r="T750" s="8">
        <f t="shared" si="46"/>
        <v>40263.208333333336</v>
      </c>
    </row>
    <row r="751" spans="1:20" ht="17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7"/>
        <v>157</v>
      </c>
      <c r="G751" t="s">
        <v>20</v>
      </c>
      <c r="H751">
        <v>366</v>
      </c>
      <c r="I751">
        <f t="shared" si="44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7">
        <f t="shared" si="45"/>
        <v>41920.208333333336</v>
      </c>
      <c r="T751" s="8">
        <f t="shared" si="46"/>
        <v>41932.208333333336</v>
      </c>
    </row>
    <row r="752" spans="1:20" ht="17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7"/>
        <v>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7">
        <f t="shared" si="45"/>
        <v>40360.208333333336</v>
      </c>
      <c r="T752" s="8">
        <f t="shared" si="46"/>
        <v>40385.208333333336</v>
      </c>
    </row>
    <row r="753" spans="1:20" ht="17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7"/>
        <v>232</v>
      </c>
      <c r="G753" t="s">
        <v>20</v>
      </c>
      <c r="H753">
        <v>270</v>
      </c>
      <c r="I753">
        <f t="shared" si="44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7">
        <f t="shared" si="45"/>
        <v>42446.208333333328</v>
      </c>
      <c r="T753" s="8">
        <f t="shared" si="46"/>
        <v>42461.208333333328</v>
      </c>
    </row>
    <row r="754" spans="1:20" ht="17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7"/>
        <v>92</v>
      </c>
      <c r="G754" t="s">
        <v>74</v>
      </c>
      <c r="H754">
        <v>114</v>
      </c>
      <c r="I754">
        <f t="shared" si="44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7">
        <f t="shared" si="45"/>
        <v>40395.208333333336</v>
      </c>
      <c r="T754" s="8">
        <f t="shared" si="46"/>
        <v>40413.208333333336</v>
      </c>
    </row>
    <row r="755" spans="1:20" ht="17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7"/>
        <v>257</v>
      </c>
      <c r="G755" t="s">
        <v>20</v>
      </c>
      <c r="H755">
        <v>137</v>
      </c>
      <c r="I755">
        <f t="shared" si="44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7">
        <f t="shared" si="45"/>
        <v>40321.208333333336</v>
      </c>
      <c r="T755" s="8">
        <f t="shared" si="46"/>
        <v>40336.208333333336</v>
      </c>
    </row>
    <row r="756" spans="1:20" ht="17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7"/>
        <v>168</v>
      </c>
      <c r="G756" t="s">
        <v>20</v>
      </c>
      <c r="H756">
        <v>3205</v>
      </c>
      <c r="I756">
        <f t="shared" si="44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7">
        <f t="shared" si="45"/>
        <v>41210.208333333336</v>
      </c>
      <c r="T756" s="8">
        <f t="shared" si="46"/>
        <v>41263.25</v>
      </c>
    </row>
    <row r="757" spans="1:20" ht="17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7"/>
        <v>167</v>
      </c>
      <c r="G757" t="s">
        <v>20</v>
      </c>
      <c r="H757">
        <v>288</v>
      </c>
      <c r="I757">
        <f t="shared" si="44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7">
        <f t="shared" si="45"/>
        <v>43096.25</v>
      </c>
      <c r="T757" s="8">
        <f t="shared" si="46"/>
        <v>43108.25</v>
      </c>
    </row>
    <row r="758" spans="1:20" ht="3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7"/>
        <v>772</v>
      </c>
      <c r="G758" t="s">
        <v>20</v>
      </c>
      <c r="H758">
        <v>148</v>
      </c>
      <c r="I758">
        <f t="shared" si="44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7">
        <f t="shared" si="45"/>
        <v>42024.25</v>
      </c>
      <c r="T758" s="8">
        <f t="shared" si="46"/>
        <v>42030.25</v>
      </c>
    </row>
    <row r="759" spans="1:20" ht="17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7"/>
        <v>407</v>
      </c>
      <c r="G759" t="s">
        <v>20</v>
      </c>
      <c r="H759">
        <v>114</v>
      </c>
      <c r="I759">
        <f t="shared" ref="I759:I822" si="48">ROUND(E759/H759, 2)</f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7">
        <f t="shared" si="45"/>
        <v>40675.208333333336</v>
      </c>
      <c r="T759" s="8">
        <f t="shared" si="46"/>
        <v>40679.208333333336</v>
      </c>
    </row>
    <row r="760" spans="1:20" ht="17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7"/>
        <v>564</v>
      </c>
      <c r="G760" t="s">
        <v>20</v>
      </c>
      <c r="H760">
        <v>1518</v>
      </c>
      <c r="I760">
        <f t="shared" si="48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7">
        <f t="shared" si="45"/>
        <v>41936.208333333336</v>
      </c>
      <c r="T760" s="8">
        <f t="shared" si="46"/>
        <v>41945.208333333336</v>
      </c>
    </row>
    <row r="761" spans="1:20" ht="3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7"/>
        <v>68</v>
      </c>
      <c r="G761" t="s">
        <v>14</v>
      </c>
      <c r="H761">
        <v>1274</v>
      </c>
      <c r="I761">
        <f t="shared" si="48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7">
        <f t="shared" si="45"/>
        <v>43136.25</v>
      </c>
      <c r="T761" s="8">
        <f t="shared" si="46"/>
        <v>43166.25</v>
      </c>
    </row>
    <row r="762" spans="1:20" ht="17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7"/>
        <v>34</v>
      </c>
      <c r="G762" t="s">
        <v>14</v>
      </c>
      <c r="H762">
        <v>210</v>
      </c>
      <c r="I762">
        <f t="shared" si="4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7">
        <f t="shared" si="45"/>
        <v>43678.208333333328</v>
      </c>
      <c r="T762" s="8">
        <f t="shared" si="46"/>
        <v>43707.208333333328</v>
      </c>
    </row>
    <row r="763" spans="1:20" ht="17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7"/>
        <v>655</v>
      </c>
      <c r="G763" t="s">
        <v>20</v>
      </c>
      <c r="H763">
        <v>166</v>
      </c>
      <c r="I763">
        <f t="shared" si="48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7">
        <f t="shared" si="45"/>
        <v>42938.208333333328</v>
      </c>
      <c r="T763" s="8">
        <f t="shared" si="46"/>
        <v>42943.208333333328</v>
      </c>
    </row>
    <row r="764" spans="1:20" ht="17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7"/>
        <v>177</v>
      </c>
      <c r="G764" t="s">
        <v>20</v>
      </c>
      <c r="H764">
        <v>100</v>
      </c>
      <c r="I764">
        <f t="shared" si="48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7">
        <f t="shared" si="45"/>
        <v>41241.25</v>
      </c>
      <c r="T764" s="8">
        <f t="shared" si="46"/>
        <v>41252.25</v>
      </c>
    </row>
    <row r="765" spans="1:20" ht="17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7"/>
        <v>113</v>
      </c>
      <c r="G765" t="s">
        <v>20</v>
      </c>
      <c r="H765">
        <v>235</v>
      </c>
      <c r="I765">
        <f t="shared" si="48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7">
        <f t="shared" si="45"/>
        <v>41037.208333333336</v>
      </c>
      <c r="T765" s="8">
        <f t="shared" si="46"/>
        <v>41072.208333333336</v>
      </c>
    </row>
    <row r="766" spans="1:20" ht="3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7"/>
        <v>728</v>
      </c>
      <c r="G766" t="s">
        <v>20</v>
      </c>
      <c r="H766">
        <v>148</v>
      </c>
      <c r="I766">
        <f t="shared" si="48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7">
        <f t="shared" si="45"/>
        <v>40676.208333333336</v>
      </c>
      <c r="T766" s="8">
        <f t="shared" si="46"/>
        <v>40684.208333333336</v>
      </c>
    </row>
    <row r="767" spans="1:20" ht="17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7"/>
        <v>208</v>
      </c>
      <c r="G767" t="s">
        <v>20</v>
      </c>
      <c r="H767">
        <v>198</v>
      </c>
      <c r="I767">
        <f t="shared" si="48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7">
        <f t="shared" si="45"/>
        <v>42840.208333333328</v>
      </c>
      <c r="T767" s="8">
        <f t="shared" si="46"/>
        <v>42865.208333333328</v>
      </c>
    </row>
    <row r="768" spans="1:20" ht="3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7"/>
        <v>31</v>
      </c>
      <c r="G768" t="s">
        <v>14</v>
      </c>
      <c r="H768">
        <v>248</v>
      </c>
      <c r="I768">
        <f t="shared" si="48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7">
        <f t="shared" si="45"/>
        <v>43362.208333333328</v>
      </c>
      <c r="T768" s="8">
        <f t="shared" si="46"/>
        <v>43363.208333333328</v>
      </c>
    </row>
    <row r="769" spans="1:20" ht="17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7"/>
        <v>57</v>
      </c>
      <c r="G769" t="s">
        <v>14</v>
      </c>
      <c r="H769">
        <v>513</v>
      </c>
      <c r="I769">
        <f t="shared" si="48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7">
        <f t="shared" si="45"/>
        <v>42283.208333333328</v>
      </c>
      <c r="T769" s="8">
        <f t="shared" si="46"/>
        <v>42328.25</v>
      </c>
    </row>
    <row r="770" spans="1:20" ht="17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7"/>
        <v>231</v>
      </c>
      <c r="G770" t="s">
        <v>20</v>
      </c>
      <c r="H770">
        <v>150</v>
      </c>
      <c r="I770">
        <f t="shared" si="48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7">
        <f t="shared" ref="S770:S833" si="49">((L770/86400) + DATE(1970,1,1))</f>
        <v>41619.25</v>
      </c>
      <c r="T770" s="8">
        <f t="shared" ref="T770:T833" si="50">(((M770/60)/60)/24)+DATE(1970,1,1)</f>
        <v>41634.25</v>
      </c>
    </row>
    <row r="771" spans="1:20" ht="17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51">ROUND(E771/D771*100, 0)</f>
        <v>87</v>
      </c>
      <c r="G771" t="s">
        <v>14</v>
      </c>
      <c r="H771">
        <v>3410</v>
      </c>
      <c r="I771">
        <f t="shared" si="48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7">
        <f t="shared" si="49"/>
        <v>41501.208333333336</v>
      </c>
      <c r="T771" s="8">
        <f t="shared" si="50"/>
        <v>41527.208333333336</v>
      </c>
    </row>
    <row r="772" spans="1:20" ht="17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51"/>
        <v>271</v>
      </c>
      <c r="G772" t="s">
        <v>20</v>
      </c>
      <c r="H772">
        <v>216</v>
      </c>
      <c r="I772">
        <f t="shared" si="48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7">
        <f t="shared" si="49"/>
        <v>41743.208333333336</v>
      </c>
      <c r="T772" s="8">
        <f t="shared" si="50"/>
        <v>41750.208333333336</v>
      </c>
    </row>
    <row r="773" spans="1:20" ht="17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1"/>
        <v>49</v>
      </c>
      <c r="G773" t="s">
        <v>74</v>
      </c>
      <c r="H773">
        <v>26</v>
      </c>
      <c r="I773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7">
        <f t="shared" si="49"/>
        <v>43491.25</v>
      </c>
      <c r="T773" s="8">
        <f t="shared" si="50"/>
        <v>43518.25</v>
      </c>
    </row>
    <row r="774" spans="1:20" ht="17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1"/>
        <v>113</v>
      </c>
      <c r="G774" t="s">
        <v>20</v>
      </c>
      <c r="H774">
        <v>5139</v>
      </c>
      <c r="I774">
        <f t="shared" si="48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7">
        <f t="shared" si="49"/>
        <v>43505.25</v>
      </c>
      <c r="T774" s="8">
        <f t="shared" si="50"/>
        <v>43509.25</v>
      </c>
    </row>
    <row r="775" spans="1:20" ht="17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1"/>
        <v>191</v>
      </c>
      <c r="G775" t="s">
        <v>20</v>
      </c>
      <c r="H775">
        <v>2353</v>
      </c>
      <c r="I775">
        <f t="shared" si="48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7">
        <f t="shared" si="49"/>
        <v>42838.208333333328</v>
      </c>
      <c r="T775" s="8">
        <f t="shared" si="50"/>
        <v>42848.208333333328</v>
      </c>
    </row>
    <row r="776" spans="1:20" ht="17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1"/>
        <v>136</v>
      </c>
      <c r="G776" t="s">
        <v>20</v>
      </c>
      <c r="H776">
        <v>78</v>
      </c>
      <c r="I776">
        <f t="shared" si="48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7">
        <f t="shared" si="49"/>
        <v>42513.208333333328</v>
      </c>
      <c r="T776" s="8">
        <f t="shared" si="50"/>
        <v>42554.208333333328</v>
      </c>
    </row>
    <row r="777" spans="1:20" ht="3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1"/>
        <v>10</v>
      </c>
      <c r="G777" t="s">
        <v>14</v>
      </c>
      <c r="H777">
        <v>10</v>
      </c>
      <c r="I777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7">
        <f t="shared" si="49"/>
        <v>41949.25</v>
      </c>
      <c r="T777" s="8">
        <f t="shared" si="50"/>
        <v>41959.25</v>
      </c>
    </row>
    <row r="778" spans="1:20" ht="17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1"/>
        <v>66</v>
      </c>
      <c r="G778" t="s">
        <v>14</v>
      </c>
      <c r="H778">
        <v>2201</v>
      </c>
      <c r="I778">
        <f t="shared" si="48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7">
        <f t="shared" si="49"/>
        <v>43650.208333333328</v>
      </c>
      <c r="T778" s="8">
        <f t="shared" si="50"/>
        <v>43668.208333333328</v>
      </c>
    </row>
    <row r="779" spans="1:20" ht="17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1"/>
        <v>49</v>
      </c>
      <c r="G779" t="s">
        <v>14</v>
      </c>
      <c r="H779">
        <v>676</v>
      </c>
      <c r="I779">
        <f t="shared" si="48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7">
        <f t="shared" si="49"/>
        <v>40809.208333333336</v>
      </c>
      <c r="T779" s="8">
        <f t="shared" si="50"/>
        <v>40838.208333333336</v>
      </c>
    </row>
    <row r="780" spans="1:20" ht="17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1"/>
        <v>788</v>
      </c>
      <c r="G780" t="s">
        <v>20</v>
      </c>
      <c r="H780">
        <v>174</v>
      </c>
      <c r="I780">
        <f t="shared" si="48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7">
        <f t="shared" si="49"/>
        <v>40768.208333333336</v>
      </c>
      <c r="T780" s="8">
        <f t="shared" si="50"/>
        <v>40773.208333333336</v>
      </c>
    </row>
    <row r="781" spans="1:20" ht="17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1"/>
        <v>80</v>
      </c>
      <c r="G781" t="s">
        <v>14</v>
      </c>
      <c r="H781">
        <v>831</v>
      </c>
      <c r="I781">
        <f t="shared" si="48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7">
        <f t="shared" si="49"/>
        <v>42230.208333333328</v>
      </c>
      <c r="T781" s="8">
        <f t="shared" si="50"/>
        <v>42239.208333333328</v>
      </c>
    </row>
    <row r="782" spans="1:20" ht="3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1"/>
        <v>106</v>
      </c>
      <c r="G782" t="s">
        <v>20</v>
      </c>
      <c r="H782">
        <v>164</v>
      </c>
      <c r="I782">
        <f t="shared" si="48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7">
        <f t="shared" si="49"/>
        <v>42573.208333333328</v>
      </c>
      <c r="T782" s="8">
        <f t="shared" si="50"/>
        <v>42592.208333333328</v>
      </c>
    </row>
    <row r="783" spans="1:20" ht="17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1"/>
        <v>51</v>
      </c>
      <c r="G783" t="s">
        <v>74</v>
      </c>
      <c r="H783">
        <v>56</v>
      </c>
      <c r="I783">
        <f t="shared" si="48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7">
        <f t="shared" si="49"/>
        <v>40482.208333333336</v>
      </c>
      <c r="T783" s="8">
        <f t="shared" si="50"/>
        <v>40533.25</v>
      </c>
    </row>
    <row r="784" spans="1:20" ht="17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1"/>
        <v>215</v>
      </c>
      <c r="G784" t="s">
        <v>20</v>
      </c>
      <c r="H784">
        <v>161</v>
      </c>
      <c r="I784">
        <f t="shared" si="48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7">
        <f t="shared" si="49"/>
        <v>40603.25</v>
      </c>
      <c r="T784" s="8">
        <f t="shared" si="50"/>
        <v>40631.208333333336</v>
      </c>
    </row>
    <row r="785" spans="1:20" ht="17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1"/>
        <v>141</v>
      </c>
      <c r="G785" t="s">
        <v>20</v>
      </c>
      <c r="H785">
        <v>138</v>
      </c>
      <c r="I785">
        <f t="shared" si="48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7">
        <f t="shared" si="49"/>
        <v>41625.25</v>
      </c>
      <c r="T785" s="8">
        <f t="shared" si="50"/>
        <v>41632.25</v>
      </c>
    </row>
    <row r="786" spans="1:20" ht="17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1"/>
        <v>115</v>
      </c>
      <c r="G786" t="s">
        <v>20</v>
      </c>
      <c r="H786">
        <v>3308</v>
      </c>
      <c r="I786">
        <f t="shared" si="48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7">
        <f t="shared" si="49"/>
        <v>42435.25</v>
      </c>
      <c r="T786" s="8">
        <f t="shared" si="50"/>
        <v>42446.208333333328</v>
      </c>
    </row>
    <row r="787" spans="1:20" ht="3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1"/>
        <v>193</v>
      </c>
      <c r="G787" t="s">
        <v>20</v>
      </c>
      <c r="H787">
        <v>127</v>
      </c>
      <c r="I787">
        <f t="shared" si="48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7">
        <f t="shared" si="49"/>
        <v>43582.208333333328</v>
      </c>
      <c r="T787" s="8">
        <f t="shared" si="50"/>
        <v>43616.208333333328</v>
      </c>
    </row>
    <row r="788" spans="1:20" ht="17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1"/>
        <v>730</v>
      </c>
      <c r="G788" t="s">
        <v>20</v>
      </c>
      <c r="H788">
        <v>207</v>
      </c>
      <c r="I788">
        <f t="shared" si="48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7">
        <f t="shared" si="49"/>
        <v>43186.208333333328</v>
      </c>
      <c r="T788" s="8">
        <f t="shared" si="50"/>
        <v>43193.208333333328</v>
      </c>
    </row>
    <row r="789" spans="1:20" ht="17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1"/>
        <v>100</v>
      </c>
      <c r="G789" t="s">
        <v>14</v>
      </c>
      <c r="H789">
        <v>859</v>
      </c>
      <c r="I789">
        <f t="shared" si="48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7">
        <f t="shared" si="49"/>
        <v>40684.208333333336</v>
      </c>
      <c r="T789" s="8">
        <f t="shared" si="50"/>
        <v>40693.208333333336</v>
      </c>
    </row>
    <row r="790" spans="1:20" ht="17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1"/>
        <v>88</v>
      </c>
      <c r="G790" t="s">
        <v>47</v>
      </c>
      <c r="H790">
        <v>31</v>
      </c>
      <c r="I790">
        <f t="shared" si="48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7">
        <f t="shared" si="49"/>
        <v>41202.208333333336</v>
      </c>
      <c r="T790" s="8">
        <f t="shared" si="50"/>
        <v>41223.25</v>
      </c>
    </row>
    <row r="791" spans="1:20" ht="17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1"/>
        <v>37</v>
      </c>
      <c r="G791" t="s">
        <v>14</v>
      </c>
      <c r="H791">
        <v>45</v>
      </c>
      <c r="I791">
        <f t="shared" si="48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7">
        <f t="shared" si="49"/>
        <v>41786.208333333336</v>
      </c>
      <c r="T791" s="8">
        <f t="shared" si="50"/>
        <v>41823.208333333336</v>
      </c>
    </row>
    <row r="792" spans="1:20" ht="17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1"/>
        <v>31</v>
      </c>
      <c r="G792" t="s">
        <v>74</v>
      </c>
      <c r="H792">
        <v>1113</v>
      </c>
      <c r="I792">
        <f t="shared" si="48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7">
        <f t="shared" si="49"/>
        <v>40223.25</v>
      </c>
      <c r="T792" s="8">
        <f t="shared" si="50"/>
        <v>40229.25</v>
      </c>
    </row>
    <row r="793" spans="1:20" ht="17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1"/>
        <v>26</v>
      </c>
      <c r="G793" t="s">
        <v>14</v>
      </c>
      <c r="H793">
        <v>6</v>
      </c>
      <c r="I793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7">
        <f t="shared" si="49"/>
        <v>42715.25</v>
      </c>
      <c r="T793" s="8">
        <f t="shared" si="50"/>
        <v>42731.25</v>
      </c>
    </row>
    <row r="794" spans="1:20" ht="17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1"/>
        <v>34</v>
      </c>
      <c r="G794" t="s">
        <v>14</v>
      </c>
      <c r="H794">
        <v>7</v>
      </c>
      <c r="I794">
        <f t="shared" si="48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7">
        <f t="shared" si="49"/>
        <v>41451.208333333336</v>
      </c>
      <c r="T794" s="8">
        <f t="shared" si="50"/>
        <v>41479.208333333336</v>
      </c>
    </row>
    <row r="795" spans="1:20" ht="17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1"/>
        <v>1186</v>
      </c>
      <c r="G795" t="s">
        <v>20</v>
      </c>
      <c r="H795">
        <v>181</v>
      </c>
      <c r="I795">
        <f t="shared" si="48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7">
        <f t="shared" si="49"/>
        <v>41450.208333333336</v>
      </c>
      <c r="T795" s="8">
        <f t="shared" si="50"/>
        <v>41454.208333333336</v>
      </c>
    </row>
    <row r="796" spans="1:20" ht="17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1"/>
        <v>125</v>
      </c>
      <c r="G796" t="s">
        <v>20</v>
      </c>
      <c r="H796">
        <v>110</v>
      </c>
      <c r="I796">
        <f t="shared" si="48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7">
        <f t="shared" si="49"/>
        <v>43091.25</v>
      </c>
      <c r="T796" s="8">
        <f t="shared" si="50"/>
        <v>43103.25</v>
      </c>
    </row>
    <row r="797" spans="1:20" ht="3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1"/>
        <v>14</v>
      </c>
      <c r="G797" t="s">
        <v>14</v>
      </c>
      <c r="H797">
        <v>31</v>
      </c>
      <c r="I797">
        <f t="shared" si="48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7">
        <f t="shared" si="49"/>
        <v>42675.208333333328</v>
      </c>
      <c r="T797" s="8">
        <f t="shared" si="50"/>
        <v>42678.208333333328</v>
      </c>
    </row>
    <row r="798" spans="1:20" ht="17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1"/>
        <v>55</v>
      </c>
      <c r="G798" t="s">
        <v>14</v>
      </c>
      <c r="H798">
        <v>78</v>
      </c>
      <c r="I798">
        <f t="shared" si="48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7">
        <f t="shared" si="49"/>
        <v>41859.208333333336</v>
      </c>
      <c r="T798" s="8">
        <f t="shared" si="50"/>
        <v>41866.208333333336</v>
      </c>
    </row>
    <row r="799" spans="1:20" ht="17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1"/>
        <v>110</v>
      </c>
      <c r="G799" t="s">
        <v>20</v>
      </c>
      <c r="H799">
        <v>185</v>
      </c>
      <c r="I799">
        <f t="shared" si="48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7">
        <f t="shared" si="49"/>
        <v>43464.25</v>
      </c>
      <c r="T799" s="8">
        <f t="shared" si="50"/>
        <v>43487.25</v>
      </c>
    </row>
    <row r="800" spans="1:20" ht="17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1"/>
        <v>188</v>
      </c>
      <c r="G800" t="s">
        <v>20</v>
      </c>
      <c r="H800">
        <v>121</v>
      </c>
      <c r="I800">
        <f t="shared" si="48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7">
        <f t="shared" si="49"/>
        <v>41060.208333333336</v>
      </c>
      <c r="T800" s="8">
        <f t="shared" si="50"/>
        <v>41088.208333333336</v>
      </c>
    </row>
    <row r="801" spans="1:20" ht="17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1"/>
        <v>87</v>
      </c>
      <c r="G801" t="s">
        <v>14</v>
      </c>
      <c r="H801">
        <v>1225</v>
      </c>
      <c r="I801">
        <f t="shared" si="48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7">
        <f t="shared" si="49"/>
        <v>42399.25</v>
      </c>
      <c r="T801" s="8">
        <f t="shared" si="50"/>
        <v>42403.25</v>
      </c>
    </row>
    <row r="802" spans="1:20" ht="17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1"/>
        <v>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7">
        <f t="shared" si="49"/>
        <v>42167.208333333328</v>
      </c>
      <c r="T802" s="8">
        <f t="shared" si="50"/>
        <v>42171.208333333328</v>
      </c>
    </row>
    <row r="803" spans="1:20" ht="17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1"/>
        <v>203</v>
      </c>
      <c r="G803" t="s">
        <v>20</v>
      </c>
      <c r="H803">
        <v>106</v>
      </c>
      <c r="I803">
        <f t="shared" si="48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7">
        <f t="shared" si="49"/>
        <v>43830.25</v>
      </c>
      <c r="T803" s="8">
        <f t="shared" si="50"/>
        <v>43852.25</v>
      </c>
    </row>
    <row r="804" spans="1:20" ht="3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1"/>
        <v>197</v>
      </c>
      <c r="G804" t="s">
        <v>20</v>
      </c>
      <c r="H804">
        <v>142</v>
      </c>
      <c r="I804">
        <f t="shared" si="48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7">
        <f t="shared" si="49"/>
        <v>43650.208333333328</v>
      </c>
      <c r="T804" s="8">
        <f t="shared" si="50"/>
        <v>43652.208333333328</v>
      </c>
    </row>
    <row r="805" spans="1:20" ht="3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1"/>
        <v>107</v>
      </c>
      <c r="G805" t="s">
        <v>20</v>
      </c>
      <c r="H805">
        <v>233</v>
      </c>
      <c r="I805">
        <f t="shared" si="48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7">
        <f t="shared" si="49"/>
        <v>43492.25</v>
      </c>
      <c r="T805" s="8">
        <f t="shared" si="50"/>
        <v>43526.25</v>
      </c>
    </row>
    <row r="806" spans="1:20" ht="17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1"/>
        <v>269</v>
      </c>
      <c r="G806" t="s">
        <v>20</v>
      </c>
      <c r="H806">
        <v>218</v>
      </c>
      <c r="I806">
        <f t="shared" si="48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7">
        <f t="shared" si="49"/>
        <v>43102.25</v>
      </c>
      <c r="T806" s="8">
        <f t="shared" si="50"/>
        <v>43122.25</v>
      </c>
    </row>
    <row r="807" spans="1:20" ht="3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1"/>
        <v>51</v>
      </c>
      <c r="G807" t="s">
        <v>14</v>
      </c>
      <c r="H807">
        <v>67</v>
      </c>
      <c r="I807">
        <f t="shared" si="48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7">
        <f t="shared" si="49"/>
        <v>41958.25</v>
      </c>
      <c r="T807" s="8">
        <f t="shared" si="50"/>
        <v>42009.25</v>
      </c>
    </row>
    <row r="808" spans="1:20" ht="17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1"/>
        <v>1180</v>
      </c>
      <c r="G808" t="s">
        <v>20</v>
      </c>
      <c r="H808">
        <v>76</v>
      </c>
      <c r="I808">
        <f t="shared" si="48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7">
        <f t="shared" si="49"/>
        <v>40973.25</v>
      </c>
      <c r="T808" s="8">
        <f t="shared" si="50"/>
        <v>40997.208333333336</v>
      </c>
    </row>
    <row r="809" spans="1:20" ht="17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1"/>
        <v>264</v>
      </c>
      <c r="G809" t="s">
        <v>20</v>
      </c>
      <c r="H809">
        <v>43</v>
      </c>
      <c r="I809">
        <f t="shared" si="48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7">
        <f t="shared" si="49"/>
        <v>43753.208333333328</v>
      </c>
      <c r="T809" s="8">
        <f t="shared" si="50"/>
        <v>43797.25</v>
      </c>
    </row>
    <row r="810" spans="1:20" ht="17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1"/>
        <v>30</v>
      </c>
      <c r="G810" t="s">
        <v>14</v>
      </c>
      <c r="H810">
        <v>19</v>
      </c>
      <c r="I810">
        <f t="shared" si="48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7">
        <f t="shared" si="49"/>
        <v>42507.208333333328</v>
      </c>
      <c r="T810" s="8">
        <f t="shared" si="50"/>
        <v>42524.208333333328</v>
      </c>
    </row>
    <row r="811" spans="1:20" ht="17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1"/>
        <v>63</v>
      </c>
      <c r="G811" t="s">
        <v>14</v>
      </c>
      <c r="H811">
        <v>2108</v>
      </c>
      <c r="I811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7">
        <f t="shared" si="49"/>
        <v>41135.208333333336</v>
      </c>
      <c r="T811" s="8">
        <f t="shared" si="50"/>
        <v>41136.208333333336</v>
      </c>
    </row>
    <row r="812" spans="1:20" ht="3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1"/>
        <v>193</v>
      </c>
      <c r="G812" t="s">
        <v>20</v>
      </c>
      <c r="H812">
        <v>221</v>
      </c>
      <c r="I812">
        <f t="shared" si="48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7">
        <f t="shared" si="49"/>
        <v>43067.25</v>
      </c>
      <c r="T812" s="8">
        <f t="shared" si="50"/>
        <v>43077.25</v>
      </c>
    </row>
    <row r="813" spans="1:20" ht="17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1"/>
        <v>77</v>
      </c>
      <c r="G813" t="s">
        <v>14</v>
      </c>
      <c r="H813">
        <v>679</v>
      </c>
      <c r="I813">
        <f t="shared" si="48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7">
        <f t="shared" si="49"/>
        <v>42378.25</v>
      </c>
      <c r="T813" s="8">
        <f t="shared" si="50"/>
        <v>42380.25</v>
      </c>
    </row>
    <row r="814" spans="1:20" ht="17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1"/>
        <v>226</v>
      </c>
      <c r="G814" t="s">
        <v>20</v>
      </c>
      <c r="H814">
        <v>2805</v>
      </c>
      <c r="I814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7">
        <f t="shared" si="49"/>
        <v>43206.208333333328</v>
      </c>
      <c r="T814" s="8">
        <f t="shared" si="50"/>
        <v>43211.208333333328</v>
      </c>
    </row>
    <row r="815" spans="1:20" ht="17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1"/>
        <v>239</v>
      </c>
      <c r="G815" t="s">
        <v>20</v>
      </c>
      <c r="H815">
        <v>68</v>
      </c>
      <c r="I815">
        <f t="shared" si="48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7">
        <f t="shared" si="49"/>
        <v>41148.208333333336</v>
      </c>
      <c r="T815" s="8">
        <f t="shared" si="50"/>
        <v>41158.208333333336</v>
      </c>
    </row>
    <row r="816" spans="1:20" ht="17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1"/>
        <v>92</v>
      </c>
      <c r="G816" t="s">
        <v>14</v>
      </c>
      <c r="H816">
        <v>36</v>
      </c>
      <c r="I816">
        <f t="shared" si="48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7">
        <f t="shared" si="49"/>
        <v>42517.208333333328</v>
      </c>
      <c r="T816" s="8">
        <f t="shared" si="50"/>
        <v>42519.208333333328</v>
      </c>
    </row>
    <row r="817" spans="1:20" ht="3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1"/>
        <v>130</v>
      </c>
      <c r="G817" t="s">
        <v>20</v>
      </c>
      <c r="H817">
        <v>183</v>
      </c>
      <c r="I817">
        <f t="shared" si="48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7">
        <f t="shared" si="49"/>
        <v>43068.25</v>
      </c>
      <c r="T817" s="8">
        <f t="shared" si="50"/>
        <v>43094.25</v>
      </c>
    </row>
    <row r="818" spans="1:20" ht="3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1"/>
        <v>615</v>
      </c>
      <c r="G818" t="s">
        <v>20</v>
      </c>
      <c r="H818">
        <v>133</v>
      </c>
      <c r="I818">
        <f t="shared" si="48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7">
        <f t="shared" si="49"/>
        <v>41680.25</v>
      </c>
      <c r="T818" s="8">
        <f t="shared" si="50"/>
        <v>41682.25</v>
      </c>
    </row>
    <row r="819" spans="1:20" ht="17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1"/>
        <v>369</v>
      </c>
      <c r="G819" t="s">
        <v>20</v>
      </c>
      <c r="H819">
        <v>2489</v>
      </c>
      <c r="I819">
        <f t="shared" si="48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7">
        <f t="shared" si="49"/>
        <v>43589.208333333328</v>
      </c>
      <c r="T819" s="8">
        <f t="shared" si="50"/>
        <v>43617.208333333328</v>
      </c>
    </row>
    <row r="820" spans="1:20" ht="17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1"/>
        <v>1095</v>
      </c>
      <c r="G820" t="s">
        <v>20</v>
      </c>
      <c r="H820">
        <v>69</v>
      </c>
      <c r="I820">
        <f t="shared" si="48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7">
        <f t="shared" si="49"/>
        <v>43486.25</v>
      </c>
      <c r="T820" s="8">
        <f t="shared" si="50"/>
        <v>43499.25</v>
      </c>
    </row>
    <row r="821" spans="1:20" ht="3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1"/>
        <v>51</v>
      </c>
      <c r="G821" t="s">
        <v>14</v>
      </c>
      <c r="H821">
        <v>47</v>
      </c>
      <c r="I821">
        <f t="shared" si="48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7">
        <f t="shared" si="49"/>
        <v>41237.25</v>
      </c>
      <c r="T821" s="8">
        <f t="shared" si="50"/>
        <v>41252.25</v>
      </c>
    </row>
    <row r="822" spans="1:20" ht="17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1"/>
        <v>801</v>
      </c>
      <c r="G822" t="s">
        <v>20</v>
      </c>
      <c r="H822">
        <v>279</v>
      </c>
      <c r="I822">
        <f t="shared" si="48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7">
        <f t="shared" si="49"/>
        <v>43310.208333333328</v>
      </c>
      <c r="T822" s="8">
        <f t="shared" si="50"/>
        <v>43323.208333333328</v>
      </c>
    </row>
    <row r="823" spans="1:20" ht="17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1"/>
        <v>291</v>
      </c>
      <c r="G823" t="s">
        <v>20</v>
      </c>
      <c r="H823">
        <v>210</v>
      </c>
      <c r="I823">
        <f t="shared" ref="I823:I886" si="52">ROUND(E823/H823, 2)</f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7">
        <f t="shared" si="49"/>
        <v>42794.25</v>
      </c>
      <c r="T823" s="8">
        <f t="shared" si="50"/>
        <v>42807.208333333328</v>
      </c>
    </row>
    <row r="824" spans="1:20" ht="17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1"/>
        <v>350</v>
      </c>
      <c r="G824" t="s">
        <v>20</v>
      </c>
      <c r="H824">
        <v>2100</v>
      </c>
      <c r="I824">
        <f t="shared" si="52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7">
        <f t="shared" si="49"/>
        <v>41698.25</v>
      </c>
      <c r="T824" s="8">
        <f t="shared" si="50"/>
        <v>41715.208333333336</v>
      </c>
    </row>
    <row r="825" spans="1:20" ht="3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1"/>
        <v>357</v>
      </c>
      <c r="G825" t="s">
        <v>20</v>
      </c>
      <c r="H825">
        <v>252</v>
      </c>
      <c r="I825">
        <f t="shared" si="52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7">
        <f t="shared" si="49"/>
        <v>41892.208333333336</v>
      </c>
      <c r="T825" s="8">
        <f t="shared" si="50"/>
        <v>41917.208333333336</v>
      </c>
    </row>
    <row r="826" spans="1:20" ht="17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1"/>
        <v>126</v>
      </c>
      <c r="G826" t="s">
        <v>20</v>
      </c>
      <c r="H826">
        <v>1280</v>
      </c>
      <c r="I826">
        <f t="shared" si="52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7">
        <f t="shared" si="49"/>
        <v>40348.208333333336</v>
      </c>
      <c r="T826" s="8">
        <f t="shared" si="50"/>
        <v>40380.208333333336</v>
      </c>
    </row>
    <row r="827" spans="1:20" ht="17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1"/>
        <v>388</v>
      </c>
      <c r="G827" t="s">
        <v>20</v>
      </c>
      <c r="H827">
        <v>157</v>
      </c>
      <c r="I827">
        <f t="shared" si="52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7">
        <f t="shared" si="49"/>
        <v>42941.208333333328</v>
      </c>
      <c r="T827" s="8">
        <f t="shared" si="50"/>
        <v>42953.208333333328</v>
      </c>
    </row>
    <row r="828" spans="1:20" ht="3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1"/>
        <v>457</v>
      </c>
      <c r="G828" t="s">
        <v>20</v>
      </c>
      <c r="H828">
        <v>194</v>
      </c>
      <c r="I828">
        <f t="shared" si="52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7">
        <f t="shared" si="49"/>
        <v>40525.25</v>
      </c>
      <c r="T828" s="8">
        <f t="shared" si="50"/>
        <v>40553.25</v>
      </c>
    </row>
    <row r="829" spans="1:20" ht="3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1"/>
        <v>267</v>
      </c>
      <c r="G829" t="s">
        <v>20</v>
      </c>
      <c r="H829">
        <v>82</v>
      </c>
      <c r="I829">
        <f t="shared" si="52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7">
        <f t="shared" si="49"/>
        <v>40666.208333333336</v>
      </c>
      <c r="T829" s="8">
        <f t="shared" si="50"/>
        <v>40678.208333333336</v>
      </c>
    </row>
    <row r="830" spans="1:20" ht="3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1"/>
        <v>69</v>
      </c>
      <c r="G830" t="s">
        <v>14</v>
      </c>
      <c r="H830">
        <v>70</v>
      </c>
      <c r="I830">
        <f t="shared" si="52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7">
        <f t="shared" si="49"/>
        <v>43340.208333333328</v>
      </c>
      <c r="T830" s="8">
        <f t="shared" si="50"/>
        <v>43365.208333333328</v>
      </c>
    </row>
    <row r="831" spans="1:20" ht="17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1"/>
        <v>51</v>
      </c>
      <c r="G831" t="s">
        <v>14</v>
      </c>
      <c r="H831">
        <v>154</v>
      </c>
      <c r="I831">
        <f t="shared" si="52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7">
        <f t="shared" si="49"/>
        <v>42164.208333333328</v>
      </c>
      <c r="T831" s="8">
        <f t="shared" si="50"/>
        <v>42179.208333333328</v>
      </c>
    </row>
    <row r="832" spans="1:20" ht="3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1"/>
        <v>1</v>
      </c>
      <c r="G832" t="s">
        <v>14</v>
      </c>
      <c r="H832">
        <v>22</v>
      </c>
      <c r="I832">
        <f t="shared" si="52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7">
        <f t="shared" si="49"/>
        <v>43103.25</v>
      </c>
      <c r="T832" s="8">
        <f t="shared" si="50"/>
        <v>43162.25</v>
      </c>
    </row>
    <row r="833" spans="1:20" ht="3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1"/>
        <v>109</v>
      </c>
      <c r="G833" t="s">
        <v>20</v>
      </c>
      <c r="H833">
        <v>4233</v>
      </c>
      <c r="I833">
        <f t="shared" si="52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7">
        <f t="shared" si="49"/>
        <v>40994.208333333336</v>
      </c>
      <c r="T833" s="8">
        <f t="shared" si="50"/>
        <v>41028.208333333336</v>
      </c>
    </row>
    <row r="834" spans="1:20" ht="17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1"/>
        <v>315</v>
      </c>
      <c r="G834" t="s">
        <v>20</v>
      </c>
      <c r="H834">
        <v>1297</v>
      </c>
      <c r="I834">
        <f t="shared" si="52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7">
        <f t="shared" ref="S834:S897" si="53">((L834/86400) + DATE(1970,1,1))</f>
        <v>42299.208333333328</v>
      </c>
      <c r="T834" s="8">
        <f t="shared" ref="T834:T897" si="54">(((M834/60)/60)/24)+DATE(1970,1,1)</f>
        <v>42333.25</v>
      </c>
    </row>
    <row r="835" spans="1:20" ht="17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5">ROUND(E835/D835*100, 0)</f>
        <v>158</v>
      </c>
      <c r="G835" t="s">
        <v>20</v>
      </c>
      <c r="H835">
        <v>165</v>
      </c>
      <c r="I835">
        <f t="shared" si="52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7">
        <f t="shared" si="53"/>
        <v>40588.25</v>
      </c>
      <c r="T835" s="8">
        <f t="shared" si="54"/>
        <v>40599.25</v>
      </c>
    </row>
    <row r="836" spans="1:20" ht="17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5"/>
        <v>154</v>
      </c>
      <c r="G836" t="s">
        <v>20</v>
      </c>
      <c r="H836">
        <v>119</v>
      </c>
      <c r="I836">
        <f t="shared" si="52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7">
        <f t="shared" si="53"/>
        <v>41448.208333333336</v>
      </c>
      <c r="T836" s="8">
        <f t="shared" si="54"/>
        <v>41454.208333333336</v>
      </c>
    </row>
    <row r="837" spans="1:20" ht="17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5"/>
        <v>90</v>
      </c>
      <c r="G837" t="s">
        <v>14</v>
      </c>
      <c r="H837">
        <v>1758</v>
      </c>
      <c r="I837">
        <f t="shared" si="52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7">
        <f t="shared" si="53"/>
        <v>42063.25</v>
      </c>
      <c r="T837" s="8">
        <f t="shared" si="54"/>
        <v>42069.25</v>
      </c>
    </row>
    <row r="838" spans="1:20" ht="17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5"/>
        <v>75</v>
      </c>
      <c r="G838" t="s">
        <v>14</v>
      </c>
      <c r="H838">
        <v>94</v>
      </c>
      <c r="I838">
        <f t="shared" si="5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7">
        <f t="shared" si="53"/>
        <v>40214.25</v>
      </c>
      <c r="T838" s="8">
        <f t="shared" si="54"/>
        <v>40225.25</v>
      </c>
    </row>
    <row r="839" spans="1:20" ht="17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5"/>
        <v>853</v>
      </c>
      <c r="G839" t="s">
        <v>20</v>
      </c>
      <c r="H839">
        <v>1797</v>
      </c>
      <c r="I839">
        <f t="shared" si="52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7">
        <f t="shared" si="53"/>
        <v>40629.208333333336</v>
      </c>
      <c r="T839" s="8">
        <f t="shared" si="54"/>
        <v>40683.208333333336</v>
      </c>
    </row>
    <row r="840" spans="1:20" ht="17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5"/>
        <v>139</v>
      </c>
      <c r="G840" t="s">
        <v>20</v>
      </c>
      <c r="H840">
        <v>261</v>
      </c>
      <c r="I840">
        <f t="shared" si="52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7">
        <f t="shared" si="53"/>
        <v>43370.208333333328</v>
      </c>
      <c r="T840" s="8">
        <f t="shared" si="54"/>
        <v>43379.208333333328</v>
      </c>
    </row>
    <row r="841" spans="1:20" ht="17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5"/>
        <v>190</v>
      </c>
      <c r="G841" t="s">
        <v>20</v>
      </c>
      <c r="H841">
        <v>157</v>
      </c>
      <c r="I841">
        <f t="shared" si="52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7">
        <f t="shared" si="53"/>
        <v>41715.208333333336</v>
      </c>
      <c r="T841" s="8">
        <f t="shared" si="54"/>
        <v>41760.208333333336</v>
      </c>
    </row>
    <row r="842" spans="1:20" ht="17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5"/>
        <v>100</v>
      </c>
      <c r="G842" t="s">
        <v>20</v>
      </c>
      <c r="H842">
        <v>3533</v>
      </c>
      <c r="I842">
        <f t="shared" si="52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7">
        <f t="shared" si="53"/>
        <v>41836.208333333336</v>
      </c>
      <c r="T842" s="8">
        <f t="shared" si="54"/>
        <v>41838.208333333336</v>
      </c>
    </row>
    <row r="843" spans="1:20" ht="17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5"/>
        <v>143</v>
      </c>
      <c r="G843" t="s">
        <v>20</v>
      </c>
      <c r="H843">
        <v>155</v>
      </c>
      <c r="I843">
        <f t="shared" si="52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7">
        <f t="shared" si="53"/>
        <v>42419.25</v>
      </c>
      <c r="T843" s="8">
        <f t="shared" si="54"/>
        <v>42435.25</v>
      </c>
    </row>
    <row r="844" spans="1:20" ht="3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5"/>
        <v>563</v>
      </c>
      <c r="G844" t="s">
        <v>20</v>
      </c>
      <c r="H844">
        <v>132</v>
      </c>
      <c r="I844">
        <f t="shared" si="52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7">
        <f t="shared" si="53"/>
        <v>43266.208333333328</v>
      </c>
      <c r="T844" s="8">
        <f t="shared" si="54"/>
        <v>43269.208333333328</v>
      </c>
    </row>
    <row r="845" spans="1:20" ht="3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5"/>
        <v>31</v>
      </c>
      <c r="G845" t="s">
        <v>14</v>
      </c>
      <c r="H845">
        <v>33</v>
      </c>
      <c r="I845">
        <f t="shared" si="52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7">
        <f t="shared" si="53"/>
        <v>43338.208333333328</v>
      </c>
      <c r="T845" s="8">
        <f t="shared" si="54"/>
        <v>43344.208333333328</v>
      </c>
    </row>
    <row r="846" spans="1:20" ht="17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5"/>
        <v>99</v>
      </c>
      <c r="G846" t="s">
        <v>74</v>
      </c>
      <c r="H846">
        <v>94</v>
      </c>
      <c r="I846">
        <f t="shared" si="52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7">
        <f t="shared" si="53"/>
        <v>40930.25</v>
      </c>
      <c r="T846" s="8">
        <f t="shared" si="54"/>
        <v>40933.25</v>
      </c>
    </row>
    <row r="847" spans="1:20" ht="17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5"/>
        <v>198</v>
      </c>
      <c r="G847" t="s">
        <v>20</v>
      </c>
      <c r="H847">
        <v>1354</v>
      </c>
      <c r="I847">
        <f t="shared" si="52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7">
        <f t="shared" si="53"/>
        <v>43235.208333333328</v>
      </c>
      <c r="T847" s="8">
        <f t="shared" si="54"/>
        <v>43272.208333333328</v>
      </c>
    </row>
    <row r="848" spans="1:20" ht="17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5"/>
        <v>509</v>
      </c>
      <c r="G848" t="s">
        <v>20</v>
      </c>
      <c r="H848">
        <v>48</v>
      </c>
      <c r="I848">
        <f t="shared" si="52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7">
        <f t="shared" si="53"/>
        <v>43302.208333333328</v>
      </c>
      <c r="T848" s="8">
        <f t="shared" si="54"/>
        <v>43338.208333333328</v>
      </c>
    </row>
    <row r="849" spans="1:20" ht="17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5"/>
        <v>238</v>
      </c>
      <c r="G849" t="s">
        <v>20</v>
      </c>
      <c r="H849">
        <v>110</v>
      </c>
      <c r="I849">
        <f t="shared" si="52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7">
        <f t="shared" si="53"/>
        <v>43107.25</v>
      </c>
      <c r="T849" s="8">
        <f t="shared" si="54"/>
        <v>43110.25</v>
      </c>
    </row>
    <row r="850" spans="1:20" ht="17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5"/>
        <v>338</v>
      </c>
      <c r="G850" t="s">
        <v>20</v>
      </c>
      <c r="H850">
        <v>172</v>
      </c>
      <c r="I850">
        <f t="shared" si="52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7">
        <f t="shared" si="53"/>
        <v>40341.208333333336</v>
      </c>
      <c r="T850" s="8">
        <f t="shared" si="54"/>
        <v>40350.208333333336</v>
      </c>
    </row>
    <row r="851" spans="1:20" ht="17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5"/>
        <v>133</v>
      </c>
      <c r="G851" t="s">
        <v>20</v>
      </c>
      <c r="H851">
        <v>307</v>
      </c>
      <c r="I851">
        <f t="shared" si="52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7">
        <f t="shared" si="53"/>
        <v>40948.25</v>
      </c>
      <c r="T851" s="8">
        <f t="shared" si="54"/>
        <v>40951.25</v>
      </c>
    </row>
    <row r="852" spans="1:20" ht="3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5"/>
        <v>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7">
        <f t="shared" si="53"/>
        <v>40866.25</v>
      </c>
      <c r="T852" s="8">
        <f t="shared" si="54"/>
        <v>40881.25</v>
      </c>
    </row>
    <row r="853" spans="1:20" ht="3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5"/>
        <v>208</v>
      </c>
      <c r="G853" t="s">
        <v>20</v>
      </c>
      <c r="H853">
        <v>160</v>
      </c>
      <c r="I853">
        <f t="shared" si="5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7">
        <f t="shared" si="53"/>
        <v>41031.208333333336</v>
      </c>
      <c r="T853" s="8">
        <f t="shared" si="54"/>
        <v>41064.208333333336</v>
      </c>
    </row>
    <row r="854" spans="1:20" ht="3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5"/>
        <v>51</v>
      </c>
      <c r="G854" t="s">
        <v>14</v>
      </c>
      <c r="H854">
        <v>31</v>
      </c>
      <c r="I854">
        <f t="shared" si="52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7">
        <f t="shared" si="53"/>
        <v>40740.208333333336</v>
      </c>
      <c r="T854" s="8">
        <f t="shared" si="54"/>
        <v>40750.208333333336</v>
      </c>
    </row>
    <row r="855" spans="1:20" ht="17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5"/>
        <v>652</v>
      </c>
      <c r="G855" t="s">
        <v>20</v>
      </c>
      <c r="H855">
        <v>1467</v>
      </c>
      <c r="I855">
        <f t="shared" si="5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7">
        <f t="shared" si="53"/>
        <v>40714.208333333336</v>
      </c>
      <c r="T855" s="8">
        <f t="shared" si="54"/>
        <v>40719.208333333336</v>
      </c>
    </row>
    <row r="856" spans="1:20" ht="3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5"/>
        <v>114</v>
      </c>
      <c r="G856" t="s">
        <v>20</v>
      </c>
      <c r="H856">
        <v>2662</v>
      </c>
      <c r="I856">
        <f t="shared" si="5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7">
        <f t="shared" si="53"/>
        <v>43787.25</v>
      </c>
      <c r="T856" s="8">
        <f t="shared" si="54"/>
        <v>43814.25</v>
      </c>
    </row>
    <row r="857" spans="1:20" ht="17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5"/>
        <v>102</v>
      </c>
      <c r="G857" t="s">
        <v>20</v>
      </c>
      <c r="H857">
        <v>452</v>
      </c>
      <c r="I857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7">
        <f t="shared" si="53"/>
        <v>40712.208333333336</v>
      </c>
      <c r="T857" s="8">
        <f t="shared" si="54"/>
        <v>40743.208333333336</v>
      </c>
    </row>
    <row r="858" spans="1:20" ht="17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5"/>
        <v>357</v>
      </c>
      <c r="G858" t="s">
        <v>20</v>
      </c>
      <c r="H858">
        <v>158</v>
      </c>
      <c r="I858">
        <f t="shared" si="52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7">
        <f t="shared" si="53"/>
        <v>41023.208333333336</v>
      </c>
      <c r="T858" s="8">
        <f t="shared" si="54"/>
        <v>41040.208333333336</v>
      </c>
    </row>
    <row r="859" spans="1:20" ht="3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5"/>
        <v>140</v>
      </c>
      <c r="G859" t="s">
        <v>20</v>
      </c>
      <c r="H859">
        <v>225</v>
      </c>
      <c r="I859">
        <f t="shared" si="5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7">
        <f t="shared" si="53"/>
        <v>40944.25</v>
      </c>
      <c r="T859" s="8">
        <f t="shared" si="54"/>
        <v>40967.25</v>
      </c>
    </row>
    <row r="860" spans="1:20" ht="3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5"/>
        <v>69</v>
      </c>
      <c r="G860" t="s">
        <v>14</v>
      </c>
      <c r="H860">
        <v>35</v>
      </c>
      <c r="I860">
        <f t="shared" si="52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7">
        <f t="shared" si="53"/>
        <v>43211.208333333328</v>
      </c>
      <c r="T860" s="8">
        <f t="shared" si="54"/>
        <v>43218.208333333328</v>
      </c>
    </row>
    <row r="861" spans="1:20" ht="3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5"/>
        <v>36</v>
      </c>
      <c r="G861" t="s">
        <v>14</v>
      </c>
      <c r="H861">
        <v>63</v>
      </c>
      <c r="I861">
        <f t="shared" si="52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7">
        <f t="shared" si="53"/>
        <v>41334.25</v>
      </c>
      <c r="T861" s="8">
        <f t="shared" si="54"/>
        <v>41352.208333333336</v>
      </c>
    </row>
    <row r="862" spans="1:20" ht="3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5"/>
        <v>252</v>
      </c>
      <c r="G862" t="s">
        <v>20</v>
      </c>
      <c r="H862">
        <v>65</v>
      </c>
      <c r="I862">
        <f t="shared" si="5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7">
        <f t="shared" si="53"/>
        <v>43515.25</v>
      </c>
      <c r="T862" s="8">
        <f t="shared" si="54"/>
        <v>43525.25</v>
      </c>
    </row>
    <row r="863" spans="1:20" ht="17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5"/>
        <v>106</v>
      </c>
      <c r="G863" t="s">
        <v>20</v>
      </c>
      <c r="H863">
        <v>163</v>
      </c>
      <c r="I863">
        <f t="shared" si="52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7">
        <f t="shared" si="53"/>
        <v>40258.208333333336</v>
      </c>
      <c r="T863" s="8">
        <f t="shared" si="54"/>
        <v>40266.208333333336</v>
      </c>
    </row>
    <row r="864" spans="1:20" ht="17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5"/>
        <v>187</v>
      </c>
      <c r="G864" t="s">
        <v>20</v>
      </c>
      <c r="H864">
        <v>85</v>
      </c>
      <c r="I864">
        <f t="shared" si="5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7">
        <f t="shared" si="53"/>
        <v>40756.208333333336</v>
      </c>
      <c r="T864" s="8">
        <f t="shared" si="54"/>
        <v>40760.208333333336</v>
      </c>
    </row>
    <row r="865" spans="1:20" ht="17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5"/>
        <v>387</v>
      </c>
      <c r="G865" t="s">
        <v>20</v>
      </c>
      <c r="H865">
        <v>217</v>
      </c>
      <c r="I865">
        <f t="shared" si="52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7">
        <f t="shared" si="53"/>
        <v>42172.208333333328</v>
      </c>
      <c r="T865" s="8">
        <f t="shared" si="54"/>
        <v>42195.208333333328</v>
      </c>
    </row>
    <row r="866" spans="1:20" ht="17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5"/>
        <v>347</v>
      </c>
      <c r="G866" t="s">
        <v>20</v>
      </c>
      <c r="H866">
        <v>150</v>
      </c>
      <c r="I866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7">
        <f t="shared" si="53"/>
        <v>42601.208333333328</v>
      </c>
      <c r="T866" s="8">
        <f t="shared" si="54"/>
        <v>42606.208333333328</v>
      </c>
    </row>
    <row r="867" spans="1:20" ht="17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5"/>
        <v>186</v>
      </c>
      <c r="G867" t="s">
        <v>20</v>
      </c>
      <c r="H867">
        <v>3272</v>
      </c>
      <c r="I867">
        <f t="shared" si="52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7">
        <f t="shared" si="53"/>
        <v>41897.208333333336</v>
      </c>
      <c r="T867" s="8">
        <f t="shared" si="54"/>
        <v>41906.208333333336</v>
      </c>
    </row>
    <row r="868" spans="1:20" ht="17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5"/>
        <v>43</v>
      </c>
      <c r="G868" t="s">
        <v>74</v>
      </c>
      <c r="H868">
        <v>898</v>
      </c>
      <c r="I868">
        <f t="shared" si="52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7">
        <f t="shared" si="53"/>
        <v>40671.208333333336</v>
      </c>
      <c r="T868" s="8">
        <f t="shared" si="54"/>
        <v>40672.208333333336</v>
      </c>
    </row>
    <row r="869" spans="1:20" ht="3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5"/>
        <v>162</v>
      </c>
      <c r="G869" t="s">
        <v>20</v>
      </c>
      <c r="H869">
        <v>300</v>
      </c>
      <c r="I869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7">
        <f t="shared" si="53"/>
        <v>43382.208333333328</v>
      </c>
      <c r="T869" s="8">
        <f t="shared" si="54"/>
        <v>43388.208333333328</v>
      </c>
    </row>
    <row r="870" spans="1:20" ht="17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5"/>
        <v>185</v>
      </c>
      <c r="G870" t="s">
        <v>20</v>
      </c>
      <c r="H870">
        <v>126</v>
      </c>
      <c r="I870">
        <f t="shared" si="52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7">
        <f t="shared" si="53"/>
        <v>41559.208333333336</v>
      </c>
      <c r="T870" s="8">
        <f t="shared" si="54"/>
        <v>41570.208333333336</v>
      </c>
    </row>
    <row r="871" spans="1:20" ht="17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5"/>
        <v>24</v>
      </c>
      <c r="G871" t="s">
        <v>14</v>
      </c>
      <c r="H871">
        <v>526</v>
      </c>
      <c r="I871">
        <f t="shared" si="5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7">
        <f t="shared" si="53"/>
        <v>40350.208333333336</v>
      </c>
      <c r="T871" s="8">
        <f t="shared" si="54"/>
        <v>40364.208333333336</v>
      </c>
    </row>
    <row r="872" spans="1:20" ht="17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5"/>
        <v>90</v>
      </c>
      <c r="G872" t="s">
        <v>14</v>
      </c>
      <c r="H872">
        <v>121</v>
      </c>
      <c r="I872">
        <f t="shared" si="52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7">
        <f t="shared" si="53"/>
        <v>42240.208333333328</v>
      </c>
      <c r="T872" s="8">
        <f t="shared" si="54"/>
        <v>42265.208333333328</v>
      </c>
    </row>
    <row r="873" spans="1:20" ht="3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5"/>
        <v>273</v>
      </c>
      <c r="G873" t="s">
        <v>20</v>
      </c>
      <c r="H873">
        <v>2320</v>
      </c>
      <c r="I873">
        <f t="shared" si="52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7">
        <f t="shared" si="53"/>
        <v>43040.208333333328</v>
      </c>
      <c r="T873" s="8">
        <f t="shared" si="54"/>
        <v>43058.25</v>
      </c>
    </row>
    <row r="874" spans="1:20" ht="17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5"/>
        <v>170</v>
      </c>
      <c r="G874" t="s">
        <v>20</v>
      </c>
      <c r="H874">
        <v>81</v>
      </c>
      <c r="I874">
        <f t="shared" si="52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7">
        <f t="shared" si="53"/>
        <v>43346.208333333328</v>
      </c>
      <c r="T874" s="8">
        <f t="shared" si="54"/>
        <v>43351.208333333328</v>
      </c>
    </row>
    <row r="875" spans="1:20" ht="17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5"/>
        <v>188</v>
      </c>
      <c r="G875" t="s">
        <v>20</v>
      </c>
      <c r="H875">
        <v>1887</v>
      </c>
      <c r="I875">
        <f t="shared" si="52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7">
        <f t="shared" si="53"/>
        <v>41647.25</v>
      </c>
      <c r="T875" s="8">
        <f t="shared" si="54"/>
        <v>41652.25</v>
      </c>
    </row>
    <row r="876" spans="1:20" ht="17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5"/>
        <v>347</v>
      </c>
      <c r="G876" t="s">
        <v>20</v>
      </c>
      <c r="H876">
        <v>4358</v>
      </c>
      <c r="I876">
        <f t="shared" si="52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7">
        <f t="shared" si="53"/>
        <v>40291.208333333336</v>
      </c>
      <c r="T876" s="8">
        <f t="shared" si="54"/>
        <v>40329.208333333336</v>
      </c>
    </row>
    <row r="877" spans="1:20" ht="17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5"/>
        <v>69</v>
      </c>
      <c r="G877" t="s">
        <v>14</v>
      </c>
      <c r="H877">
        <v>67</v>
      </c>
      <c r="I877">
        <f t="shared" si="5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7">
        <f t="shared" si="53"/>
        <v>40556.25</v>
      </c>
      <c r="T877" s="8">
        <f t="shared" si="54"/>
        <v>40557.25</v>
      </c>
    </row>
    <row r="878" spans="1:20" ht="3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5"/>
        <v>25</v>
      </c>
      <c r="G878" t="s">
        <v>14</v>
      </c>
      <c r="H878">
        <v>57</v>
      </c>
      <c r="I878">
        <f t="shared" si="52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7">
        <f t="shared" si="53"/>
        <v>43624.208333333328</v>
      </c>
      <c r="T878" s="8">
        <f t="shared" si="54"/>
        <v>43648.208333333328</v>
      </c>
    </row>
    <row r="879" spans="1:20" ht="17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5"/>
        <v>77</v>
      </c>
      <c r="G879" t="s">
        <v>14</v>
      </c>
      <c r="H879">
        <v>1229</v>
      </c>
      <c r="I879">
        <f t="shared" si="52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7">
        <f t="shared" si="53"/>
        <v>42577.208333333328</v>
      </c>
      <c r="T879" s="8">
        <f t="shared" si="54"/>
        <v>42578.208333333328</v>
      </c>
    </row>
    <row r="880" spans="1:20" ht="17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5"/>
        <v>37</v>
      </c>
      <c r="G880" t="s">
        <v>14</v>
      </c>
      <c r="H880">
        <v>12</v>
      </c>
      <c r="I880">
        <f t="shared" si="52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7">
        <f t="shared" si="53"/>
        <v>43845.25</v>
      </c>
      <c r="T880" s="8">
        <f t="shared" si="54"/>
        <v>43869.25</v>
      </c>
    </row>
    <row r="881" spans="1:20" ht="17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5"/>
        <v>544</v>
      </c>
      <c r="G881" t="s">
        <v>20</v>
      </c>
      <c r="H881">
        <v>53</v>
      </c>
      <c r="I881">
        <f t="shared" si="52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7">
        <f t="shared" si="53"/>
        <v>42788.25</v>
      </c>
      <c r="T881" s="8">
        <f t="shared" si="54"/>
        <v>42797.25</v>
      </c>
    </row>
    <row r="882" spans="1:20" ht="17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5"/>
        <v>229</v>
      </c>
      <c r="G882" t="s">
        <v>20</v>
      </c>
      <c r="H882">
        <v>2414</v>
      </c>
      <c r="I882">
        <f t="shared" si="5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7">
        <f t="shared" si="53"/>
        <v>43667.208333333328</v>
      </c>
      <c r="T882" s="8">
        <f t="shared" si="54"/>
        <v>43669.208333333328</v>
      </c>
    </row>
    <row r="883" spans="1:20" ht="17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5"/>
        <v>39</v>
      </c>
      <c r="G883" t="s">
        <v>14</v>
      </c>
      <c r="H883">
        <v>452</v>
      </c>
      <c r="I883">
        <f t="shared" si="52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7">
        <f t="shared" si="53"/>
        <v>42194.208333333328</v>
      </c>
      <c r="T883" s="8">
        <f t="shared" si="54"/>
        <v>42223.208333333328</v>
      </c>
    </row>
    <row r="884" spans="1:20" ht="17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5"/>
        <v>370</v>
      </c>
      <c r="G884" t="s">
        <v>20</v>
      </c>
      <c r="H884">
        <v>80</v>
      </c>
      <c r="I884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7">
        <f t="shared" si="53"/>
        <v>42025.25</v>
      </c>
      <c r="T884" s="8">
        <f t="shared" si="54"/>
        <v>42029.25</v>
      </c>
    </row>
    <row r="885" spans="1:20" ht="3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5"/>
        <v>238</v>
      </c>
      <c r="G885" t="s">
        <v>20</v>
      </c>
      <c r="H885">
        <v>193</v>
      </c>
      <c r="I885">
        <f t="shared" si="52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7">
        <f t="shared" si="53"/>
        <v>40323.208333333336</v>
      </c>
      <c r="T885" s="8">
        <f t="shared" si="54"/>
        <v>40359.208333333336</v>
      </c>
    </row>
    <row r="886" spans="1:20" ht="17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5"/>
        <v>64</v>
      </c>
      <c r="G886" t="s">
        <v>14</v>
      </c>
      <c r="H886">
        <v>1886</v>
      </c>
      <c r="I886">
        <f t="shared" si="52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7">
        <f t="shared" si="53"/>
        <v>41763.208333333336</v>
      </c>
      <c r="T886" s="8">
        <f t="shared" si="54"/>
        <v>41765.208333333336</v>
      </c>
    </row>
    <row r="887" spans="1:20" ht="17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5"/>
        <v>118</v>
      </c>
      <c r="G887" t="s">
        <v>20</v>
      </c>
      <c r="H887">
        <v>52</v>
      </c>
      <c r="I887">
        <f t="shared" ref="I887:I950" si="56">ROUND(E887/H887, 2)</f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7">
        <f t="shared" si="53"/>
        <v>40335.208333333336</v>
      </c>
      <c r="T887" s="8">
        <f t="shared" si="54"/>
        <v>40373.208333333336</v>
      </c>
    </row>
    <row r="888" spans="1:20" ht="17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5"/>
        <v>85</v>
      </c>
      <c r="G888" t="s">
        <v>14</v>
      </c>
      <c r="H888">
        <v>1825</v>
      </c>
      <c r="I888">
        <f t="shared" si="56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7">
        <f t="shared" si="53"/>
        <v>40416.208333333336</v>
      </c>
      <c r="T888" s="8">
        <f t="shared" si="54"/>
        <v>40434.208333333336</v>
      </c>
    </row>
    <row r="889" spans="1:20" ht="3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5"/>
        <v>29</v>
      </c>
      <c r="G889" t="s">
        <v>14</v>
      </c>
      <c r="H889">
        <v>31</v>
      </c>
      <c r="I889">
        <f t="shared" si="56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7">
        <f t="shared" si="53"/>
        <v>42202.208333333328</v>
      </c>
      <c r="T889" s="8">
        <f t="shared" si="54"/>
        <v>42249.208333333328</v>
      </c>
    </row>
    <row r="890" spans="1:20" ht="3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5"/>
        <v>210</v>
      </c>
      <c r="G890" t="s">
        <v>20</v>
      </c>
      <c r="H890">
        <v>290</v>
      </c>
      <c r="I890">
        <f t="shared" si="56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7">
        <f t="shared" si="53"/>
        <v>42836.208333333328</v>
      </c>
      <c r="T890" s="8">
        <f t="shared" si="54"/>
        <v>42855.208333333328</v>
      </c>
    </row>
    <row r="891" spans="1:20" ht="17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5"/>
        <v>170</v>
      </c>
      <c r="G891" t="s">
        <v>20</v>
      </c>
      <c r="H891">
        <v>122</v>
      </c>
      <c r="I891">
        <f t="shared" si="56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7">
        <f t="shared" si="53"/>
        <v>41710.208333333336</v>
      </c>
      <c r="T891" s="8">
        <f t="shared" si="54"/>
        <v>41717.208333333336</v>
      </c>
    </row>
    <row r="892" spans="1:20" ht="17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5"/>
        <v>116</v>
      </c>
      <c r="G892" t="s">
        <v>20</v>
      </c>
      <c r="H892">
        <v>1470</v>
      </c>
      <c r="I892">
        <f t="shared" si="56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7">
        <f t="shared" si="53"/>
        <v>43640.208333333328</v>
      </c>
      <c r="T892" s="8">
        <f t="shared" si="54"/>
        <v>43641.208333333328</v>
      </c>
    </row>
    <row r="893" spans="1:20" ht="3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5"/>
        <v>259</v>
      </c>
      <c r="G893" t="s">
        <v>20</v>
      </c>
      <c r="H893">
        <v>165</v>
      </c>
      <c r="I893">
        <f t="shared" si="56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7">
        <f t="shared" si="53"/>
        <v>40880.25</v>
      </c>
      <c r="T893" s="8">
        <f t="shared" si="54"/>
        <v>40924.25</v>
      </c>
    </row>
    <row r="894" spans="1:20" ht="17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5"/>
        <v>231</v>
      </c>
      <c r="G894" t="s">
        <v>20</v>
      </c>
      <c r="H894">
        <v>182</v>
      </c>
      <c r="I894">
        <f t="shared" si="56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7">
        <f t="shared" si="53"/>
        <v>40319.208333333336</v>
      </c>
      <c r="T894" s="8">
        <f t="shared" si="54"/>
        <v>40360.208333333336</v>
      </c>
    </row>
    <row r="895" spans="1:20" ht="17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5"/>
        <v>128</v>
      </c>
      <c r="G895" t="s">
        <v>20</v>
      </c>
      <c r="H895">
        <v>199</v>
      </c>
      <c r="I895">
        <f t="shared" si="56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7">
        <f t="shared" si="53"/>
        <v>42170.208333333328</v>
      </c>
      <c r="T895" s="8">
        <f t="shared" si="54"/>
        <v>42174.208333333328</v>
      </c>
    </row>
    <row r="896" spans="1:20" ht="17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5"/>
        <v>189</v>
      </c>
      <c r="G896" t="s">
        <v>20</v>
      </c>
      <c r="H896">
        <v>56</v>
      </c>
      <c r="I896">
        <f t="shared" si="56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7">
        <f t="shared" si="53"/>
        <v>41466.208333333336</v>
      </c>
      <c r="T896" s="8">
        <f t="shared" si="54"/>
        <v>41496.208333333336</v>
      </c>
    </row>
    <row r="897" spans="1:20" ht="3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5"/>
        <v>7</v>
      </c>
      <c r="G897" t="s">
        <v>14</v>
      </c>
      <c r="H897">
        <v>107</v>
      </c>
      <c r="I897">
        <f t="shared" si="56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7">
        <f t="shared" si="53"/>
        <v>43134.25</v>
      </c>
      <c r="T897" s="8">
        <f t="shared" si="54"/>
        <v>43143.25</v>
      </c>
    </row>
    <row r="898" spans="1:20" ht="3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5"/>
        <v>774</v>
      </c>
      <c r="G898" t="s">
        <v>20</v>
      </c>
      <c r="H898">
        <v>1460</v>
      </c>
      <c r="I898">
        <f t="shared" si="56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7">
        <f t="shared" ref="S898:S961" si="57">((L898/86400) + DATE(1970,1,1))</f>
        <v>40738.208333333336</v>
      </c>
      <c r="T898" s="8">
        <f t="shared" ref="T898:T961" si="58">(((M898/60)/60)/24)+DATE(1970,1,1)</f>
        <v>40741.208333333336</v>
      </c>
    </row>
    <row r="899" spans="1:20" ht="17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9">ROUND(E899/D899*100, 0)</f>
        <v>28</v>
      </c>
      <c r="G899" t="s">
        <v>14</v>
      </c>
      <c r="H899">
        <v>27</v>
      </c>
      <c r="I899">
        <f t="shared" si="56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7">
        <f t="shared" si="57"/>
        <v>43583.208333333328</v>
      </c>
      <c r="T899" s="8">
        <f t="shared" si="58"/>
        <v>43585.208333333328</v>
      </c>
    </row>
    <row r="900" spans="1:20" ht="17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9"/>
        <v>52</v>
      </c>
      <c r="G900" t="s">
        <v>14</v>
      </c>
      <c r="H900">
        <v>1221</v>
      </c>
      <c r="I900">
        <f t="shared" si="56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7">
        <f t="shared" si="57"/>
        <v>43815.25</v>
      </c>
      <c r="T900" s="8">
        <f t="shared" si="58"/>
        <v>43821.25</v>
      </c>
    </row>
    <row r="901" spans="1:20" ht="17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9"/>
        <v>407</v>
      </c>
      <c r="G901" t="s">
        <v>20</v>
      </c>
      <c r="H901">
        <v>123</v>
      </c>
      <c r="I901">
        <f t="shared" si="56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7">
        <f t="shared" si="57"/>
        <v>41554.208333333336</v>
      </c>
      <c r="T901" s="8">
        <f t="shared" si="58"/>
        <v>41572.208333333336</v>
      </c>
    </row>
    <row r="902" spans="1:20" ht="17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9"/>
        <v>2</v>
      </c>
      <c r="G902" t="s">
        <v>14</v>
      </c>
      <c r="H902">
        <v>1</v>
      </c>
      <c r="I902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7">
        <f t="shared" si="57"/>
        <v>41901.208333333336</v>
      </c>
      <c r="T902" s="8">
        <f t="shared" si="58"/>
        <v>41902.208333333336</v>
      </c>
    </row>
    <row r="903" spans="1:20" ht="17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9"/>
        <v>156</v>
      </c>
      <c r="G903" t="s">
        <v>20</v>
      </c>
      <c r="H903">
        <v>159</v>
      </c>
      <c r="I903">
        <f t="shared" si="56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7">
        <f t="shared" si="57"/>
        <v>43298.208333333328</v>
      </c>
      <c r="T903" s="8">
        <f t="shared" si="58"/>
        <v>43331.208333333328</v>
      </c>
    </row>
    <row r="904" spans="1:20" ht="17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9"/>
        <v>252</v>
      </c>
      <c r="G904" t="s">
        <v>20</v>
      </c>
      <c r="H904">
        <v>110</v>
      </c>
      <c r="I904">
        <f t="shared" si="56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7">
        <f t="shared" si="57"/>
        <v>42399.25</v>
      </c>
      <c r="T904" s="8">
        <f t="shared" si="58"/>
        <v>42441.25</v>
      </c>
    </row>
    <row r="905" spans="1:20" ht="3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9"/>
        <v>2</v>
      </c>
      <c r="G905" t="s">
        <v>47</v>
      </c>
      <c r="H905">
        <v>14</v>
      </c>
      <c r="I905">
        <f t="shared" si="56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7">
        <f t="shared" si="57"/>
        <v>41034.208333333336</v>
      </c>
      <c r="T905" s="8">
        <f t="shared" si="58"/>
        <v>41049.208333333336</v>
      </c>
    </row>
    <row r="906" spans="1:20" ht="17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9"/>
        <v>12</v>
      </c>
      <c r="G906" t="s">
        <v>14</v>
      </c>
      <c r="H906">
        <v>16</v>
      </c>
      <c r="I906">
        <f t="shared" si="56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7">
        <f t="shared" si="57"/>
        <v>41186.208333333336</v>
      </c>
      <c r="T906" s="8">
        <f t="shared" si="58"/>
        <v>41190.208333333336</v>
      </c>
    </row>
    <row r="907" spans="1:20" ht="17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9"/>
        <v>164</v>
      </c>
      <c r="G907" t="s">
        <v>20</v>
      </c>
      <c r="H907">
        <v>236</v>
      </c>
      <c r="I907">
        <f t="shared" si="56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7">
        <f t="shared" si="57"/>
        <v>41536.208333333336</v>
      </c>
      <c r="T907" s="8">
        <f t="shared" si="58"/>
        <v>41539.208333333336</v>
      </c>
    </row>
    <row r="908" spans="1:20" ht="3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9"/>
        <v>163</v>
      </c>
      <c r="G908" t="s">
        <v>20</v>
      </c>
      <c r="H908">
        <v>191</v>
      </c>
      <c r="I908">
        <f t="shared" si="56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7">
        <f t="shared" si="57"/>
        <v>42868.208333333328</v>
      </c>
      <c r="T908" s="8">
        <f t="shared" si="58"/>
        <v>42904.208333333328</v>
      </c>
    </row>
    <row r="909" spans="1:20" ht="17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9"/>
        <v>20</v>
      </c>
      <c r="G909" t="s">
        <v>14</v>
      </c>
      <c r="H909">
        <v>41</v>
      </c>
      <c r="I909">
        <f t="shared" si="56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7">
        <f t="shared" si="57"/>
        <v>40660.208333333336</v>
      </c>
      <c r="T909" s="8">
        <f t="shared" si="58"/>
        <v>40667.208333333336</v>
      </c>
    </row>
    <row r="910" spans="1:20" ht="17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9"/>
        <v>319</v>
      </c>
      <c r="G910" t="s">
        <v>20</v>
      </c>
      <c r="H910">
        <v>3934</v>
      </c>
      <c r="I910">
        <f t="shared" si="56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7">
        <f t="shared" si="57"/>
        <v>41031.208333333336</v>
      </c>
      <c r="T910" s="8">
        <f t="shared" si="58"/>
        <v>41042.208333333336</v>
      </c>
    </row>
    <row r="911" spans="1:20" ht="17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9"/>
        <v>479</v>
      </c>
      <c r="G911" t="s">
        <v>20</v>
      </c>
      <c r="H911">
        <v>80</v>
      </c>
      <c r="I911">
        <f t="shared" si="56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7">
        <f t="shared" si="57"/>
        <v>43255.208333333328</v>
      </c>
      <c r="T911" s="8">
        <f t="shared" si="58"/>
        <v>43282.208333333328</v>
      </c>
    </row>
    <row r="912" spans="1:20" ht="17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9"/>
        <v>20</v>
      </c>
      <c r="G912" t="s">
        <v>74</v>
      </c>
      <c r="H912">
        <v>296</v>
      </c>
      <c r="I912">
        <f t="shared" si="56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7">
        <f t="shared" si="57"/>
        <v>42026.25</v>
      </c>
      <c r="T912" s="8">
        <f t="shared" si="58"/>
        <v>42027.25</v>
      </c>
    </row>
    <row r="913" spans="1:20" ht="17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9"/>
        <v>199</v>
      </c>
      <c r="G913" t="s">
        <v>20</v>
      </c>
      <c r="H913">
        <v>462</v>
      </c>
      <c r="I913">
        <f t="shared" si="56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7">
        <f t="shared" si="57"/>
        <v>43717.208333333328</v>
      </c>
      <c r="T913" s="8">
        <f t="shared" si="58"/>
        <v>43719.208333333328</v>
      </c>
    </row>
    <row r="914" spans="1:20" ht="17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9"/>
        <v>795</v>
      </c>
      <c r="G914" t="s">
        <v>20</v>
      </c>
      <c r="H914">
        <v>179</v>
      </c>
      <c r="I914">
        <f t="shared" si="56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7">
        <f t="shared" si="57"/>
        <v>41157.208333333336</v>
      </c>
      <c r="T914" s="8">
        <f t="shared" si="58"/>
        <v>41170.208333333336</v>
      </c>
    </row>
    <row r="915" spans="1:20" ht="17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9"/>
        <v>51</v>
      </c>
      <c r="G915" t="s">
        <v>14</v>
      </c>
      <c r="H915">
        <v>523</v>
      </c>
      <c r="I915">
        <f t="shared" si="56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7">
        <f t="shared" si="57"/>
        <v>43597.208333333328</v>
      </c>
      <c r="T915" s="8">
        <f t="shared" si="58"/>
        <v>43610.208333333328</v>
      </c>
    </row>
    <row r="916" spans="1:20" ht="17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9"/>
        <v>57</v>
      </c>
      <c r="G916" t="s">
        <v>14</v>
      </c>
      <c r="H916">
        <v>141</v>
      </c>
      <c r="I916">
        <f t="shared" si="56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7">
        <f t="shared" si="57"/>
        <v>41490.208333333336</v>
      </c>
      <c r="T916" s="8">
        <f t="shared" si="58"/>
        <v>41502.208333333336</v>
      </c>
    </row>
    <row r="917" spans="1:20" ht="17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9"/>
        <v>156</v>
      </c>
      <c r="G917" t="s">
        <v>20</v>
      </c>
      <c r="H917">
        <v>1866</v>
      </c>
      <c r="I917">
        <f t="shared" si="56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7">
        <f t="shared" si="57"/>
        <v>42976.208333333328</v>
      </c>
      <c r="T917" s="8">
        <f t="shared" si="58"/>
        <v>42985.208333333328</v>
      </c>
    </row>
    <row r="918" spans="1:20" ht="3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9"/>
        <v>36</v>
      </c>
      <c r="G918" t="s">
        <v>14</v>
      </c>
      <c r="H918">
        <v>52</v>
      </c>
      <c r="I918">
        <f t="shared" si="56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7">
        <f t="shared" si="57"/>
        <v>41991.25</v>
      </c>
      <c r="T918" s="8">
        <f t="shared" si="58"/>
        <v>42000.25</v>
      </c>
    </row>
    <row r="919" spans="1:20" ht="17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9"/>
        <v>58</v>
      </c>
      <c r="G919" t="s">
        <v>47</v>
      </c>
      <c r="H919">
        <v>27</v>
      </c>
      <c r="I919">
        <f t="shared" si="56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7">
        <f t="shared" si="57"/>
        <v>40722.208333333336</v>
      </c>
      <c r="T919" s="8">
        <f t="shared" si="58"/>
        <v>40746.208333333336</v>
      </c>
    </row>
    <row r="920" spans="1:20" ht="17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9"/>
        <v>237</v>
      </c>
      <c r="G920" t="s">
        <v>20</v>
      </c>
      <c r="H920">
        <v>156</v>
      </c>
      <c r="I920">
        <f t="shared" si="56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7">
        <f t="shared" si="57"/>
        <v>41117.208333333336</v>
      </c>
      <c r="T920" s="8">
        <f t="shared" si="58"/>
        <v>41128.208333333336</v>
      </c>
    </row>
    <row r="921" spans="1:20" ht="17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9"/>
        <v>59</v>
      </c>
      <c r="G921" t="s">
        <v>14</v>
      </c>
      <c r="H921">
        <v>225</v>
      </c>
      <c r="I921">
        <f t="shared" si="56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7">
        <f t="shared" si="57"/>
        <v>43022.208333333328</v>
      </c>
      <c r="T921" s="8">
        <f t="shared" si="58"/>
        <v>43054.25</v>
      </c>
    </row>
    <row r="922" spans="1:20" ht="17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9"/>
        <v>183</v>
      </c>
      <c r="G922" t="s">
        <v>20</v>
      </c>
      <c r="H922">
        <v>255</v>
      </c>
      <c r="I922">
        <f t="shared" si="56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7">
        <f t="shared" si="57"/>
        <v>43503.25</v>
      </c>
      <c r="T922" s="8">
        <f t="shared" si="58"/>
        <v>43523.25</v>
      </c>
    </row>
    <row r="923" spans="1:20" ht="17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9"/>
        <v>1</v>
      </c>
      <c r="G923" t="s">
        <v>14</v>
      </c>
      <c r="H923">
        <v>38</v>
      </c>
      <c r="I923">
        <f t="shared" si="56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7">
        <f t="shared" si="57"/>
        <v>40951.25</v>
      </c>
      <c r="T923" s="8">
        <f t="shared" si="58"/>
        <v>40965.25</v>
      </c>
    </row>
    <row r="924" spans="1:20" ht="17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9"/>
        <v>176</v>
      </c>
      <c r="G924" t="s">
        <v>20</v>
      </c>
      <c r="H924">
        <v>2261</v>
      </c>
      <c r="I924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7">
        <f t="shared" si="57"/>
        <v>43443.25</v>
      </c>
      <c r="T924" s="8">
        <f t="shared" si="58"/>
        <v>43452.25</v>
      </c>
    </row>
    <row r="925" spans="1:20" ht="17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9"/>
        <v>238</v>
      </c>
      <c r="G925" t="s">
        <v>20</v>
      </c>
      <c r="H925">
        <v>40</v>
      </c>
      <c r="I925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7">
        <f t="shared" si="57"/>
        <v>40373.208333333336</v>
      </c>
      <c r="T925" s="8">
        <f t="shared" si="58"/>
        <v>40374.208333333336</v>
      </c>
    </row>
    <row r="926" spans="1:20" ht="17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9"/>
        <v>488</v>
      </c>
      <c r="G926" t="s">
        <v>20</v>
      </c>
      <c r="H926">
        <v>2289</v>
      </c>
      <c r="I926">
        <f t="shared" si="56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7">
        <f t="shared" si="57"/>
        <v>43769.208333333328</v>
      </c>
      <c r="T926" s="8">
        <f t="shared" si="58"/>
        <v>43780.25</v>
      </c>
    </row>
    <row r="927" spans="1:20" ht="3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9"/>
        <v>224</v>
      </c>
      <c r="G927" t="s">
        <v>20</v>
      </c>
      <c r="H927">
        <v>65</v>
      </c>
      <c r="I927">
        <f t="shared" si="56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7">
        <f t="shared" si="57"/>
        <v>43000.208333333328</v>
      </c>
      <c r="T927" s="8">
        <f t="shared" si="58"/>
        <v>43012.208333333328</v>
      </c>
    </row>
    <row r="928" spans="1:20" ht="17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9"/>
        <v>18</v>
      </c>
      <c r="G928" t="s">
        <v>14</v>
      </c>
      <c r="H928">
        <v>15</v>
      </c>
      <c r="I928">
        <f t="shared" si="56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7">
        <f t="shared" si="57"/>
        <v>42502.208333333328</v>
      </c>
      <c r="T928" s="8">
        <f t="shared" si="58"/>
        <v>42506.208333333328</v>
      </c>
    </row>
    <row r="929" spans="1:20" ht="17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9"/>
        <v>46</v>
      </c>
      <c r="G929" t="s">
        <v>14</v>
      </c>
      <c r="H929">
        <v>37</v>
      </c>
      <c r="I929">
        <f t="shared" si="56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7">
        <f t="shared" si="57"/>
        <v>41102.208333333336</v>
      </c>
      <c r="T929" s="8">
        <f t="shared" si="58"/>
        <v>41131.208333333336</v>
      </c>
    </row>
    <row r="930" spans="1:20" ht="17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9"/>
        <v>117</v>
      </c>
      <c r="G930" t="s">
        <v>20</v>
      </c>
      <c r="H930">
        <v>3777</v>
      </c>
      <c r="I930">
        <f t="shared" si="56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7">
        <f t="shared" si="57"/>
        <v>41637.25</v>
      </c>
      <c r="T930" s="8">
        <f t="shared" si="58"/>
        <v>41646.25</v>
      </c>
    </row>
    <row r="931" spans="1:20" ht="17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9"/>
        <v>217</v>
      </c>
      <c r="G931" t="s">
        <v>20</v>
      </c>
      <c r="H931">
        <v>184</v>
      </c>
      <c r="I931">
        <f t="shared" si="56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7">
        <f t="shared" si="57"/>
        <v>42858.208333333328</v>
      </c>
      <c r="T931" s="8">
        <f t="shared" si="58"/>
        <v>42872.208333333328</v>
      </c>
    </row>
    <row r="932" spans="1:20" ht="17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9"/>
        <v>112</v>
      </c>
      <c r="G932" t="s">
        <v>20</v>
      </c>
      <c r="H932">
        <v>85</v>
      </c>
      <c r="I932">
        <f t="shared" si="56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7">
        <f t="shared" si="57"/>
        <v>42060.25</v>
      </c>
      <c r="T932" s="8">
        <f t="shared" si="58"/>
        <v>42067.25</v>
      </c>
    </row>
    <row r="933" spans="1:20" ht="17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9"/>
        <v>73</v>
      </c>
      <c r="G933" t="s">
        <v>14</v>
      </c>
      <c r="H933">
        <v>112</v>
      </c>
      <c r="I933">
        <f t="shared" si="56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7">
        <f t="shared" si="57"/>
        <v>41818.208333333336</v>
      </c>
      <c r="T933" s="8">
        <f t="shared" si="58"/>
        <v>41820.208333333336</v>
      </c>
    </row>
    <row r="934" spans="1:20" ht="17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9"/>
        <v>212</v>
      </c>
      <c r="G934" t="s">
        <v>20</v>
      </c>
      <c r="H934">
        <v>144</v>
      </c>
      <c r="I934">
        <f t="shared" si="56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7">
        <f t="shared" si="57"/>
        <v>41709.208333333336</v>
      </c>
      <c r="T934" s="8">
        <f t="shared" si="58"/>
        <v>41712.208333333336</v>
      </c>
    </row>
    <row r="935" spans="1:20" ht="17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9"/>
        <v>240</v>
      </c>
      <c r="G935" t="s">
        <v>20</v>
      </c>
      <c r="H935">
        <v>1902</v>
      </c>
      <c r="I935">
        <f t="shared" si="56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7">
        <f t="shared" si="57"/>
        <v>41372.208333333336</v>
      </c>
      <c r="T935" s="8">
        <f t="shared" si="58"/>
        <v>41385.208333333336</v>
      </c>
    </row>
    <row r="936" spans="1:20" ht="17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9"/>
        <v>182</v>
      </c>
      <c r="G936" t="s">
        <v>20</v>
      </c>
      <c r="H936">
        <v>105</v>
      </c>
      <c r="I936">
        <f t="shared" si="56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7">
        <f t="shared" si="57"/>
        <v>42422.25</v>
      </c>
      <c r="T936" s="8">
        <f t="shared" si="58"/>
        <v>42428.25</v>
      </c>
    </row>
    <row r="937" spans="1:20" ht="3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9"/>
        <v>164</v>
      </c>
      <c r="G937" t="s">
        <v>20</v>
      </c>
      <c r="H937">
        <v>132</v>
      </c>
      <c r="I937">
        <f t="shared" si="56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7">
        <f t="shared" si="57"/>
        <v>42209.208333333328</v>
      </c>
      <c r="T937" s="8">
        <f t="shared" si="58"/>
        <v>42216.208333333328</v>
      </c>
    </row>
    <row r="938" spans="1:20" ht="17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9"/>
        <v>2</v>
      </c>
      <c r="G938" t="s">
        <v>14</v>
      </c>
      <c r="H938">
        <v>21</v>
      </c>
      <c r="I938">
        <f t="shared" si="56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7">
        <f t="shared" si="57"/>
        <v>43668.208333333328</v>
      </c>
      <c r="T938" s="8">
        <f t="shared" si="58"/>
        <v>43671.208333333328</v>
      </c>
    </row>
    <row r="939" spans="1:20" ht="17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9"/>
        <v>50</v>
      </c>
      <c r="G939" t="s">
        <v>74</v>
      </c>
      <c r="H939">
        <v>976</v>
      </c>
      <c r="I939">
        <f t="shared" si="56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7">
        <f t="shared" si="57"/>
        <v>42334.25</v>
      </c>
      <c r="T939" s="8">
        <f t="shared" si="58"/>
        <v>42343.25</v>
      </c>
    </row>
    <row r="940" spans="1:20" ht="17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9"/>
        <v>110</v>
      </c>
      <c r="G940" t="s">
        <v>20</v>
      </c>
      <c r="H940">
        <v>96</v>
      </c>
      <c r="I940">
        <f t="shared" si="56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7">
        <f t="shared" si="57"/>
        <v>43263.208333333328</v>
      </c>
      <c r="T940" s="8">
        <f t="shared" si="58"/>
        <v>43299.208333333328</v>
      </c>
    </row>
    <row r="941" spans="1:20" ht="3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9"/>
        <v>49</v>
      </c>
      <c r="G941" t="s">
        <v>14</v>
      </c>
      <c r="H941">
        <v>67</v>
      </c>
      <c r="I941">
        <f t="shared" si="56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7">
        <f t="shared" si="57"/>
        <v>40670.208333333336</v>
      </c>
      <c r="T941" s="8">
        <f t="shared" si="58"/>
        <v>40687.208333333336</v>
      </c>
    </row>
    <row r="942" spans="1:20" ht="17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9"/>
        <v>62</v>
      </c>
      <c r="G942" t="s">
        <v>47</v>
      </c>
      <c r="H942">
        <v>66</v>
      </c>
      <c r="I942">
        <f t="shared" si="56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7">
        <f t="shared" si="57"/>
        <v>41244.25</v>
      </c>
      <c r="T942" s="8">
        <f t="shared" si="58"/>
        <v>41266.25</v>
      </c>
    </row>
    <row r="943" spans="1:20" ht="17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9"/>
        <v>13</v>
      </c>
      <c r="G943" t="s">
        <v>14</v>
      </c>
      <c r="H943">
        <v>78</v>
      </c>
      <c r="I943">
        <f t="shared" si="56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7">
        <f t="shared" si="57"/>
        <v>40552.25</v>
      </c>
      <c r="T943" s="8">
        <f t="shared" si="58"/>
        <v>40587.25</v>
      </c>
    </row>
    <row r="944" spans="1:20" ht="17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9"/>
        <v>65</v>
      </c>
      <c r="G944" t="s">
        <v>14</v>
      </c>
      <c r="H944">
        <v>67</v>
      </c>
      <c r="I944">
        <f t="shared" si="56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7">
        <f t="shared" si="57"/>
        <v>40568.25</v>
      </c>
      <c r="T944" s="8">
        <f t="shared" si="58"/>
        <v>40571.25</v>
      </c>
    </row>
    <row r="945" spans="1:20" ht="17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9"/>
        <v>160</v>
      </c>
      <c r="G945" t="s">
        <v>20</v>
      </c>
      <c r="H945">
        <v>114</v>
      </c>
      <c r="I945">
        <f t="shared" si="56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7">
        <f t="shared" si="57"/>
        <v>41906.208333333336</v>
      </c>
      <c r="T945" s="8">
        <f t="shared" si="58"/>
        <v>41941.208333333336</v>
      </c>
    </row>
    <row r="946" spans="1:20" ht="17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9"/>
        <v>81</v>
      </c>
      <c r="G946" t="s">
        <v>14</v>
      </c>
      <c r="H946">
        <v>263</v>
      </c>
      <c r="I946">
        <f t="shared" si="56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7">
        <f t="shared" si="57"/>
        <v>42776.25</v>
      </c>
      <c r="T946" s="8">
        <f t="shared" si="58"/>
        <v>42795.25</v>
      </c>
    </row>
    <row r="947" spans="1:20" ht="17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9"/>
        <v>32</v>
      </c>
      <c r="G947" t="s">
        <v>14</v>
      </c>
      <c r="H947">
        <v>1691</v>
      </c>
      <c r="I947">
        <f t="shared" si="56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7">
        <f t="shared" si="57"/>
        <v>41004.208333333336</v>
      </c>
      <c r="T947" s="8">
        <f t="shared" si="58"/>
        <v>41019.208333333336</v>
      </c>
    </row>
    <row r="948" spans="1:20" ht="3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9"/>
        <v>10</v>
      </c>
      <c r="G948" t="s">
        <v>14</v>
      </c>
      <c r="H948">
        <v>181</v>
      </c>
      <c r="I948">
        <f t="shared" si="56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7">
        <f t="shared" si="57"/>
        <v>40710.208333333336</v>
      </c>
      <c r="T948" s="8">
        <f t="shared" si="58"/>
        <v>40712.208333333336</v>
      </c>
    </row>
    <row r="949" spans="1:20" ht="17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9"/>
        <v>27</v>
      </c>
      <c r="G949" t="s">
        <v>14</v>
      </c>
      <c r="H949">
        <v>13</v>
      </c>
      <c r="I949">
        <f t="shared" si="56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7">
        <f t="shared" si="57"/>
        <v>41908.208333333336</v>
      </c>
      <c r="T949" s="8">
        <f t="shared" si="58"/>
        <v>41915.208333333336</v>
      </c>
    </row>
    <row r="950" spans="1:20" ht="17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9"/>
        <v>63</v>
      </c>
      <c r="G950" t="s">
        <v>74</v>
      </c>
      <c r="H950">
        <v>160</v>
      </c>
      <c r="I950">
        <f t="shared" si="56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7">
        <f t="shared" si="57"/>
        <v>41985.25</v>
      </c>
      <c r="T950" s="8">
        <f t="shared" si="58"/>
        <v>41995.25</v>
      </c>
    </row>
    <row r="951" spans="1:20" ht="3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9"/>
        <v>161</v>
      </c>
      <c r="G951" t="s">
        <v>20</v>
      </c>
      <c r="H951">
        <v>203</v>
      </c>
      <c r="I951">
        <f t="shared" ref="I951:I1001" si="60">ROUND(E951/H951, 2)</f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7">
        <f t="shared" si="57"/>
        <v>42112.208333333328</v>
      </c>
      <c r="T951" s="8">
        <f t="shared" si="58"/>
        <v>42131.208333333328</v>
      </c>
    </row>
    <row r="952" spans="1:20" ht="17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9"/>
        <v>5</v>
      </c>
      <c r="G952" t="s">
        <v>14</v>
      </c>
      <c r="H952">
        <v>1</v>
      </c>
      <c r="I952">
        <f t="shared" si="60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7">
        <f t="shared" si="57"/>
        <v>43571.208333333328</v>
      </c>
      <c r="T952" s="8">
        <f t="shared" si="58"/>
        <v>43576.208333333328</v>
      </c>
    </row>
    <row r="953" spans="1:20" ht="17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9"/>
        <v>1097</v>
      </c>
      <c r="G953" t="s">
        <v>20</v>
      </c>
      <c r="H953">
        <v>1559</v>
      </c>
      <c r="I953">
        <f t="shared" si="60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7">
        <f t="shared" si="57"/>
        <v>42730.25</v>
      </c>
      <c r="T953" s="8">
        <f t="shared" si="58"/>
        <v>42731.25</v>
      </c>
    </row>
    <row r="954" spans="1:20" ht="17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9"/>
        <v>70</v>
      </c>
      <c r="G954" t="s">
        <v>74</v>
      </c>
      <c r="H954">
        <v>2266</v>
      </c>
      <c r="I954">
        <f t="shared" si="60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7">
        <f t="shared" si="57"/>
        <v>42591.208333333328</v>
      </c>
      <c r="T954" s="8">
        <f t="shared" si="58"/>
        <v>42605.208333333328</v>
      </c>
    </row>
    <row r="955" spans="1:20" ht="3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9"/>
        <v>60</v>
      </c>
      <c r="G955" t="s">
        <v>14</v>
      </c>
      <c r="H955">
        <v>21</v>
      </c>
      <c r="I955">
        <f t="shared" si="60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7">
        <f t="shared" si="57"/>
        <v>42358.25</v>
      </c>
      <c r="T955" s="8">
        <f t="shared" si="58"/>
        <v>42394.25</v>
      </c>
    </row>
    <row r="956" spans="1:20" ht="17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9"/>
        <v>367</v>
      </c>
      <c r="G956" t="s">
        <v>20</v>
      </c>
      <c r="H956">
        <v>1548</v>
      </c>
      <c r="I956">
        <f t="shared" si="60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7">
        <f t="shared" si="57"/>
        <v>41174.208333333336</v>
      </c>
      <c r="T956" s="8">
        <f t="shared" si="58"/>
        <v>41198.208333333336</v>
      </c>
    </row>
    <row r="957" spans="1:20" ht="3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9"/>
        <v>1109</v>
      </c>
      <c r="G957" t="s">
        <v>20</v>
      </c>
      <c r="H957">
        <v>80</v>
      </c>
      <c r="I957">
        <f t="shared" si="60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7">
        <f t="shared" si="57"/>
        <v>41238.25</v>
      </c>
      <c r="T957" s="8">
        <f t="shared" si="58"/>
        <v>41240.25</v>
      </c>
    </row>
    <row r="958" spans="1:20" ht="17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9"/>
        <v>19</v>
      </c>
      <c r="G958" t="s">
        <v>14</v>
      </c>
      <c r="H958">
        <v>830</v>
      </c>
      <c r="I958">
        <f t="shared" si="60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7">
        <f t="shared" si="57"/>
        <v>42360.25</v>
      </c>
      <c r="T958" s="8">
        <f t="shared" si="58"/>
        <v>42364.25</v>
      </c>
    </row>
    <row r="959" spans="1:20" ht="17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9"/>
        <v>127</v>
      </c>
      <c r="G959" t="s">
        <v>20</v>
      </c>
      <c r="H959">
        <v>131</v>
      </c>
      <c r="I959">
        <f t="shared" si="60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7">
        <f t="shared" si="57"/>
        <v>40955.25</v>
      </c>
      <c r="T959" s="8">
        <f t="shared" si="58"/>
        <v>40958.25</v>
      </c>
    </row>
    <row r="960" spans="1:20" ht="3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9"/>
        <v>735</v>
      </c>
      <c r="G960" t="s">
        <v>20</v>
      </c>
      <c r="H960">
        <v>112</v>
      </c>
      <c r="I960">
        <f t="shared" si="60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7">
        <f t="shared" si="57"/>
        <v>40350.208333333336</v>
      </c>
      <c r="T960" s="8">
        <f t="shared" si="58"/>
        <v>40372.208333333336</v>
      </c>
    </row>
    <row r="961" spans="1:20" ht="17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9"/>
        <v>5</v>
      </c>
      <c r="G961" t="s">
        <v>14</v>
      </c>
      <c r="H961">
        <v>130</v>
      </c>
      <c r="I961">
        <f t="shared" si="60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7">
        <f t="shared" si="57"/>
        <v>40357.208333333336</v>
      </c>
      <c r="T961" s="8">
        <f t="shared" si="58"/>
        <v>40385.208333333336</v>
      </c>
    </row>
    <row r="962" spans="1:20" ht="17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9"/>
        <v>85</v>
      </c>
      <c r="G962" t="s">
        <v>14</v>
      </c>
      <c r="H962">
        <v>55</v>
      </c>
      <c r="I962">
        <f t="shared" si="60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7">
        <f t="shared" ref="S962:S1001" si="61">((L962/86400) + DATE(1970,1,1))</f>
        <v>42408.25</v>
      </c>
      <c r="T962" s="8">
        <f t="shared" ref="T962:T1001" si="62">(((M962/60)/60)/24)+DATE(1970,1,1)</f>
        <v>42445.208333333328</v>
      </c>
    </row>
    <row r="963" spans="1:20" ht="3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3">ROUND(E963/D963*100, 0)</f>
        <v>119</v>
      </c>
      <c r="G963" t="s">
        <v>20</v>
      </c>
      <c r="H963">
        <v>155</v>
      </c>
      <c r="I963">
        <f t="shared" si="60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7">
        <f t="shared" si="61"/>
        <v>40591.25</v>
      </c>
      <c r="T963" s="8">
        <f t="shared" si="62"/>
        <v>40595.25</v>
      </c>
    </row>
    <row r="964" spans="1:20" ht="17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3"/>
        <v>296</v>
      </c>
      <c r="G964" t="s">
        <v>20</v>
      </c>
      <c r="H964">
        <v>266</v>
      </c>
      <c r="I964">
        <f t="shared" si="60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7">
        <f t="shared" si="61"/>
        <v>41592.25</v>
      </c>
      <c r="T964" s="8">
        <f t="shared" si="62"/>
        <v>41613.25</v>
      </c>
    </row>
    <row r="965" spans="1:20" ht="17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3"/>
        <v>85</v>
      </c>
      <c r="G965" t="s">
        <v>14</v>
      </c>
      <c r="H965">
        <v>114</v>
      </c>
      <c r="I965">
        <f t="shared" si="60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7">
        <f t="shared" si="61"/>
        <v>40607.25</v>
      </c>
      <c r="T965" s="8">
        <f t="shared" si="62"/>
        <v>40613.25</v>
      </c>
    </row>
    <row r="966" spans="1:20" ht="17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3"/>
        <v>356</v>
      </c>
      <c r="G966" t="s">
        <v>20</v>
      </c>
      <c r="H966">
        <v>155</v>
      </c>
      <c r="I966">
        <f t="shared" si="60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7">
        <f t="shared" si="61"/>
        <v>42135.208333333328</v>
      </c>
      <c r="T966" s="8">
        <f t="shared" si="62"/>
        <v>42140.208333333328</v>
      </c>
    </row>
    <row r="967" spans="1:20" ht="17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3"/>
        <v>386</v>
      </c>
      <c r="G967" t="s">
        <v>20</v>
      </c>
      <c r="H967">
        <v>207</v>
      </c>
      <c r="I967">
        <f t="shared" si="60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7">
        <f t="shared" si="61"/>
        <v>40203.25</v>
      </c>
      <c r="T967" s="8">
        <f t="shared" si="62"/>
        <v>40243.25</v>
      </c>
    </row>
    <row r="968" spans="1:20" ht="17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3"/>
        <v>792</v>
      </c>
      <c r="G968" t="s">
        <v>20</v>
      </c>
      <c r="H968">
        <v>245</v>
      </c>
      <c r="I968">
        <f t="shared" si="60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7">
        <f t="shared" si="61"/>
        <v>42901.208333333328</v>
      </c>
      <c r="T968" s="8">
        <f t="shared" si="62"/>
        <v>42903.208333333328</v>
      </c>
    </row>
    <row r="969" spans="1:20" ht="17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3"/>
        <v>137</v>
      </c>
      <c r="G969" t="s">
        <v>20</v>
      </c>
      <c r="H969">
        <v>1573</v>
      </c>
      <c r="I969">
        <f t="shared" si="6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7">
        <f t="shared" si="61"/>
        <v>41005.208333333336</v>
      </c>
      <c r="T969" s="8">
        <f t="shared" si="62"/>
        <v>41042.208333333336</v>
      </c>
    </row>
    <row r="970" spans="1:20" ht="3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3"/>
        <v>338</v>
      </c>
      <c r="G970" t="s">
        <v>20</v>
      </c>
      <c r="H970">
        <v>114</v>
      </c>
      <c r="I970">
        <f t="shared" si="60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7">
        <f t="shared" si="61"/>
        <v>40544.25</v>
      </c>
      <c r="T970" s="8">
        <f t="shared" si="62"/>
        <v>40559.25</v>
      </c>
    </row>
    <row r="971" spans="1:20" ht="17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3"/>
        <v>108</v>
      </c>
      <c r="G971" t="s">
        <v>20</v>
      </c>
      <c r="H971">
        <v>93</v>
      </c>
      <c r="I971">
        <f t="shared" si="60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7">
        <f t="shared" si="61"/>
        <v>43821.25</v>
      </c>
      <c r="T971" s="8">
        <f t="shared" si="62"/>
        <v>43828.25</v>
      </c>
    </row>
    <row r="972" spans="1:20" ht="3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3"/>
        <v>61</v>
      </c>
      <c r="G972" t="s">
        <v>14</v>
      </c>
      <c r="H972">
        <v>594</v>
      </c>
      <c r="I972">
        <f t="shared" si="60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7">
        <f t="shared" si="61"/>
        <v>40672.208333333336</v>
      </c>
      <c r="T972" s="8">
        <f t="shared" si="62"/>
        <v>40673.208333333336</v>
      </c>
    </row>
    <row r="973" spans="1:20" ht="17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3"/>
        <v>28</v>
      </c>
      <c r="G973" t="s">
        <v>14</v>
      </c>
      <c r="H973">
        <v>24</v>
      </c>
      <c r="I973">
        <f t="shared" si="60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7">
        <f t="shared" si="61"/>
        <v>41555.208333333336</v>
      </c>
      <c r="T973" s="8">
        <f t="shared" si="62"/>
        <v>41561.208333333336</v>
      </c>
    </row>
    <row r="974" spans="1:20" ht="3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3"/>
        <v>228</v>
      </c>
      <c r="G974" t="s">
        <v>20</v>
      </c>
      <c r="H974">
        <v>1681</v>
      </c>
      <c r="I974">
        <f t="shared" si="60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7">
        <f t="shared" si="61"/>
        <v>41792.208333333336</v>
      </c>
      <c r="T974" s="8">
        <f t="shared" si="62"/>
        <v>41801.208333333336</v>
      </c>
    </row>
    <row r="975" spans="1:20" ht="17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3"/>
        <v>22</v>
      </c>
      <c r="G975" t="s">
        <v>14</v>
      </c>
      <c r="H975">
        <v>252</v>
      </c>
      <c r="I975">
        <f t="shared" si="60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7">
        <f t="shared" si="61"/>
        <v>40522.25</v>
      </c>
      <c r="T975" s="8">
        <f t="shared" si="62"/>
        <v>40524.25</v>
      </c>
    </row>
    <row r="976" spans="1:20" ht="17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3"/>
        <v>374</v>
      </c>
      <c r="G976" t="s">
        <v>20</v>
      </c>
      <c r="H976">
        <v>32</v>
      </c>
      <c r="I976">
        <f t="shared" si="60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7">
        <f t="shared" si="61"/>
        <v>41412.208333333336</v>
      </c>
      <c r="T976" s="8">
        <f t="shared" si="62"/>
        <v>41413.208333333336</v>
      </c>
    </row>
    <row r="977" spans="1:20" ht="17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3"/>
        <v>155</v>
      </c>
      <c r="G977" t="s">
        <v>20</v>
      </c>
      <c r="H977">
        <v>135</v>
      </c>
      <c r="I977">
        <f t="shared" si="60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7">
        <f t="shared" si="61"/>
        <v>42337.25</v>
      </c>
      <c r="T977" s="8">
        <f t="shared" si="62"/>
        <v>42376.25</v>
      </c>
    </row>
    <row r="978" spans="1:20" ht="3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3"/>
        <v>322</v>
      </c>
      <c r="G978" t="s">
        <v>20</v>
      </c>
      <c r="H978">
        <v>140</v>
      </c>
      <c r="I978">
        <f t="shared" si="60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7">
        <f t="shared" si="61"/>
        <v>40571.25</v>
      </c>
      <c r="T978" s="8">
        <f t="shared" si="62"/>
        <v>40577.25</v>
      </c>
    </row>
    <row r="979" spans="1:20" ht="17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3"/>
        <v>74</v>
      </c>
      <c r="G979" t="s">
        <v>14</v>
      </c>
      <c r="H979">
        <v>67</v>
      </c>
      <c r="I979">
        <f t="shared" si="60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7">
        <f t="shared" si="61"/>
        <v>43138.25</v>
      </c>
      <c r="T979" s="8">
        <f t="shared" si="62"/>
        <v>43170.25</v>
      </c>
    </row>
    <row r="980" spans="1:20" ht="17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3"/>
        <v>864</v>
      </c>
      <c r="G980" t="s">
        <v>20</v>
      </c>
      <c r="H980">
        <v>92</v>
      </c>
      <c r="I980">
        <f t="shared" si="60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7">
        <f t="shared" si="61"/>
        <v>42686.25</v>
      </c>
      <c r="T980" s="8">
        <f t="shared" si="62"/>
        <v>42708.25</v>
      </c>
    </row>
    <row r="981" spans="1:20" ht="17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3"/>
        <v>143</v>
      </c>
      <c r="G981" t="s">
        <v>20</v>
      </c>
      <c r="H981">
        <v>1015</v>
      </c>
      <c r="I981">
        <f t="shared" si="60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7">
        <f t="shared" si="61"/>
        <v>42078.208333333328</v>
      </c>
      <c r="T981" s="8">
        <f t="shared" si="62"/>
        <v>42084.208333333328</v>
      </c>
    </row>
    <row r="982" spans="1:20" ht="17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3"/>
        <v>40</v>
      </c>
      <c r="G982" t="s">
        <v>14</v>
      </c>
      <c r="H982">
        <v>742</v>
      </c>
      <c r="I982">
        <f t="shared" si="60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7">
        <f t="shared" si="61"/>
        <v>42307.208333333328</v>
      </c>
      <c r="T982" s="8">
        <f t="shared" si="62"/>
        <v>42312.25</v>
      </c>
    </row>
    <row r="983" spans="1:20" ht="17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3"/>
        <v>178</v>
      </c>
      <c r="G983" t="s">
        <v>20</v>
      </c>
      <c r="H983">
        <v>323</v>
      </c>
      <c r="I983">
        <f t="shared" si="60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7">
        <f t="shared" si="61"/>
        <v>43094.25</v>
      </c>
      <c r="T983" s="8">
        <f t="shared" si="62"/>
        <v>43127.25</v>
      </c>
    </row>
    <row r="984" spans="1:20" ht="17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3"/>
        <v>85</v>
      </c>
      <c r="G984" t="s">
        <v>14</v>
      </c>
      <c r="H984">
        <v>75</v>
      </c>
      <c r="I984">
        <f t="shared" si="60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7">
        <f t="shared" si="61"/>
        <v>40743.208333333336</v>
      </c>
      <c r="T984" s="8">
        <f t="shared" si="62"/>
        <v>40745.208333333336</v>
      </c>
    </row>
    <row r="985" spans="1:20" ht="17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3"/>
        <v>146</v>
      </c>
      <c r="G985" t="s">
        <v>20</v>
      </c>
      <c r="H985">
        <v>2326</v>
      </c>
      <c r="I985">
        <f t="shared" si="60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7">
        <f t="shared" si="61"/>
        <v>43681.208333333328</v>
      </c>
      <c r="T985" s="8">
        <f t="shared" si="62"/>
        <v>43696.208333333328</v>
      </c>
    </row>
    <row r="986" spans="1:20" ht="3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3"/>
        <v>152</v>
      </c>
      <c r="G986" t="s">
        <v>20</v>
      </c>
      <c r="H986">
        <v>381</v>
      </c>
      <c r="I986">
        <f t="shared" si="60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7">
        <f t="shared" si="61"/>
        <v>43716.208333333328</v>
      </c>
      <c r="T986" s="8">
        <f t="shared" si="62"/>
        <v>43742.208333333328</v>
      </c>
    </row>
    <row r="987" spans="1:20" ht="17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3"/>
        <v>67</v>
      </c>
      <c r="G987" t="s">
        <v>14</v>
      </c>
      <c r="H987">
        <v>4405</v>
      </c>
      <c r="I987">
        <f t="shared" si="60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7">
        <f t="shared" si="61"/>
        <v>41614.25</v>
      </c>
      <c r="T987" s="8">
        <f t="shared" si="62"/>
        <v>41640.25</v>
      </c>
    </row>
    <row r="988" spans="1:20" ht="3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3"/>
        <v>40</v>
      </c>
      <c r="G988" t="s">
        <v>14</v>
      </c>
      <c r="H988">
        <v>92</v>
      </c>
      <c r="I988">
        <f t="shared" si="60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7">
        <f t="shared" si="61"/>
        <v>40638.208333333336</v>
      </c>
      <c r="T988" s="8">
        <f t="shared" si="62"/>
        <v>40652.208333333336</v>
      </c>
    </row>
    <row r="989" spans="1:20" ht="17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3"/>
        <v>217</v>
      </c>
      <c r="G989" t="s">
        <v>20</v>
      </c>
      <c r="H989">
        <v>480</v>
      </c>
      <c r="I989">
        <f t="shared" si="60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7">
        <f t="shared" si="61"/>
        <v>42852.208333333328</v>
      </c>
      <c r="T989" s="8">
        <f t="shared" si="62"/>
        <v>42866.208333333328</v>
      </c>
    </row>
    <row r="990" spans="1:20" ht="17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3"/>
        <v>52</v>
      </c>
      <c r="G990" t="s">
        <v>14</v>
      </c>
      <c r="H990">
        <v>64</v>
      </c>
      <c r="I990">
        <f t="shared" si="60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7">
        <f t="shared" si="61"/>
        <v>42686.25</v>
      </c>
      <c r="T990" s="8">
        <f t="shared" si="62"/>
        <v>42707.25</v>
      </c>
    </row>
    <row r="991" spans="1:20" ht="17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3"/>
        <v>500</v>
      </c>
      <c r="G991" t="s">
        <v>20</v>
      </c>
      <c r="H991">
        <v>226</v>
      </c>
      <c r="I991">
        <f t="shared" si="60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7">
        <f t="shared" si="61"/>
        <v>43571.208333333328</v>
      </c>
      <c r="T991" s="8">
        <f t="shared" si="62"/>
        <v>43576.208333333328</v>
      </c>
    </row>
    <row r="992" spans="1:20" ht="17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3"/>
        <v>88</v>
      </c>
      <c r="G992" t="s">
        <v>14</v>
      </c>
      <c r="H992">
        <v>64</v>
      </c>
      <c r="I992">
        <f t="shared" si="60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7">
        <f t="shared" si="61"/>
        <v>42432.25</v>
      </c>
      <c r="T992" s="8">
        <f t="shared" si="62"/>
        <v>42454.208333333328</v>
      </c>
    </row>
    <row r="993" spans="1:20" ht="17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3"/>
        <v>113</v>
      </c>
      <c r="G993" t="s">
        <v>20</v>
      </c>
      <c r="H993">
        <v>241</v>
      </c>
      <c r="I993">
        <f t="shared" si="60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7">
        <f t="shared" si="61"/>
        <v>41907.208333333336</v>
      </c>
      <c r="T993" s="8">
        <f t="shared" si="62"/>
        <v>41911.208333333336</v>
      </c>
    </row>
    <row r="994" spans="1:20" ht="17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3"/>
        <v>427</v>
      </c>
      <c r="G994" t="s">
        <v>20</v>
      </c>
      <c r="H994">
        <v>132</v>
      </c>
      <c r="I994">
        <f t="shared" si="60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7">
        <f t="shared" si="61"/>
        <v>43227.208333333328</v>
      </c>
      <c r="T994" s="8">
        <f t="shared" si="62"/>
        <v>43241.208333333328</v>
      </c>
    </row>
    <row r="995" spans="1:20" ht="17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3"/>
        <v>78</v>
      </c>
      <c r="G995" t="s">
        <v>74</v>
      </c>
      <c r="H995">
        <v>75</v>
      </c>
      <c r="I995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7">
        <f t="shared" si="61"/>
        <v>42362.25</v>
      </c>
      <c r="T995" s="8">
        <f t="shared" si="62"/>
        <v>42379.25</v>
      </c>
    </row>
    <row r="996" spans="1:20" ht="17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3"/>
        <v>52</v>
      </c>
      <c r="G996" t="s">
        <v>14</v>
      </c>
      <c r="H996">
        <v>842</v>
      </c>
      <c r="I996">
        <f t="shared" si="60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7">
        <f t="shared" si="61"/>
        <v>41929.208333333336</v>
      </c>
      <c r="T996" s="8">
        <f t="shared" si="62"/>
        <v>41935.208333333336</v>
      </c>
    </row>
    <row r="997" spans="1:20" ht="17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3"/>
        <v>157</v>
      </c>
      <c r="G997" t="s">
        <v>20</v>
      </c>
      <c r="H997">
        <v>2043</v>
      </c>
      <c r="I997">
        <f t="shared" si="60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7">
        <f t="shared" si="61"/>
        <v>43408.208333333328</v>
      </c>
      <c r="T997" s="8">
        <f t="shared" si="62"/>
        <v>43437.25</v>
      </c>
    </row>
    <row r="998" spans="1:20" ht="3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3"/>
        <v>73</v>
      </c>
      <c r="G998" t="s">
        <v>14</v>
      </c>
      <c r="H998">
        <v>112</v>
      </c>
      <c r="I998">
        <f t="shared" si="60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7">
        <f t="shared" si="61"/>
        <v>41276.25</v>
      </c>
      <c r="T998" s="8">
        <f t="shared" si="62"/>
        <v>41306.25</v>
      </c>
    </row>
    <row r="999" spans="1:20" ht="17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3"/>
        <v>61</v>
      </c>
      <c r="G999" t="s">
        <v>74</v>
      </c>
      <c r="H999">
        <v>139</v>
      </c>
      <c r="I999">
        <f t="shared" si="6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7">
        <f t="shared" si="61"/>
        <v>41659.25</v>
      </c>
      <c r="T999" s="8">
        <f t="shared" si="62"/>
        <v>41664.25</v>
      </c>
    </row>
    <row r="1000" spans="1:20" ht="17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3"/>
        <v>57</v>
      </c>
      <c r="G1000" t="s">
        <v>14</v>
      </c>
      <c r="H1000">
        <v>374</v>
      </c>
      <c r="I1000">
        <f t="shared" si="6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7">
        <f t="shared" si="61"/>
        <v>40220.25</v>
      </c>
      <c r="T1000" s="8">
        <f t="shared" si="62"/>
        <v>40234.25</v>
      </c>
    </row>
    <row r="1001" spans="1:20" ht="17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3"/>
        <v>57</v>
      </c>
      <c r="G1001" t="s">
        <v>74</v>
      </c>
      <c r="H1001">
        <v>1122</v>
      </c>
      <c r="I1001">
        <f t="shared" si="6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7">
        <f t="shared" si="61"/>
        <v>42550.208333333328</v>
      </c>
      <c r="T1001" s="8">
        <f t="shared" si="62"/>
        <v>42557.208333333328</v>
      </c>
    </row>
  </sheetData>
  <autoFilter ref="G1:G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conditionalFormatting sqref="G1:G1048576">
    <cfRule type="containsText" dxfId="15" priority="2" operator="containsText" text="live">
      <formula>NOT(ISERROR(SEARCH("live",G1)))</formula>
    </cfRule>
    <cfRule type="containsText" dxfId="14" priority="3" operator="containsText" text="currently live">
      <formula>NOT(ISERROR(SEARCH("currently live",G1)))</formula>
    </cfRule>
    <cfRule type="containsText" dxfId="13" priority="4" operator="containsText" text="canceled">
      <formula>NOT(ISERROR(SEARCH("canceled",G1)))</formula>
    </cfRule>
    <cfRule type="containsText" dxfId="12" priority="7" operator="containsText" text="successful">
      <formula>NOT(ISERROR(SEARCH("successful",G1)))</formula>
    </cfRule>
    <cfRule type="containsText" dxfId="11" priority="8" operator="containsText" text="Failed">
      <formula>NOT(ISERROR(SEARCH("Failed",G1)))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ntainsText" dxfId="10" priority="5" operator="containsText" text="live">
      <formula>NOT(ISERROR(SEARCH("live",G10)))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34F3-F7BE-0D45-ABB6-9828FDC02309}">
  <dimension ref="A1:F14"/>
  <sheetViews>
    <sheetView workbookViewId="0">
      <selection activeCell="E23" sqref="E23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5" t="s">
        <v>6</v>
      </c>
      <c r="B1" t="s">
        <v>2069</v>
      </c>
    </row>
    <row r="3" spans="1:6">
      <c r="A3" s="5" t="s">
        <v>2070</v>
      </c>
      <c r="B3" s="5" t="s">
        <v>2068</v>
      </c>
    </row>
    <row r="4" spans="1:6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6" t="s">
        <v>2064</v>
      </c>
      <c r="E8">
        <v>4</v>
      </c>
      <c r="F8">
        <v>4</v>
      </c>
    </row>
    <row r="9" spans="1:6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0B3F-F7CE-5C42-8944-6FE11F6CB542}">
  <dimension ref="A1:F30"/>
  <sheetViews>
    <sheetView workbookViewId="0">
      <selection activeCell="S8" sqref="S8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5" t="s">
        <v>6</v>
      </c>
      <c r="B1" t="s">
        <v>2069</v>
      </c>
    </row>
    <row r="2" spans="1:6">
      <c r="A2" s="5" t="s">
        <v>2031</v>
      </c>
      <c r="B2" t="s">
        <v>2069</v>
      </c>
    </row>
    <row r="4" spans="1:6">
      <c r="A4" s="5" t="s">
        <v>2070</v>
      </c>
      <c r="B4" s="5" t="s">
        <v>2068</v>
      </c>
    </row>
    <row r="5" spans="1:6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6" t="s">
        <v>2065</v>
      </c>
      <c r="E7">
        <v>4</v>
      </c>
      <c r="F7">
        <v>4</v>
      </c>
    </row>
    <row r="8" spans="1:6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6" t="s">
        <v>2043</v>
      </c>
      <c r="C10">
        <v>8</v>
      </c>
      <c r="E10">
        <v>10</v>
      </c>
      <c r="F10">
        <v>18</v>
      </c>
    </row>
    <row r="11" spans="1:6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>
      <c r="A15" s="6" t="s">
        <v>2057</v>
      </c>
      <c r="C15">
        <v>3</v>
      </c>
      <c r="E15">
        <v>4</v>
      </c>
      <c r="F15">
        <v>7</v>
      </c>
    </row>
    <row r="16" spans="1:6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6" t="s">
        <v>2056</v>
      </c>
      <c r="C20">
        <v>4</v>
      </c>
      <c r="E20">
        <v>4</v>
      </c>
      <c r="F20">
        <v>8</v>
      </c>
    </row>
    <row r="21" spans="1:6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>
      <c r="A22" s="6" t="s">
        <v>2063</v>
      </c>
      <c r="C22">
        <v>9</v>
      </c>
      <c r="E22">
        <v>5</v>
      </c>
      <c r="F22">
        <v>14</v>
      </c>
    </row>
    <row r="23" spans="1:6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>
      <c r="A25" s="6" t="s">
        <v>2059</v>
      </c>
      <c r="C25">
        <v>7</v>
      </c>
      <c r="E25">
        <v>14</v>
      </c>
      <c r="F25">
        <v>21</v>
      </c>
    </row>
    <row r="26" spans="1:6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6" t="s">
        <v>2062</v>
      </c>
      <c r="E29">
        <v>3</v>
      </c>
      <c r="F29">
        <v>3</v>
      </c>
    </row>
    <row r="30" spans="1:6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4549-DBAE-4E45-92C3-7AD379C11F11}">
  <dimension ref="A1:F18"/>
  <sheetViews>
    <sheetView workbookViewId="0">
      <selection activeCell="A6" sqref="A6"/>
    </sheetView>
  </sheetViews>
  <sheetFormatPr baseColWidth="10" defaultRowHeight="16"/>
  <cols>
    <col min="1" max="1" width="27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5" t="s">
        <v>2031</v>
      </c>
      <c r="B1" t="s">
        <v>2069</v>
      </c>
    </row>
    <row r="2" spans="1:6">
      <c r="A2" s="5" t="s">
        <v>2085</v>
      </c>
      <c r="B2" t="s">
        <v>2069</v>
      </c>
    </row>
    <row r="4" spans="1:6">
      <c r="A4" s="5" t="s">
        <v>2070</v>
      </c>
      <c r="B4" s="5" t="s">
        <v>2068</v>
      </c>
    </row>
    <row r="5" spans="1:6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>
      <c r="A6" s="6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>
      <c r="A7" s="6" t="s">
        <v>2074</v>
      </c>
      <c r="B7">
        <v>7</v>
      </c>
      <c r="C7">
        <v>28</v>
      </c>
      <c r="E7">
        <v>44</v>
      </c>
      <c r="F7">
        <v>79</v>
      </c>
    </row>
    <row r="8" spans="1:6">
      <c r="A8" s="6" t="s">
        <v>2075</v>
      </c>
      <c r="B8">
        <v>4</v>
      </c>
      <c r="C8">
        <v>33</v>
      </c>
      <c r="E8">
        <v>49</v>
      </c>
      <c r="F8">
        <v>86</v>
      </c>
    </row>
    <row r="9" spans="1:6">
      <c r="A9" s="6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>
      <c r="A10" s="6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>
      <c r="A11" s="6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>
      <c r="A12" s="6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>
      <c r="A13" s="6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>
      <c r="A14" s="6" t="s">
        <v>2081</v>
      </c>
      <c r="B14">
        <v>5</v>
      </c>
      <c r="C14">
        <v>23</v>
      </c>
      <c r="E14">
        <v>45</v>
      </c>
      <c r="F14">
        <v>73</v>
      </c>
    </row>
    <row r="15" spans="1:6">
      <c r="A15" s="6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>
      <c r="A16" s="6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>
      <c r="A17" s="6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>
      <c r="A18" s="6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BF4D-6B1F-5B40-963D-F03A399D71F1}">
  <dimension ref="A1:H26"/>
  <sheetViews>
    <sheetView workbookViewId="0">
      <selection activeCell="H24" sqref="H24"/>
    </sheetView>
  </sheetViews>
  <sheetFormatPr baseColWidth="10" defaultRowHeight="16"/>
  <cols>
    <col min="1" max="1" width="27.5" customWidth="1"/>
    <col min="2" max="2" width="17.1640625" customWidth="1"/>
    <col min="3" max="3" width="13.6640625" customWidth="1"/>
    <col min="4" max="4" width="15.6640625" customWidth="1"/>
    <col min="5" max="5" width="12.83203125" customWidth="1"/>
    <col min="6" max="6" width="19.83203125" customWidth="1"/>
    <col min="7" max="7" width="16.83203125" customWidth="1"/>
    <col min="8" max="8" width="18.1640625" customWidth="1"/>
  </cols>
  <sheetData>
    <row r="1" spans="1:8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18" t="s">
        <v>2091</v>
      </c>
      <c r="G1" s="9" t="s">
        <v>2092</v>
      </c>
      <c r="H1" s="9" t="s">
        <v>2093</v>
      </c>
    </row>
    <row r="2" spans="1:8">
      <c r="A2" t="s">
        <v>2094</v>
      </c>
      <c r="B2" s="14">
        <f>COUNTIFS(Crowdfunding!$D:$D, "&lt;1000", Crowdfunding!$G:$G, "successful")</f>
        <v>30</v>
      </c>
      <c r="C2">
        <f>COUNTIFS(Crowdfunding!$D:$D, "&lt;1000", Crowdfunding!$G:$G, "failed")</f>
        <v>20</v>
      </c>
      <c r="D2">
        <f>COUNTIFS(Crowdfunding!$D:$D, "&lt;1000", Crowdfunding!$G:$G, "canceled")</f>
        <v>1</v>
      </c>
      <c r="E2">
        <f>SUM(B2:D2)</f>
        <v>51</v>
      </c>
      <c r="F2" s="17">
        <f>(B2/E2)*100</f>
        <v>58.82352941176471</v>
      </c>
      <c r="G2" s="16">
        <f>(C2/E2)*100</f>
        <v>39.215686274509807</v>
      </c>
      <c r="H2" s="16">
        <f>(D2/E2)*100</f>
        <v>1.9607843137254901</v>
      </c>
    </row>
    <row r="3" spans="1:8">
      <c r="A3" t="s">
        <v>2095</v>
      </c>
      <c r="B3" s="15">
        <f>COUNTIFS(Crowdfunding!$D:$D, "&gt;=1000", Crowdfunding!$D:$D, "&lt;5000", Crowdfunding!$G:$G, "successful")</f>
        <v>191</v>
      </c>
      <c r="C3">
        <f>COUNTIFS(Crowdfunding!$D:$D, "&gt;=1000", Crowdfunding!$D:$D, "&lt;5000", Crowdfunding!$G:$G, "failed")</f>
        <v>38</v>
      </c>
      <c r="D3">
        <f>COUNTIFS(Crowdfunding!$D:$D, "&gt;=1000", Crowdfunding!$D:$D, "&lt;5000", Crowdfunding!$G:$G, "canceled")</f>
        <v>2</v>
      </c>
      <c r="E3">
        <f t="shared" ref="E3:E13" si="0">SUM(B3:D3)</f>
        <v>231</v>
      </c>
      <c r="F3" s="17">
        <f t="shared" ref="F3:F13" si="1">(B3/E3)*100</f>
        <v>82.683982683982677</v>
      </c>
      <c r="G3" s="16">
        <f t="shared" ref="G3:G13" si="2">(C3/E3)*100</f>
        <v>16.450216450216452</v>
      </c>
      <c r="H3" s="16">
        <f t="shared" ref="H3:H13" si="3">(D3/E3)*100</f>
        <v>0.86580086580086579</v>
      </c>
    </row>
    <row r="4" spans="1:8">
      <c r="A4" t="s">
        <v>2096</v>
      </c>
      <c r="B4">
        <f>COUNTIFS(Crowdfunding!$D:$D, "&gt;=5000", Crowdfunding!$D:$D, "&lt;10000", Crowdfunding!$G:$G, "successful")</f>
        <v>164</v>
      </c>
      <c r="C4">
        <f>COUNTIFS(Crowdfunding!$D:$D, "&gt;=5000", Crowdfunding!$D:$D, "&lt;10000", Crowdfunding!$G:$G, "failed")</f>
        <v>126</v>
      </c>
      <c r="D4">
        <f>COUNTIFS(Crowdfunding!$D:$D, "&gt;=5000", Crowdfunding!$D:$D, "&lt;10000", Crowdfunding!$G:$G, "canceled")</f>
        <v>25</v>
      </c>
      <c r="E4">
        <f t="shared" si="0"/>
        <v>315</v>
      </c>
      <c r="F4" s="17">
        <f t="shared" si="1"/>
        <v>52.06349206349207</v>
      </c>
      <c r="G4" s="16">
        <f t="shared" si="2"/>
        <v>40</v>
      </c>
      <c r="H4" s="16">
        <f t="shared" si="3"/>
        <v>7.9365079365079358</v>
      </c>
    </row>
    <row r="5" spans="1:8">
      <c r="A5" t="s">
        <v>2097</v>
      </c>
      <c r="B5">
        <f>COUNTIFS(Crowdfunding!$D:$D, "&gt;=10000", Crowdfunding!$D:$D, "&lt;15000", Crowdfunding!$G:$G, "successful")</f>
        <v>4</v>
      </c>
      <c r="C5">
        <f>COUNTIFS(Crowdfunding!$D:$D, "&gt;=10000", Crowdfunding!$D:$D, "&lt;15000", Crowdfunding!$G:$G, "failed")</f>
        <v>5</v>
      </c>
      <c r="D5">
        <f>COUNTIFS(Crowdfunding!$D:$D, "&gt;=10000", Crowdfunding!$D:$D, "&lt;15000", Crowdfunding!$G:$G, "canceled")</f>
        <v>0</v>
      </c>
      <c r="E5">
        <f t="shared" si="0"/>
        <v>9</v>
      </c>
      <c r="F5" s="17">
        <f t="shared" si="1"/>
        <v>44.444444444444443</v>
      </c>
      <c r="G5" s="16">
        <f t="shared" si="2"/>
        <v>55.555555555555557</v>
      </c>
      <c r="H5" s="16">
        <f t="shared" si="3"/>
        <v>0</v>
      </c>
    </row>
    <row r="6" spans="1:8">
      <c r="A6" t="s">
        <v>2098</v>
      </c>
      <c r="B6">
        <f>COUNTIFS(Crowdfunding!$D:$D, "&gt;=15000", Crowdfunding!$D:$D, "&lt;20000", Crowdfunding!$G:$G, "successful")</f>
        <v>10</v>
      </c>
      <c r="C6">
        <f>COUNTIFS(Crowdfunding!$D:$D, "&gt;=15000", Crowdfunding!$D:$D, "&lt;20000", Crowdfunding!$G:$G, "failed")</f>
        <v>0</v>
      </c>
      <c r="D6">
        <f>COUNTIFS(Crowdfunding!$D:$D, "&gt;=15000", Crowdfunding!$D:$D, "&lt;20000", Crowdfunding!$G:$G, "canceled")</f>
        <v>0</v>
      </c>
      <c r="E6">
        <f t="shared" si="0"/>
        <v>10</v>
      </c>
      <c r="F6" s="17">
        <f t="shared" si="1"/>
        <v>100</v>
      </c>
      <c r="G6" s="16">
        <f t="shared" si="2"/>
        <v>0</v>
      </c>
      <c r="H6" s="16">
        <f t="shared" si="3"/>
        <v>0</v>
      </c>
    </row>
    <row r="7" spans="1:8">
      <c r="A7" t="s">
        <v>2099</v>
      </c>
      <c r="B7">
        <f>COUNTIFS(Crowdfunding!$D:$D, "&gt;=20000", Crowdfunding!$D:$D, "&lt;25000", Crowdfunding!$G:$G, "successful")</f>
        <v>7</v>
      </c>
      <c r="C7">
        <f>COUNTIFS(Crowdfunding!$D:$D, "&gt;=20000", Crowdfunding!$D:$D, "&lt;25000", Crowdfunding!$G:$G, "failed")</f>
        <v>0</v>
      </c>
      <c r="D7">
        <f>COUNTIFS(Crowdfunding!$D:$D, "&gt;=20000", Crowdfunding!$D:$D, "&lt;25000", Crowdfunding!$G:$G, "canceled")</f>
        <v>0</v>
      </c>
      <c r="E7">
        <f t="shared" si="0"/>
        <v>7</v>
      </c>
      <c r="F7" s="17">
        <f t="shared" si="1"/>
        <v>100</v>
      </c>
      <c r="G7" s="16">
        <f t="shared" si="2"/>
        <v>0</v>
      </c>
      <c r="H7" s="16">
        <f t="shared" si="3"/>
        <v>0</v>
      </c>
    </row>
    <row r="8" spans="1:8">
      <c r="A8" t="s">
        <v>2100</v>
      </c>
      <c r="B8">
        <f>COUNTIFS(Crowdfunding!$D:$D, "&gt;=25000", Crowdfunding!$D:$D, "&lt;30000", Crowdfunding!$G:$G, "successful")</f>
        <v>11</v>
      </c>
      <c r="C8">
        <f>COUNTIFS(Crowdfunding!$D:$D, "&gt;=25000", Crowdfunding!$D:$D, "&lt;30000", Crowdfunding!$G:$G, "failed")</f>
        <v>3</v>
      </c>
      <c r="D8">
        <f>COUNTIFS(Crowdfunding!$D:$D, "&gt;=25000", Crowdfunding!$D:$D, "&lt;30000", Crowdfunding!$G:$G, "canceled")</f>
        <v>0</v>
      </c>
      <c r="E8">
        <f t="shared" si="0"/>
        <v>14</v>
      </c>
      <c r="F8" s="17">
        <f t="shared" si="1"/>
        <v>78.571428571428569</v>
      </c>
      <c r="G8" s="16">
        <f t="shared" si="2"/>
        <v>21.428571428571427</v>
      </c>
      <c r="H8" s="16">
        <f t="shared" si="3"/>
        <v>0</v>
      </c>
    </row>
    <row r="9" spans="1:8">
      <c r="A9" t="s">
        <v>2101</v>
      </c>
      <c r="B9">
        <f>COUNTIFS(Crowdfunding!$D:$D, "&gt;=30000", Crowdfunding!$D:$D, "&lt;35000", Crowdfunding!$G:$G, "successful")</f>
        <v>7</v>
      </c>
      <c r="C9">
        <f>COUNTIFS(Crowdfunding!$D:$D, "&gt;=30000", Crowdfunding!$D:$D, "&lt;35000", Crowdfunding!$G:$G, "failed")</f>
        <v>0</v>
      </c>
      <c r="D9">
        <f>COUNTIFS(Crowdfunding!$D:$D, "&gt;=30000", Crowdfunding!$D:$D, "&lt;35000", Crowdfunding!$G:$G, "canceled")</f>
        <v>0</v>
      </c>
      <c r="E9">
        <f t="shared" si="0"/>
        <v>7</v>
      </c>
      <c r="F9" s="17">
        <f t="shared" si="1"/>
        <v>100</v>
      </c>
      <c r="G9" s="16">
        <f t="shared" si="2"/>
        <v>0</v>
      </c>
      <c r="H9" s="16">
        <f t="shared" si="3"/>
        <v>0</v>
      </c>
    </row>
    <row r="10" spans="1:8">
      <c r="A10" t="s">
        <v>2102</v>
      </c>
      <c r="B10">
        <f>COUNTIFS(Crowdfunding!$D:$D, "&gt;=35000", Crowdfunding!$D:$D, "&lt;40000", Crowdfunding!$G:$G, "successful")</f>
        <v>8</v>
      </c>
      <c r="C10">
        <f>COUNTIFS(Crowdfunding!$D:$D, "&gt;=35000", Crowdfunding!$D:$D, "&lt;40000", Crowdfunding!$G:$G, "failed")</f>
        <v>3</v>
      </c>
      <c r="D10">
        <f>COUNTIFS(Crowdfunding!$D:$D, "&gt;=35000", Crowdfunding!$D:$D, "&lt;40000", Crowdfunding!$G:$G, "canceled")</f>
        <v>1</v>
      </c>
      <c r="E10">
        <f t="shared" si="0"/>
        <v>12</v>
      </c>
      <c r="F10" s="17">
        <f t="shared" si="1"/>
        <v>66.666666666666657</v>
      </c>
      <c r="G10" s="16">
        <f t="shared" si="2"/>
        <v>25</v>
      </c>
      <c r="H10" s="16">
        <f t="shared" si="3"/>
        <v>8.3333333333333321</v>
      </c>
    </row>
    <row r="11" spans="1:8">
      <c r="A11" t="s">
        <v>2103</v>
      </c>
      <c r="B11">
        <f>COUNTIFS(Crowdfunding!$D:$D, "&gt;=40000", Crowdfunding!$D:$D, "&lt;45000", Crowdfunding!$G:$G, "successful")</f>
        <v>11</v>
      </c>
      <c r="C11">
        <f>COUNTIFS(Crowdfunding!$D:$D, "&gt;=40000", Crowdfunding!$D:$D, "&lt;45000", Crowdfunding!$G:$G, "failed")</f>
        <v>3</v>
      </c>
      <c r="D11">
        <f>COUNTIFS(Crowdfunding!$D:$D, "&gt;=40000", Crowdfunding!$D:$D, "&lt;45000", Crowdfunding!$G:$G, "canceled")</f>
        <v>0</v>
      </c>
      <c r="E11">
        <f t="shared" si="0"/>
        <v>14</v>
      </c>
      <c r="F11" s="17">
        <f t="shared" si="1"/>
        <v>78.571428571428569</v>
      </c>
      <c r="G11" s="16">
        <f t="shared" si="2"/>
        <v>21.428571428571427</v>
      </c>
      <c r="H11" s="16">
        <f t="shared" si="3"/>
        <v>0</v>
      </c>
    </row>
    <row r="12" spans="1:8">
      <c r="A12" t="s">
        <v>2104</v>
      </c>
      <c r="B12">
        <f>COUNTIFS(Crowdfunding!$D:$D, "&gt;=45000", Crowdfunding!$D:$D, "&lt;50000", Crowdfunding!$G:$G, "successful")</f>
        <v>8</v>
      </c>
      <c r="C12">
        <f>COUNTIFS(Crowdfunding!$D:$D, "&gt;=45000", Crowdfunding!$D:$D, "&lt;50000", Crowdfunding!$G:$G, "failed")</f>
        <v>3</v>
      </c>
      <c r="D12">
        <f>COUNTIFS(Crowdfunding!$D:$D, "&gt;=45000", Crowdfunding!$D:$D, "&lt;50000", Crowdfunding!$G:$G, "canceled")</f>
        <v>0</v>
      </c>
      <c r="E12">
        <f t="shared" si="0"/>
        <v>11</v>
      </c>
      <c r="F12" s="17">
        <f t="shared" si="1"/>
        <v>72.727272727272734</v>
      </c>
      <c r="G12" s="16">
        <f t="shared" si="2"/>
        <v>27.27272727272727</v>
      </c>
      <c r="H12" s="16">
        <f t="shared" si="3"/>
        <v>0</v>
      </c>
    </row>
    <row r="13" spans="1:8">
      <c r="A13" t="s">
        <v>2105</v>
      </c>
      <c r="B13">
        <f>COUNTIFS(Crowdfunding!$D:$D, "&gt;=50000", Crowdfunding!$G:$G, "successful")</f>
        <v>114</v>
      </c>
      <c r="C13">
        <f>COUNTIFS(Crowdfunding!$D:$D, "&gt;=50000", Crowdfunding!$G:$G, "failed")</f>
        <v>163</v>
      </c>
      <c r="D13">
        <f>COUNTIFS(Crowdfunding!$D:$D, "&gt;=50000", Crowdfunding!$G:$G, "canceled")</f>
        <v>28</v>
      </c>
      <c r="E13">
        <f t="shared" si="0"/>
        <v>305</v>
      </c>
      <c r="F13" s="17">
        <f t="shared" si="1"/>
        <v>37.377049180327873</v>
      </c>
      <c r="G13" s="16">
        <f t="shared" si="2"/>
        <v>53.442622950819676</v>
      </c>
      <c r="H13" s="16">
        <f t="shared" si="3"/>
        <v>9.1803278688524586</v>
      </c>
    </row>
    <row r="26" spans="3:3" ht="18">
      <c r="C26" s="10"/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454E-203C-5248-986A-D836E5E9F958}">
  <dimension ref="A1:I566"/>
  <sheetViews>
    <sheetView workbookViewId="0">
      <selection activeCell="H23" sqref="H23"/>
    </sheetView>
  </sheetViews>
  <sheetFormatPr baseColWidth="10" defaultRowHeight="16"/>
  <cols>
    <col min="2" max="2" width="13" customWidth="1"/>
    <col min="5" max="5" width="13.1640625" customWidth="1"/>
    <col min="8" max="8" width="16.83203125" customWidth="1"/>
  </cols>
  <sheetData>
    <row r="1" spans="1:9">
      <c r="A1" s="1" t="s">
        <v>4</v>
      </c>
      <c r="B1" s="1" t="s">
        <v>5</v>
      </c>
      <c r="D1" s="1" t="s">
        <v>4</v>
      </c>
      <c r="E1" s="1" t="s">
        <v>5</v>
      </c>
    </row>
    <row r="2" spans="1:9">
      <c r="A2" t="s">
        <v>20</v>
      </c>
      <c r="B2">
        <v>158</v>
      </c>
      <c r="D2" t="s">
        <v>14</v>
      </c>
      <c r="E2">
        <v>0</v>
      </c>
      <c r="H2" s="11" t="s">
        <v>2106</v>
      </c>
    </row>
    <row r="3" spans="1:9">
      <c r="A3" t="s">
        <v>20</v>
      </c>
      <c r="B3">
        <v>1425</v>
      </c>
      <c r="D3" t="s">
        <v>14</v>
      </c>
      <c r="E3">
        <v>24</v>
      </c>
      <c r="H3" s="9" t="s">
        <v>2107</v>
      </c>
      <c r="I3" s="4">
        <f>AVERAGE(B2:B566)</f>
        <v>851.14690265486729</v>
      </c>
    </row>
    <row r="4" spans="1:9">
      <c r="A4" t="s">
        <v>20</v>
      </c>
      <c r="B4">
        <v>174</v>
      </c>
      <c r="D4" t="s">
        <v>14</v>
      </c>
      <c r="E4">
        <v>53</v>
      </c>
      <c r="H4" s="9" t="s">
        <v>2108</v>
      </c>
      <c r="I4" s="13">
        <f>MEDIAN(B2:B566)</f>
        <v>201</v>
      </c>
    </row>
    <row r="5" spans="1:9">
      <c r="A5" t="s">
        <v>20</v>
      </c>
      <c r="B5">
        <v>227</v>
      </c>
      <c r="D5" t="s">
        <v>14</v>
      </c>
      <c r="E5">
        <v>18</v>
      </c>
      <c r="H5" s="9" t="s">
        <v>2109</v>
      </c>
      <c r="I5">
        <f>MIN(B2:B566)</f>
        <v>16</v>
      </c>
    </row>
    <row r="6" spans="1:9">
      <c r="A6" t="s">
        <v>20</v>
      </c>
      <c r="B6">
        <v>220</v>
      </c>
      <c r="D6" t="s">
        <v>14</v>
      </c>
      <c r="E6">
        <v>44</v>
      </c>
      <c r="H6" s="9" t="s">
        <v>2110</v>
      </c>
      <c r="I6">
        <f>MAX(B2:B566)</f>
        <v>7295</v>
      </c>
    </row>
    <row r="7" spans="1:9">
      <c r="A7" t="s">
        <v>20</v>
      </c>
      <c r="B7">
        <v>98</v>
      </c>
      <c r="D7" t="s">
        <v>14</v>
      </c>
      <c r="E7">
        <v>27</v>
      </c>
      <c r="H7" s="9" t="s">
        <v>2111</v>
      </c>
      <c r="I7" s="4">
        <f>_xlfn.VAR.P(B2:B566)</f>
        <v>1603373.7324019109</v>
      </c>
    </row>
    <row r="8" spans="1:9">
      <c r="A8" t="s">
        <v>20</v>
      </c>
      <c r="B8">
        <v>100</v>
      </c>
      <c r="D8" t="s">
        <v>14</v>
      </c>
      <c r="E8">
        <v>55</v>
      </c>
      <c r="H8" s="9" t="s">
        <v>2112</v>
      </c>
      <c r="I8" s="4">
        <f>_xlfn.STDEV.P(B2:B566)</f>
        <v>1266.2439466397898</v>
      </c>
    </row>
    <row r="9" spans="1:9">
      <c r="A9" t="s">
        <v>20</v>
      </c>
      <c r="B9">
        <v>1249</v>
      </c>
      <c r="D9" t="s">
        <v>14</v>
      </c>
      <c r="E9">
        <v>200</v>
      </c>
    </row>
    <row r="10" spans="1:9">
      <c r="A10" t="s">
        <v>20</v>
      </c>
      <c r="B10">
        <v>1396</v>
      </c>
      <c r="D10" t="s">
        <v>14</v>
      </c>
      <c r="E10">
        <v>452</v>
      </c>
      <c r="H10" s="12" t="s">
        <v>2113</v>
      </c>
    </row>
    <row r="11" spans="1:9">
      <c r="A11" t="s">
        <v>20</v>
      </c>
      <c r="B11">
        <v>890</v>
      </c>
      <c r="D11" t="s">
        <v>14</v>
      </c>
      <c r="E11">
        <v>674</v>
      </c>
      <c r="H11" s="9" t="s">
        <v>2107</v>
      </c>
      <c r="I11" s="4">
        <f>AVERAGE(E2:E365)</f>
        <v>585.61538461538464</v>
      </c>
    </row>
    <row r="12" spans="1:9">
      <c r="A12" t="s">
        <v>20</v>
      </c>
      <c r="B12">
        <v>142</v>
      </c>
      <c r="D12" t="s">
        <v>14</v>
      </c>
      <c r="E12">
        <v>558</v>
      </c>
      <c r="H12" s="9" t="s">
        <v>2108</v>
      </c>
      <c r="I12" s="13">
        <f>MEDIAN(E2:E365)</f>
        <v>114.5</v>
      </c>
    </row>
    <row r="13" spans="1:9">
      <c r="A13" t="s">
        <v>20</v>
      </c>
      <c r="B13">
        <v>2673</v>
      </c>
      <c r="D13" t="s">
        <v>14</v>
      </c>
      <c r="E13">
        <v>15</v>
      </c>
      <c r="H13" s="9" t="s">
        <v>2109</v>
      </c>
      <c r="I13">
        <f>MIN(E2:E365)</f>
        <v>0</v>
      </c>
    </row>
    <row r="14" spans="1:9">
      <c r="A14" t="s">
        <v>20</v>
      </c>
      <c r="B14">
        <v>163</v>
      </c>
      <c r="D14" t="s">
        <v>14</v>
      </c>
      <c r="E14">
        <v>2307</v>
      </c>
      <c r="H14" s="9" t="s">
        <v>2110</v>
      </c>
      <c r="I14">
        <f>MAX(E2:E365)</f>
        <v>6080</v>
      </c>
    </row>
    <row r="15" spans="1:9">
      <c r="A15" t="s">
        <v>20</v>
      </c>
      <c r="B15">
        <v>2220</v>
      </c>
      <c r="D15" t="s">
        <v>14</v>
      </c>
      <c r="E15">
        <v>88</v>
      </c>
      <c r="H15" s="9" t="s">
        <v>2111</v>
      </c>
      <c r="I15" s="4">
        <f>_xlfn.VAR.P(E2:E365)</f>
        <v>921574.68174133555</v>
      </c>
    </row>
    <row r="16" spans="1:9">
      <c r="A16" t="s">
        <v>20</v>
      </c>
      <c r="B16">
        <v>1606</v>
      </c>
      <c r="D16" t="s">
        <v>14</v>
      </c>
      <c r="E16">
        <v>48</v>
      </c>
      <c r="H16" s="9" t="s">
        <v>2112</v>
      </c>
      <c r="I16" s="4">
        <f>_xlfn.STDEV.P(E2:E365)</f>
        <v>959.98681331637863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1:A566">
    <cfRule type="containsText" dxfId="9" priority="8" operator="containsText" text="live">
      <formula>NOT(ISERROR(SEARCH("live",A1)))</formula>
    </cfRule>
    <cfRule type="containsText" dxfId="8" priority="9" operator="containsText" text="currently live">
      <formula>NOT(ISERROR(SEARCH("currently live",A1)))</formula>
    </cfRule>
    <cfRule type="containsText" dxfId="7" priority="10" operator="containsText" text="canceled">
      <formula>NOT(ISERROR(SEARCH("canceled",A1)))</formula>
    </cfRule>
    <cfRule type="containsText" dxfId="6" priority="11" operator="containsText" text="successful">
      <formula>NOT(ISERROR(SEARCH("successful",A1)))</formula>
    </cfRule>
    <cfRule type="containsText" dxfId="5" priority="12" operator="containsText" text="Failed">
      <formula>NOT(ISERROR(SEARCH("Failed",A1)))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65">
    <cfRule type="containsText" dxfId="4" priority="1" operator="containsText" text="live">
      <formula>NOT(ISERROR(SEARCH("live",D1)))</formula>
    </cfRule>
    <cfRule type="containsText" dxfId="3" priority="2" operator="containsText" text="currently live">
      <formula>NOT(ISERROR(SEARCH("currently live",D1)))</formula>
    </cfRule>
    <cfRule type="containsText" dxfId="2" priority="3" operator="containsText" text="canceled">
      <formula>NOT(ISERROR(SEARCH("canceled",D1)))</formula>
    </cfRule>
    <cfRule type="containsText" dxfId="1" priority="4" operator="containsText" text="successful">
      <formula>NOT(ISERROR(SEARCH("successful",D1)))</formula>
    </cfRule>
    <cfRule type="containsText" dxfId="0" priority="5" operator="containsText" text="Failed">
      <formula>NOT(ISERROR(SEARCH("Failed",D1)))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Sílvia Montaña Siñol</cp:lastModifiedBy>
  <cp:lastPrinted>2024-08-05T15:14:22Z</cp:lastPrinted>
  <dcterms:created xsi:type="dcterms:W3CDTF">2021-09-29T18:52:28Z</dcterms:created>
  <dcterms:modified xsi:type="dcterms:W3CDTF">2024-08-06T18:57:42Z</dcterms:modified>
</cp:coreProperties>
</file>