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inowski\Documents\"/>
    </mc:Choice>
  </mc:AlternateContent>
  <xr:revisionPtr revIDLastSave="0" documentId="8_{49FBB164-AD13-4A46-859B-F25191D6D4D3}" xr6:coauthVersionLast="47" xr6:coauthVersionMax="47" xr10:uidLastSave="{00000000-0000-0000-0000-000000000000}"/>
  <bookViews>
    <workbookView xWindow="0" yWindow="0" windowWidth="14370" windowHeight="6870" xr2:uid="{00000000-000D-0000-FFFF-FFFF00000000}"/>
  </bookViews>
  <sheets>
    <sheet name="Sheet1 (2)" sheetId="4" r:id="rId1"/>
    <sheet name="Sheet1" sheetId="1" r:id="rId2"/>
    <sheet name="Sheet3" sheetId="3" r:id="rId3"/>
    <sheet name="Sheet2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8" i="4"/>
  <c r="E8" i="4"/>
  <c r="F8" i="4"/>
  <c r="G8" i="4"/>
  <c r="H8" i="4"/>
  <c r="C8" i="4"/>
  <c r="G7" i="4"/>
  <c r="F7" i="4"/>
  <c r="E7" i="4"/>
  <c r="D7" i="4"/>
  <c r="C7" i="4"/>
  <c r="C9" i="4" s="1"/>
  <c r="B7" i="4"/>
  <c r="B9" i="4" s="1"/>
  <c r="B10" i="4" s="1"/>
  <c r="H7" i="4"/>
  <c r="C8" i="1"/>
  <c r="D8" i="1"/>
  <c r="E8" i="1"/>
  <c r="F8" i="1"/>
  <c r="G8" i="1"/>
  <c r="B7" i="1"/>
  <c r="B9" i="1" s="1"/>
  <c r="C10" i="4" l="1"/>
  <c r="D9" i="4"/>
  <c r="D10" i="4" s="1"/>
  <c r="E9" i="4"/>
  <c r="F9" i="4"/>
  <c r="G9" i="4"/>
  <c r="H9" i="4"/>
  <c r="B10" i="1"/>
  <c r="C7" i="1"/>
  <c r="C9" i="1" s="1"/>
  <c r="C10" i="1" s="1"/>
  <c r="D7" i="1"/>
  <c r="E7" i="1"/>
  <c r="E9" i="1" s="1"/>
  <c r="F7" i="1"/>
  <c r="F9" i="1" s="1"/>
  <c r="G7" i="1"/>
  <c r="G9" i="1" s="1"/>
  <c r="E10" i="4" l="1"/>
  <c r="D9" i="1"/>
  <c r="D10" i="1" s="1"/>
  <c r="E10" i="1" s="1"/>
  <c r="D11" i="1" s="1"/>
  <c r="E11" i="4" l="1"/>
  <c r="F10" i="4"/>
  <c r="F10" i="1"/>
  <c r="G10" i="1" s="1"/>
  <c r="E11" i="1"/>
  <c r="G10" i="4" l="1"/>
  <c r="H10" i="4" s="1"/>
</calcChain>
</file>

<file path=xl/sharedStrings.xml><?xml version="1.0" encoding="utf-8"?>
<sst xmlns="http://schemas.openxmlformats.org/spreadsheetml/2006/main" count="26" uniqueCount="16">
  <si>
    <t>RMO Cost/Benefit Analysis for CSMS</t>
  </si>
  <si>
    <t>Years</t>
  </si>
  <si>
    <t>Category</t>
  </si>
  <si>
    <t>Annual benefits</t>
  </si>
  <si>
    <t>Development costs</t>
  </si>
  <si>
    <t>Annual expenses</t>
  </si>
  <si>
    <t>Net benefit/costs</t>
  </si>
  <si>
    <t>5% Discount factor</t>
  </si>
  <si>
    <t>Net present value</t>
  </si>
  <si>
    <t>Cumulative NPV</t>
  </si>
  <si>
    <t>Payback period</t>
  </si>
  <si>
    <t>2 years+</t>
  </si>
  <si>
    <t>4 years + 94 days</t>
  </si>
  <si>
    <t>Value of benefits</t>
  </si>
  <si>
    <t>Discount factor</t>
  </si>
  <si>
    <t>2 years + 126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</si>
</sst>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8" fontId="0" fillId="0" borderId="0" xfId="1" applyNumberFormat="1" applyFont="1"/>
    <xf numFmtId="8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B36C-1203-4ECD-AC96-5599F80B480A}">
  <dimension ref="A1:H11"/>
  <sheetViews>
    <sheetView tabSelected="1" workbookViewId="0">
      <selection activeCell="G11" sqref="G11"/>
    </sheetView>
  </sheetViews>
  <sheetFormatPr defaultRowHeight="15"/>
  <cols>
    <col min="1" max="1" width="20.85546875" bestFit="1" customWidth="1"/>
    <col min="2" max="2" width="20.85546875" customWidth="1"/>
    <col min="3" max="3" width="15" bestFit="1" customWidth="1"/>
    <col min="4" max="5" width="14.28515625" bestFit="1" customWidth="1"/>
    <col min="6" max="6" width="16.85546875" bestFit="1" customWidth="1"/>
    <col min="7" max="7" width="16.7109375" customWidth="1"/>
    <col min="8" max="8" width="14.28515625" bestFit="1" customWidth="1"/>
  </cols>
  <sheetData>
    <row r="1" spans="1:8">
      <c r="D1" t="s">
        <v>0</v>
      </c>
    </row>
    <row r="2" spans="1:8">
      <c r="B2" t="s">
        <v>1</v>
      </c>
    </row>
    <row r="3" spans="1:8">
      <c r="A3" t="s">
        <v>2</v>
      </c>
      <c r="B3" s="6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</row>
    <row r="4" spans="1:8">
      <c r="A4" t="s">
        <v>3</v>
      </c>
      <c r="B4" s="4"/>
      <c r="C4" s="3">
        <v>55000</v>
      </c>
      <c r="D4" s="3">
        <v>60000</v>
      </c>
      <c r="E4" s="3">
        <v>70000</v>
      </c>
      <c r="F4" s="3">
        <v>75000</v>
      </c>
      <c r="G4" s="3">
        <v>80000</v>
      </c>
      <c r="H4" s="3">
        <v>80000</v>
      </c>
    </row>
    <row r="5" spans="1:8">
      <c r="A5" t="s">
        <v>4</v>
      </c>
      <c r="B5" s="4">
        <v>-225000</v>
      </c>
      <c r="C5" s="3"/>
      <c r="D5" s="3"/>
      <c r="E5" s="3"/>
      <c r="F5" s="3"/>
      <c r="G5" s="3"/>
      <c r="H5" s="3"/>
    </row>
    <row r="6" spans="1:8">
      <c r="A6" t="s">
        <v>5</v>
      </c>
      <c r="C6" s="3">
        <v>-5000</v>
      </c>
      <c r="D6" s="3">
        <v>-5000</v>
      </c>
      <c r="E6" s="3">
        <v>-5500</v>
      </c>
      <c r="F6" s="3">
        <v>-5500</v>
      </c>
      <c r="G6" s="3">
        <v>-7000</v>
      </c>
      <c r="H6" s="3">
        <v>-8000</v>
      </c>
    </row>
    <row r="7" spans="1:8">
      <c r="A7" t="s">
        <v>6</v>
      </c>
      <c r="B7" s="4">
        <f>SUM(B4:B6)</f>
        <v>-225000</v>
      </c>
      <c r="C7" s="3">
        <f>SUM(C4:C6)</f>
        <v>50000</v>
      </c>
      <c r="D7" s="3">
        <f>SUM(D4:D6)</f>
        <v>55000</v>
      </c>
      <c r="E7" s="3">
        <f>SUM(E4:E6)</f>
        <v>64500</v>
      </c>
      <c r="F7" s="3">
        <f>SUM(F4:F6)</f>
        <v>69500</v>
      </c>
      <c r="G7" s="3">
        <f>SUM(G4:G6)</f>
        <v>73000</v>
      </c>
      <c r="H7" s="3">
        <f t="shared" ref="D7:H7" si="0">SUM(H4:H6)</f>
        <v>72000</v>
      </c>
    </row>
    <row r="8" spans="1:8">
      <c r="A8" s="5" t="s">
        <v>7</v>
      </c>
      <c r="B8">
        <v>1</v>
      </c>
      <c r="C8" s="2">
        <f>1/(1+0.05)^C3</f>
        <v>0.95238095238095233</v>
      </c>
      <c r="D8" s="2">
        <f t="shared" ref="D8:H8" si="1">1/(1+0.05)^D3</f>
        <v>0.90702947845804982</v>
      </c>
      <c r="E8" s="2">
        <f t="shared" si="1"/>
        <v>0.86383759853147601</v>
      </c>
      <c r="F8" s="2">
        <f t="shared" si="1"/>
        <v>0.82270247479188197</v>
      </c>
      <c r="G8" s="2">
        <f t="shared" si="1"/>
        <v>0.78352616646845896</v>
      </c>
      <c r="H8" s="2">
        <f t="shared" si="1"/>
        <v>0.74621539663662761</v>
      </c>
    </row>
    <row r="9" spans="1:8">
      <c r="A9" t="s">
        <v>8</v>
      </c>
      <c r="B9" s="4">
        <f>B8*B7</f>
        <v>-225000</v>
      </c>
      <c r="C9" s="3">
        <f>C8*C7</f>
        <v>47619.047619047618</v>
      </c>
      <c r="D9" s="3">
        <f>D8*D7</f>
        <v>49886.621315192737</v>
      </c>
      <c r="E9" s="3">
        <f t="shared" ref="E9:I9" si="2">E8*E7</f>
        <v>55717.525105280205</v>
      </c>
      <c r="F9" s="3">
        <f t="shared" si="2"/>
        <v>57177.821998035797</v>
      </c>
      <c r="G9" s="3">
        <f>G8*G7</f>
        <v>57197.410152197503</v>
      </c>
      <c r="H9" s="3">
        <f t="shared" si="2"/>
        <v>53727.508557837187</v>
      </c>
    </row>
    <row r="10" spans="1:8">
      <c r="A10" t="s">
        <v>9</v>
      </c>
      <c r="B10" s="4">
        <f>B9</f>
        <v>-225000</v>
      </c>
      <c r="C10" s="3">
        <f>B10+C9</f>
        <v>-177380.95238095237</v>
      </c>
      <c r="D10" s="3">
        <f>C10+D9</f>
        <v>-127494.33106575963</v>
      </c>
      <c r="E10" s="3">
        <f>D10+E9</f>
        <v>-71776.805960479425</v>
      </c>
      <c r="F10" s="3">
        <f t="shared" ref="F10:H10" si="3">E10+F9</f>
        <v>-14598.983962443628</v>
      </c>
      <c r="G10" s="3">
        <f t="shared" si="3"/>
        <v>42598.426189753874</v>
      </c>
      <c r="H10" s="3">
        <f>G10+H9</f>
        <v>96325.934747591062</v>
      </c>
    </row>
    <row r="11" spans="1:8">
      <c r="A11" t="s">
        <v>10</v>
      </c>
      <c r="B11" t="s">
        <v>11</v>
      </c>
      <c r="D11">
        <f>ABS(F10)/(ABS(F10)+G10)</f>
        <v>0.25523854880136981</v>
      </c>
      <c r="E11" s="1">
        <f>365*D11</f>
        <v>93.162070312499978</v>
      </c>
      <c r="F11" t="s">
        <v>12</v>
      </c>
      <c r="G11" s="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B10" sqref="B10"/>
    </sheetView>
  </sheetViews>
  <sheetFormatPr defaultRowHeight="15"/>
  <cols>
    <col min="1" max="1" width="18.28515625" bestFit="1" customWidth="1"/>
    <col min="2" max="2" width="15" bestFit="1" customWidth="1"/>
    <col min="3" max="7" width="14.28515625" bestFit="1" customWidth="1"/>
  </cols>
  <sheetData>
    <row r="1" spans="1:7">
      <c r="C1" t="s">
        <v>0</v>
      </c>
    </row>
    <row r="2" spans="1:7">
      <c r="B2" t="s">
        <v>1</v>
      </c>
    </row>
    <row r="3" spans="1:7">
      <c r="A3" t="s">
        <v>2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1:7">
      <c r="A4" t="s">
        <v>13</v>
      </c>
      <c r="B4" s="3"/>
      <c r="C4" s="3">
        <v>1046000</v>
      </c>
      <c r="D4" s="3">
        <v>1074000</v>
      </c>
      <c r="E4" s="3">
        <v>1104240</v>
      </c>
      <c r="F4" s="3">
        <v>1136899</v>
      </c>
      <c r="G4" s="3">
        <v>1172171</v>
      </c>
    </row>
    <row r="5" spans="1:7">
      <c r="A5" t="s">
        <v>4</v>
      </c>
      <c r="B5" s="3">
        <v>-1581000</v>
      </c>
      <c r="C5" s="3"/>
      <c r="D5" s="3"/>
      <c r="E5" s="3"/>
      <c r="F5" s="3"/>
      <c r="G5" s="3"/>
    </row>
    <row r="6" spans="1:7">
      <c r="A6" t="s">
        <v>5</v>
      </c>
      <c r="B6" s="3"/>
      <c r="C6" s="3">
        <v>-321000</v>
      </c>
      <c r="D6" s="3">
        <v>-321000</v>
      </c>
      <c r="E6" s="3">
        <v>-321000</v>
      </c>
      <c r="F6" s="3">
        <v>-321000</v>
      </c>
      <c r="G6" s="3">
        <v>-321000</v>
      </c>
    </row>
    <row r="7" spans="1:7">
      <c r="A7" t="s">
        <v>6</v>
      </c>
      <c r="B7" s="3">
        <f>SUM(B4:B6)</f>
        <v>-1581000</v>
      </c>
      <c r="C7" s="3">
        <f t="shared" ref="C7:G7" si="0">SUM(C4:C6)</f>
        <v>725000</v>
      </c>
      <c r="D7" s="3">
        <f t="shared" si="0"/>
        <v>753000</v>
      </c>
      <c r="E7" s="3">
        <f t="shared" si="0"/>
        <v>783240</v>
      </c>
      <c r="F7" s="3">
        <f t="shared" si="0"/>
        <v>815899</v>
      </c>
      <c r="G7" s="3">
        <f t="shared" si="0"/>
        <v>851171</v>
      </c>
    </row>
    <row r="8" spans="1:7">
      <c r="A8" t="s">
        <v>14</v>
      </c>
      <c r="B8" s="2">
        <v>1</v>
      </c>
      <c r="C8" s="2">
        <f>1/(1+0.06)^C3</f>
        <v>0.94339622641509424</v>
      </c>
      <c r="D8" s="2">
        <f>1/(1+0.06)^D3</f>
        <v>0.88999644001423983</v>
      </c>
      <c r="E8" s="2">
        <f t="shared" ref="E8:G8" si="1">1/(1+0.06)^E3</f>
        <v>0.8396192830323016</v>
      </c>
      <c r="F8" s="2">
        <f>1/(1+0.06)^F3</f>
        <v>0.79209366323802044</v>
      </c>
      <c r="G8" s="2">
        <f t="shared" si="1"/>
        <v>0.74725817286605689</v>
      </c>
    </row>
    <row r="9" spans="1:7">
      <c r="A9" t="s">
        <v>8</v>
      </c>
      <c r="B9" s="3">
        <f>B8*B7</f>
        <v>-1581000</v>
      </c>
      <c r="C9" s="3">
        <f>C8*C7</f>
        <v>683962.26415094337</v>
      </c>
      <c r="D9" s="3">
        <f t="shared" ref="C9:G9" si="2">D8*D7</f>
        <v>670167.31933072256</v>
      </c>
      <c r="E9" s="3">
        <f t="shared" si="2"/>
        <v>657623.4072422199</v>
      </c>
      <c r="F9" s="3">
        <f>F8*F7</f>
        <v>646268.42774223769</v>
      </c>
      <c r="G9" s="3">
        <f t="shared" si="2"/>
        <v>636044.48625657451</v>
      </c>
    </row>
    <row r="10" spans="1:7">
      <c r="A10" t="s">
        <v>9</v>
      </c>
      <c r="B10" s="3">
        <f>B9</f>
        <v>-1581000</v>
      </c>
      <c r="C10" s="3">
        <f>B10+C9</f>
        <v>-897037.73584905663</v>
      </c>
      <c r="D10" s="3">
        <f>C10+D9</f>
        <v>-226870.41651833407</v>
      </c>
      <c r="E10" s="3">
        <f t="shared" ref="D10:G10" si="3">D10+E9</f>
        <v>430752.99072388583</v>
      </c>
      <c r="F10" s="3">
        <f t="shared" si="3"/>
        <v>1077021.4184661235</v>
      </c>
      <c r="G10" s="3">
        <f t="shared" si="3"/>
        <v>1713065.904722698</v>
      </c>
    </row>
    <row r="11" spans="1:7">
      <c r="A11" t="s">
        <v>10</v>
      </c>
      <c r="B11" t="s">
        <v>11</v>
      </c>
      <c r="D11" s="1">
        <f>ABS(D10)/(ABS(D10)+E10)</f>
        <v>0.34498531229252877</v>
      </c>
      <c r="E11">
        <f>365*D11</f>
        <v>125.91963898677299</v>
      </c>
      <c r="F11" s="1" t="s">
        <v>15</v>
      </c>
    </row>
  </sheetData>
  <pageMargins left="0.7" right="0.7" top="0.75" bottom="0.75" header="0.3" footer="0.3"/>
  <pageSetup orientation="portrait" r:id="rId1"/>
  <ignoredErrors>
    <ignoredError sqref="B7:G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County College or Morris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 Binowski</dc:creator>
  <cp:keywords/>
  <dc:description/>
  <cp:lastModifiedBy/>
  <cp:revision/>
  <dcterms:created xsi:type="dcterms:W3CDTF">2012-10-09T18:14:33Z</dcterms:created>
  <dcterms:modified xsi:type="dcterms:W3CDTF">2025-10-06T13:52:15Z</dcterms:modified>
  <cp:category/>
  <cp:contentStatus/>
</cp:coreProperties>
</file>