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Dades\Master\Plataformas de formación online en tecnología y la informática\Treball Final\"/>
    </mc:Choice>
  </mc:AlternateContent>
  <xr:revisionPtr revIDLastSave="0" documentId="13_ncr:1_{84606F24-AC03-45B1-9E2C-C8CBD94569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ÒDUL" sheetId="2" r:id="rId1"/>
    <sheet name="Evidencies" sheetId="10" r:id="rId2"/>
    <sheet name="RA-1" sheetId="3" r:id="rId3"/>
    <sheet name="RA-2" sheetId="1" r:id="rId4"/>
    <sheet name="RA-3" sheetId="4" r:id="rId5"/>
    <sheet name="RA-4" sheetId="6" r:id="rId6"/>
    <sheet name="RA-5" sheetId="7" r:id="rId7"/>
    <sheet name="RA-6" sheetId="8" r:id="rId8"/>
    <sheet name="RA-7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3" l="1"/>
  <c r="J12" i="3"/>
  <c r="J12" i="1"/>
  <c r="K11" i="3"/>
  <c r="J11" i="3"/>
  <c r="S25" i="1"/>
  <c r="S23" i="1"/>
  <c r="S21" i="1"/>
  <c r="S19" i="1"/>
  <c r="S17" i="1"/>
  <c r="S15" i="1"/>
  <c r="S13" i="1"/>
  <c r="R25" i="1"/>
  <c r="R23" i="1"/>
  <c r="R21" i="1"/>
  <c r="R19" i="1"/>
  <c r="R17" i="1"/>
  <c r="R15" i="1"/>
  <c r="R13" i="1"/>
  <c r="Q25" i="1"/>
  <c r="Q23" i="1"/>
  <c r="Q21" i="1"/>
  <c r="Q19" i="1"/>
  <c r="Q17" i="1"/>
  <c r="Q15" i="1"/>
  <c r="Q13" i="1"/>
  <c r="P25" i="1"/>
  <c r="P23" i="1"/>
  <c r="P21" i="1"/>
  <c r="P19" i="1"/>
  <c r="P17" i="1"/>
  <c r="P15" i="1"/>
  <c r="P13" i="1"/>
  <c r="O25" i="1"/>
  <c r="O23" i="1"/>
  <c r="O21" i="1"/>
  <c r="O19" i="1"/>
  <c r="O17" i="1"/>
  <c r="O15" i="1"/>
  <c r="O13" i="1"/>
  <c r="N25" i="1"/>
  <c r="N23" i="1"/>
  <c r="N21" i="1"/>
  <c r="N19" i="1"/>
  <c r="N17" i="1"/>
  <c r="N15" i="1"/>
  <c r="N13" i="1"/>
  <c r="M25" i="1"/>
  <c r="M23" i="1"/>
  <c r="M21" i="1"/>
  <c r="M19" i="1"/>
  <c r="M17" i="1"/>
  <c r="M15" i="1"/>
  <c r="M13" i="1"/>
  <c r="L25" i="1"/>
  <c r="L23" i="1"/>
  <c r="L21" i="1"/>
  <c r="L19" i="1"/>
  <c r="L17" i="1"/>
  <c r="L15" i="1"/>
  <c r="L13" i="1"/>
  <c r="K25" i="1"/>
  <c r="K23" i="1"/>
  <c r="K21" i="1"/>
  <c r="K19" i="1"/>
  <c r="K17" i="1"/>
  <c r="K15" i="1"/>
  <c r="K13" i="1"/>
  <c r="J25" i="1"/>
  <c r="J23" i="1"/>
  <c r="J21" i="1"/>
  <c r="J19" i="1"/>
  <c r="J17" i="1"/>
  <c r="J15" i="1"/>
  <c r="J13" i="1"/>
  <c r="S11" i="1"/>
  <c r="R11" i="1"/>
  <c r="Q11" i="1"/>
  <c r="P11" i="1"/>
  <c r="O11" i="1"/>
  <c r="N11" i="1"/>
  <c r="M11" i="1"/>
  <c r="L11" i="1"/>
  <c r="K11" i="1"/>
  <c r="J11" i="1"/>
  <c r="K12" i="1"/>
  <c r="L12" i="1" l="1"/>
  <c r="M12" i="1"/>
  <c r="C8" i="3"/>
  <c r="C8" i="1"/>
  <c r="S26" i="1"/>
  <c r="R26" i="1"/>
  <c r="Q26" i="1"/>
  <c r="P26" i="1"/>
  <c r="O26" i="1"/>
  <c r="N26" i="1"/>
  <c r="M26" i="1"/>
  <c r="L26" i="1"/>
  <c r="K26" i="1"/>
  <c r="J26" i="1"/>
  <c r="S24" i="1"/>
  <c r="R24" i="1"/>
  <c r="Q24" i="1"/>
  <c r="P24" i="1"/>
  <c r="O24" i="1"/>
  <c r="N24" i="1"/>
  <c r="M24" i="1"/>
  <c r="L24" i="1"/>
  <c r="K24" i="1"/>
  <c r="J24" i="1"/>
  <c r="S22" i="1"/>
  <c r="R22" i="1"/>
  <c r="Q22" i="1"/>
  <c r="P22" i="1"/>
  <c r="O22" i="1"/>
  <c r="N22" i="1"/>
  <c r="M22" i="1"/>
  <c r="L22" i="1"/>
  <c r="K22" i="1"/>
  <c r="J22" i="1"/>
  <c r="S20" i="1"/>
  <c r="R20" i="1"/>
  <c r="Q20" i="1"/>
  <c r="P20" i="1"/>
  <c r="O20" i="1"/>
  <c r="N20" i="1"/>
  <c r="M20" i="1"/>
  <c r="L20" i="1"/>
  <c r="K20" i="1"/>
  <c r="J20" i="1"/>
  <c r="S18" i="1"/>
  <c r="R18" i="1"/>
  <c r="Q18" i="1"/>
  <c r="P18" i="1"/>
  <c r="O18" i="1"/>
  <c r="N18" i="1"/>
  <c r="M18" i="1"/>
  <c r="L18" i="1"/>
  <c r="K18" i="1"/>
  <c r="J18" i="1"/>
  <c r="S16" i="1"/>
  <c r="R16" i="1"/>
  <c r="Q16" i="1"/>
  <c r="P16" i="1"/>
  <c r="O16" i="1"/>
  <c r="N16" i="1"/>
  <c r="M16" i="1"/>
  <c r="L16" i="1"/>
  <c r="K16" i="1"/>
  <c r="J16" i="1"/>
  <c r="S14" i="1"/>
  <c r="R14" i="1"/>
  <c r="Q14" i="1"/>
  <c r="P14" i="1"/>
  <c r="O14" i="1"/>
  <c r="N14" i="1"/>
  <c r="M14" i="1"/>
  <c r="L14" i="1"/>
  <c r="K14" i="1"/>
  <c r="J14" i="1"/>
  <c r="S12" i="1"/>
  <c r="R12" i="1"/>
  <c r="Q12" i="1"/>
  <c r="P12" i="1"/>
  <c r="O12" i="1"/>
  <c r="N12" i="1"/>
  <c r="L22" i="10"/>
  <c r="I21" i="1" l="1"/>
  <c r="H21" i="1" s="1"/>
  <c r="J13" i="3"/>
  <c r="K13" i="3"/>
  <c r="I15" i="7"/>
  <c r="H15" i="7"/>
  <c r="K25" i="3"/>
  <c r="K23" i="3"/>
  <c r="K21" i="3"/>
  <c r="K19" i="3"/>
  <c r="K17" i="3"/>
  <c r="K15" i="3"/>
  <c r="J25" i="3"/>
  <c r="J23" i="3"/>
  <c r="J21" i="3"/>
  <c r="J19" i="3"/>
  <c r="J17" i="3"/>
  <c r="J15" i="3"/>
  <c r="L19" i="7"/>
  <c r="M11" i="8"/>
  <c r="I11" i="8" s="1"/>
  <c r="H11" i="8" s="1"/>
  <c r="I17" i="3" l="1"/>
  <c r="H17" i="3" s="1"/>
  <c r="I19" i="3"/>
  <c r="H19" i="3" s="1"/>
  <c r="I21" i="3"/>
  <c r="H21" i="3" s="1"/>
  <c r="I23" i="3"/>
  <c r="H23" i="3" s="1"/>
  <c r="I25" i="3"/>
  <c r="H25" i="3" s="1"/>
  <c r="I11" i="3"/>
  <c r="H11" i="3" s="1"/>
  <c r="I15" i="3"/>
  <c r="H15" i="3" s="1"/>
  <c r="I13" i="3"/>
  <c r="H13" i="3" s="1"/>
  <c r="L11" i="9"/>
  <c r="L12" i="9"/>
  <c r="L13" i="9"/>
  <c r="L14" i="9"/>
  <c r="L15" i="9"/>
  <c r="L16" i="9"/>
  <c r="N16" i="4"/>
  <c r="N14" i="4"/>
  <c r="N15" i="4"/>
  <c r="N13" i="4"/>
  <c r="N12" i="4"/>
  <c r="N11" i="4"/>
  <c r="N11" i="7"/>
  <c r="N12" i="7"/>
  <c r="N13" i="7"/>
  <c r="N14" i="7"/>
  <c r="N16" i="7"/>
  <c r="N17" i="7"/>
  <c r="N18" i="7"/>
  <c r="N19" i="7"/>
  <c r="I19" i="7" s="1"/>
  <c r="H19" i="7" s="1"/>
  <c r="M12" i="8"/>
  <c r="I12" i="8" s="1"/>
  <c r="H12" i="8" s="1"/>
  <c r="M13" i="8"/>
  <c r="I13" i="8" s="1"/>
  <c r="H13" i="8" s="1"/>
  <c r="M14" i="8"/>
  <c r="I14" i="8" s="1"/>
  <c r="H14" i="8" s="1"/>
  <c r="M15" i="8"/>
  <c r="I15" i="8" s="1"/>
  <c r="H15" i="8" s="1"/>
  <c r="M16" i="8"/>
  <c r="I16" i="8" s="1"/>
  <c r="H16" i="8" s="1"/>
  <c r="M17" i="8"/>
  <c r="I17" i="8" s="1"/>
  <c r="H17" i="8" s="1"/>
  <c r="M11" i="6"/>
  <c r="M18" i="8"/>
  <c r="I18" i="8" s="1"/>
  <c r="H18" i="8" s="1"/>
  <c r="M12" i="6"/>
  <c r="M13" i="6"/>
  <c r="M14" i="6"/>
  <c r="M15" i="6"/>
  <c r="M16" i="6"/>
  <c r="M17" i="6"/>
  <c r="M18" i="6"/>
  <c r="L11" i="7"/>
  <c r="L12" i="7"/>
  <c r="L13" i="7"/>
  <c r="L14" i="7"/>
  <c r="L16" i="7"/>
  <c r="L17" i="7"/>
  <c r="L18" i="7"/>
  <c r="K13" i="6"/>
  <c r="K15" i="6"/>
  <c r="K12" i="4"/>
  <c r="K12" i="9"/>
  <c r="K14" i="4"/>
  <c r="K13" i="9"/>
  <c r="K15" i="4"/>
  <c r="K15" i="9"/>
  <c r="K16" i="9"/>
  <c r="K16" i="6"/>
  <c r="K18" i="6"/>
  <c r="K11" i="4"/>
  <c r="K14" i="6"/>
  <c r="K17" i="6"/>
  <c r="K11" i="9"/>
  <c r="K13" i="4"/>
  <c r="K14" i="9"/>
  <c r="K16" i="4"/>
  <c r="K11" i="6"/>
  <c r="K12" i="6"/>
  <c r="I11" i="1"/>
  <c r="H11" i="1" s="1"/>
  <c r="I13" i="1"/>
  <c r="H13" i="1" s="1"/>
  <c r="I19" i="1"/>
  <c r="H19" i="1" s="1"/>
  <c r="I23" i="1"/>
  <c r="H23" i="1" s="1"/>
  <c r="I25" i="1"/>
  <c r="H25" i="1" s="1"/>
  <c r="I15" i="1"/>
  <c r="H15" i="1" s="1"/>
  <c r="I17" i="1"/>
  <c r="H17" i="1" s="1"/>
  <c r="G17" i="9"/>
  <c r="G19" i="8"/>
  <c r="G20" i="7"/>
  <c r="G19" i="6"/>
  <c r="G17" i="4"/>
  <c r="G27" i="3"/>
  <c r="G27" i="1"/>
  <c r="I13" i="9" l="1"/>
  <c r="H13" i="9" s="1"/>
  <c r="I12" i="9"/>
  <c r="H12" i="9" s="1"/>
  <c r="I16" i="9"/>
  <c r="H16" i="9" s="1"/>
  <c r="I15" i="9"/>
  <c r="H15" i="9" s="1"/>
  <c r="I14" i="9"/>
  <c r="H14" i="9" s="1"/>
  <c r="I12" i="4"/>
  <c r="H12" i="4" s="1"/>
  <c r="I11" i="4"/>
  <c r="H11" i="4" s="1"/>
  <c r="I16" i="4"/>
  <c r="H16" i="4" s="1"/>
  <c r="I15" i="4"/>
  <c r="H15" i="4" s="1"/>
  <c r="I13" i="4"/>
  <c r="H13" i="4" s="1"/>
  <c r="I14" i="4"/>
  <c r="H14" i="4" s="1"/>
  <c r="I12" i="6"/>
  <c r="H12" i="6" s="1"/>
  <c r="I11" i="6"/>
  <c r="H11" i="6" s="1"/>
  <c r="I11" i="9"/>
  <c r="H11" i="9" s="1"/>
  <c r="I17" i="7"/>
  <c r="H17" i="7" s="1"/>
  <c r="I16" i="7"/>
  <c r="H16" i="7" s="1"/>
  <c r="I11" i="7"/>
  <c r="H11" i="7" s="1"/>
  <c r="I18" i="7"/>
  <c r="H18" i="7" s="1"/>
  <c r="I14" i="7"/>
  <c r="H14" i="7" s="1"/>
  <c r="I13" i="7"/>
  <c r="H13" i="7" s="1"/>
  <c r="I12" i="7"/>
  <c r="H12" i="7" s="1"/>
  <c r="I17" i="6"/>
  <c r="H17" i="6" s="1"/>
  <c r="I15" i="6"/>
  <c r="H15" i="6" s="1"/>
  <c r="I14" i="6"/>
  <c r="H14" i="6" s="1"/>
  <c r="I13" i="6"/>
  <c r="H13" i="6" s="1"/>
  <c r="I18" i="6"/>
  <c r="H18" i="6" s="1"/>
  <c r="I16" i="6"/>
  <c r="H16" i="6" s="1"/>
  <c r="H19" i="8"/>
  <c r="F7" i="8" s="1"/>
  <c r="I27" i="1"/>
  <c r="D3" i="1" s="1"/>
  <c r="H11" i="2" s="1"/>
  <c r="H27" i="1"/>
  <c r="F7" i="1" s="1"/>
  <c r="H27" i="3"/>
  <c r="F7" i="3" s="1"/>
  <c r="I27" i="3"/>
  <c r="D3" i="3" s="1"/>
  <c r="C3" i="3" s="1"/>
  <c r="I19" i="8"/>
  <c r="D3" i="8" s="1"/>
  <c r="G17" i="2"/>
  <c r="H17" i="4" l="1"/>
  <c r="F7" i="4" s="1"/>
  <c r="H17" i="9"/>
  <c r="F7" i="9" s="1"/>
  <c r="I17" i="4"/>
  <c r="D3" i="4" s="1"/>
  <c r="C3" i="4" s="1"/>
  <c r="I17" i="9"/>
  <c r="D3" i="9" s="1"/>
  <c r="C3" i="9" s="1"/>
  <c r="H20" i="7"/>
  <c r="F7" i="7" s="1"/>
  <c r="I20" i="7"/>
  <c r="D3" i="7" s="1"/>
  <c r="C3" i="7" s="1"/>
  <c r="H19" i="6"/>
  <c r="F7" i="6" s="1"/>
  <c r="I19" i="6"/>
  <c r="D3" i="6" s="1"/>
  <c r="C3" i="6" s="1"/>
  <c r="C3" i="8"/>
  <c r="H15" i="2"/>
  <c r="C3" i="1"/>
  <c r="H10" i="2"/>
  <c r="H12" i="2" l="1"/>
  <c r="H13" i="2"/>
  <c r="H16" i="2"/>
  <c r="H14" i="2"/>
  <c r="H17" i="2" l="1"/>
  <c r="A2" i="2" s="1"/>
  <c r="F6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</future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<sst xmlns="http://schemas.openxmlformats.org/spreadsheetml/2006/main" count="796" uniqueCount="210">
  <si>
    <t>Nota Mòdul</t>
  </si>
  <si>
    <t>Senyal</t>
  </si>
  <si>
    <t>Mínim</t>
  </si>
  <si>
    <t>Foto</t>
  </si>
  <si>
    <t>Roig</t>
  </si>
  <si>
    <t>Ambar</t>
  </si>
  <si>
    <t>Verd</t>
  </si>
  <si>
    <t>Ponderació</t>
  </si>
  <si>
    <t>Mòdul</t>
  </si>
  <si>
    <t>RAs</t>
  </si>
  <si>
    <t>Aconseguit</t>
  </si>
  <si>
    <t>Descriptor</t>
  </si>
  <si>
    <t>Nom</t>
  </si>
  <si>
    <t>Items</t>
  </si>
  <si>
    <t>Progrés</t>
  </si>
  <si>
    <t>Evidència 1</t>
  </si>
  <si>
    <t>Evidència 2</t>
  </si>
  <si>
    <t>Evidència 3</t>
  </si>
  <si>
    <t>Afig evidències a l'esquerra de la N</t>
  </si>
  <si>
    <t>TOTALS</t>
  </si>
  <si>
    <t>No poses nota i no fa mitja</t>
  </si>
  <si>
    <t xml:space="preserve">Puntua en base als descriptors </t>
  </si>
  <si>
    <t>Si vols puntuar sobre 10 canvia la formúla de la columna I</t>
  </si>
  <si>
    <t>RA - 2</t>
  </si>
  <si>
    <t>Afig evidències a l'esquerra</t>
  </si>
  <si>
    <t>RA - 1</t>
  </si>
  <si>
    <t>Si vols puntuar les evidències sobre 10 canvia la formúla de la columna I</t>
  </si>
  <si>
    <t>RA - 3</t>
  </si>
  <si>
    <t>RA - 4</t>
  </si>
  <si>
    <t>RA - 5</t>
  </si>
  <si>
    <t>RA - 6</t>
  </si>
  <si>
    <t>RA - 7</t>
  </si>
  <si>
    <t>Insuficient (1-4)</t>
  </si>
  <si>
    <t>Suficient (5-6)</t>
  </si>
  <si>
    <t>Bé (7-8)</t>
  </si>
  <si>
    <t>Excel·lent (9-10)</t>
  </si>
  <si>
    <t>Evidència 5</t>
  </si>
  <si>
    <t>Evidència 4</t>
  </si>
  <si>
    <t>RA1. Reconeix els elements de les bases de dades analitzant-ne les funcions i valorant la utilitat dels sistemes gestors.</t>
  </si>
  <si>
    <t>RA2. Crea bases de dades definint-ne l'estructura i les característiques dels elements segons el model relacional.</t>
  </si>
  <si>
    <t>RA3. Consulta la informació emmagatzemada en una base de dades fent servir assistents, eines gràfiques i el llenguatge de manipulació de dades.</t>
  </si>
  <si>
    <t>RA4. Modifica la informació emmagatzemada a la base de dades utilitzant assistents, eines gràfiques i el llenguatge de manipulació de dades.</t>
  </si>
  <si>
    <t>RA5. Desenvolupa procediments emmagatzemats, avaluant i utilitzant les sentències del llenguatge incorporat al sistema gestor de bases de dades.</t>
  </si>
  <si>
    <t>RA6. Dissenya models relacionals normalitzats interpretant diagrames entitat/relació.</t>
  </si>
  <si>
    <t>RA7. Gestiona la informació emmagatzemada en bases de dades objecte-relacionals, avaluant i utilitzant les possibilitats que proporciona el sistema gestor.</t>
  </si>
  <si>
    <t>a) S'han analitzat els sistemes lògics d'emmagatzematge i les característiques.</t>
  </si>
  <si>
    <t>b) S'han identificat els diferents tipus de bases de dades segons el model de dades emprat.</t>
  </si>
  <si>
    <t>c) S'han identificat els diferents tipus de bases de dades segons la ubicació de la informació.</t>
  </si>
  <si>
    <t>d) S‟ha avaluat la utilitat d‟un sistema gestor de bases de dades.</t>
  </si>
  <si>
    <t>e) S'ha reconegut la funció de cadascun dels elements d‟un sistema gestor de bases de dades.</t>
  </si>
  <si>
    <t>f) S'han classificat els sistemes gestors de bases de dades.</t>
  </si>
  <si>
    <t>g) S'ha reconegut la utilitat de les bases de dades distribuïdes.</t>
  </si>
  <si>
    <t>h) S'han analitzat les polítiques de fragmentació de la informació.</t>
  </si>
  <si>
    <t>a) S'ha analitzat el format d'emmagatzematge de la informació.</t>
  </si>
  <si>
    <t>b) S'han creat les taules i les relacions entre elles.</t>
  </si>
  <si>
    <t>c) S'han seleccionat els tipus de dades adequades.</t>
  </si>
  <si>
    <t>d) S'han definit els camps clau a les taules.</t>
  </si>
  <si>
    <t>e) S'han implantat les restriccions reflectides al disseny lògic.</t>
  </si>
  <si>
    <t>f) S'han creat vistes.</t>
  </si>
  <si>
    <t>g) S'han creat els usuaris i se'ls han assignat privilegis.</t>
  </si>
  <si>
    <t>h) S'han fet servir assistents, eines gràfiques i els llenguatges de definició i control de dades.</t>
  </si>
  <si>
    <t>a) S'han identificat les eines i sentències per fer consultes.</t>
  </si>
  <si>
    <t>b) S'han fet consultes simples sobre una taula.</t>
  </si>
  <si>
    <t>c) S'han fet consultes sobre el contingut de diverses taules mitjançant composicions internes.</t>
  </si>
  <si>
    <t>d) S'han fet consultes sobre el contingut de diverses taules mitjançant composicions externes.</t>
  </si>
  <si>
    <t>e) S'han fet consultes resum.</t>
  </si>
  <si>
    <t>f) S'han fet consultes amb subconsultes.</t>
  </si>
  <si>
    <t>a) S'han identificat les eines i les sentències per modificar el contingut de la base de dades.</t>
  </si>
  <si>
    <t>b) S'han inserit, esborrat i actualitzat dades a les taules.</t>
  </si>
  <si>
    <t>c) S'ha inclòs a una taula la informació resultant de l'execució d'una consulta.</t>
  </si>
  <si>
    <t>e) S'ha reconegut el funcionament de les transaccions.</t>
  </si>
  <si>
    <t>f) S'han anul·lat parcialment o totalment els canvis produïts per una transacció.</t>
  </si>
  <si>
    <t>g) S'han identificat els efectes de les diferents polítiques de bloqueig de registres.</t>
  </si>
  <si>
    <t>h) S'han adoptat mesures per mantenir la integritat i consistència de la informació.</t>
  </si>
  <si>
    <t>a) S'han identificat les diverses maneres d'automatitzar tasques.</t>
  </si>
  <si>
    <t>c) S'han identificat les eines disponibles per editar guions.</t>
  </si>
  <si>
    <t>d) S'han definit i utilitzat guions per automatitzar tasques.</t>
  </si>
  <si>
    <t>e) S'ha fet ús de les funcions proporcionades pel sistema gestor.</t>
  </si>
  <si>
    <t>g) S'han utilitzat estructures de control de flux.</t>
  </si>
  <si>
    <t>h) S'han definit disparadors.</t>
  </si>
  <si>
    <t>i) S'han fet servir cursors.</t>
  </si>
  <si>
    <t>a) S'han utilitzat eines gràfiques per representar el disseny lògic.</t>
  </si>
  <si>
    <t>b) S'han identificat les taules del disseny lògic.</t>
  </si>
  <si>
    <t>c) S'han identificat els camps que formen part de les taules del disseny lògic.</t>
  </si>
  <si>
    <t>d) S'han analitzat les relacions entre les taules del disseny lògic.</t>
  </si>
  <si>
    <t>e) S'han identificat els camps clau.</t>
  </si>
  <si>
    <t>f) S'han aplicat regles d'integritat.</t>
  </si>
  <si>
    <t>g) S'han aplicat regles de normalització.</t>
  </si>
  <si>
    <t>h) S'han analitzat i documentat les restriccions que no es poden plasmar en el disseny lògic.</t>
  </si>
  <si>
    <t>a) S'han identificat les característiques de les bases de dades objecte-relacionals.</t>
  </si>
  <si>
    <t>b) S'han creat tipus de dades objecte, els seus atributs i els seus mètodes.</t>
  </si>
  <si>
    <t>d) S'han creat tipus de dades col·lecció.</t>
  </si>
  <si>
    <t>e) S'han fet consultes.</t>
  </si>
  <si>
    <t>f) S'ha modificat la informació emmagatzemada mantenint la integritat i consistència de les dades.</t>
  </si>
  <si>
    <t>Evidència</t>
  </si>
  <si>
    <t>Examen 1</t>
  </si>
  <si>
    <t>Resultat d'aprenentatge</t>
  </si>
  <si>
    <t>Criteris d'avaluació</t>
  </si>
  <si>
    <t>RA1</t>
  </si>
  <si>
    <t>1.a</t>
  </si>
  <si>
    <t>1.b</t>
  </si>
  <si>
    <t>1.c</t>
  </si>
  <si>
    <t>1.d</t>
  </si>
  <si>
    <t>1.e</t>
  </si>
  <si>
    <t>1.f</t>
  </si>
  <si>
    <t>1.g</t>
  </si>
  <si>
    <t>1.h</t>
  </si>
  <si>
    <t>x</t>
  </si>
  <si>
    <t>Nota</t>
  </si>
  <si>
    <t>Pràctica 1.1</t>
  </si>
  <si>
    <t>Examen 1.1</t>
  </si>
  <si>
    <t>b) Shan reconegut els mètodes d'execució de guions.</t>
  </si>
  <si>
    <t>f) S'han definit funcions d'usuari.</t>
  </si>
  <si>
    <t>c) Shan creat taules d'objectes i taules de columnes tipus objecte.</t>
  </si>
  <si>
    <t>Ponderació evidències</t>
  </si>
  <si>
    <t>RA2</t>
  </si>
  <si>
    <t>2.a</t>
  </si>
  <si>
    <t>2.b</t>
  </si>
  <si>
    <t>2.c</t>
  </si>
  <si>
    <t>2.d</t>
  </si>
  <si>
    <t>2.e</t>
  </si>
  <si>
    <t>2.f</t>
  </si>
  <si>
    <t>2.g</t>
  </si>
  <si>
    <t>2.h</t>
  </si>
  <si>
    <t>Examen 2</t>
  </si>
  <si>
    <t>RA3</t>
  </si>
  <si>
    <t>Pràctica 5.1</t>
  </si>
  <si>
    <t>Examen 3</t>
  </si>
  <si>
    <t>RA4</t>
  </si>
  <si>
    <t>RA5</t>
  </si>
  <si>
    <t>RA6</t>
  </si>
  <si>
    <t>RA7</t>
  </si>
  <si>
    <t>7.a</t>
  </si>
  <si>
    <t>7.b</t>
  </si>
  <si>
    <t>7.c</t>
  </si>
  <si>
    <t>7.d</t>
  </si>
  <si>
    <t>Examen 5</t>
  </si>
  <si>
    <t>Pràctica 8.1</t>
  </si>
  <si>
    <t>7.e</t>
  </si>
  <si>
    <t>7.f</t>
  </si>
  <si>
    <t>Unitat</t>
  </si>
  <si>
    <t>UD08</t>
  </si>
  <si>
    <t>UD02</t>
  </si>
  <si>
    <t>UD03</t>
  </si>
  <si>
    <t>6.a</t>
  </si>
  <si>
    <t>6.b</t>
  </si>
  <si>
    <t>6.c</t>
  </si>
  <si>
    <t>6.d</t>
  </si>
  <si>
    <t>6.e</t>
  </si>
  <si>
    <t>6.f</t>
  </si>
  <si>
    <t>6.g</t>
  </si>
  <si>
    <t>6.h</t>
  </si>
  <si>
    <t>Pràctica 2.1</t>
  </si>
  <si>
    <t>Pràctica 2.2</t>
  </si>
  <si>
    <t>Pràctica 3.1</t>
  </si>
  <si>
    <t>Pràctica 3.2</t>
  </si>
  <si>
    <t>UD01</t>
  </si>
  <si>
    <t>UD04</t>
  </si>
  <si>
    <t>UD05</t>
  </si>
  <si>
    <t>3.a</t>
  </si>
  <si>
    <t>3.b</t>
  </si>
  <si>
    <t>3.c</t>
  </si>
  <si>
    <t>3.d</t>
  </si>
  <si>
    <t>3.e</t>
  </si>
  <si>
    <t>3.f</t>
  </si>
  <si>
    <t>Cada instrument val entre 0 i 10</t>
  </si>
  <si>
    <t>UD06</t>
  </si>
  <si>
    <t>Pràctica 6.1</t>
  </si>
  <si>
    <t>4.a</t>
  </si>
  <si>
    <t>4.b</t>
  </si>
  <si>
    <t>4.c</t>
  </si>
  <si>
    <t>4.d</t>
  </si>
  <si>
    <t>4.e</t>
  </si>
  <si>
    <t>4.f</t>
  </si>
  <si>
    <t>4.g</t>
  </si>
  <si>
    <t>4.h</t>
  </si>
  <si>
    <t>UD07</t>
  </si>
  <si>
    <t>Examen 4</t>
  </si>
  <si>
    <t>5.a</t>
  </si>
  <si>
    <t>5.b</t>
  </si>
  <si>
    <t>5.c</t>
  </si>
  <si>
    <t>5.d</t>
  </si>
  <si>
    <t>5.e</t>
  </si>
  <si>
    <t>5.f</t>
  </si>
  <si>
    <t>5.g</t>
  </si>
  <si>
    <t>5.h</t>
  </si>
  <si>
    <t>5.i</t>
  </si>
  <si>
    <t>unitats</t>
  </si>
  <si>
    <t>d) S'han dissenyat scripts de sentències per dur a terme tasques complexes.</t>
  </si>
  <si>
    <t>Entrega Projecte</t>
  </si>
  <si>
    <t>UD4.1 - Creacions 1-2</t>
  </si>
  <si>
    <t>UD4.2 - Privilegis 3-5</t>
  </si>
  <si>
    <t>UD4.3 - Tipus de dades 6-7</t>
  </si>
  <si>
    <t>UD4.4 - Restriccions 8 -13</t>
  </si>
  <si>
    <t>UD4.5 - Índex 14</t>
  </si>
  <si>
    <t>UD4.6 - Usuaris i seguretat 15</t>
  </si>
  <si>
    <t>UD4.8 - Scripts SQL</t>
  </si>
  <si>
    <t>UD4.7 - Vistes</t>
  </si>
  <si>
    <t>Evidència 6</t>
  </si>
  <si>
    <t>Evidència 7</t>
  </si>
  <si>
    <t>Evidència 8</t>
  </si>
  <si>
    <t>Evidència 9</t>
  </si>
  <si>
    <t>Evidència 10</t>
  </si>
  <si>
    <t>RA 1 (Reconeixement)</t>
  </si>
  <si>
    <t>RA 2 (Creació)</t>
  </si>
  <si>
    <t>RA 3 (Consulta)</t>
  </si>
  <si>
    <t>RA 4 (Modificació)</t>
  </si>
  <si>
    <t>RA 5 (Procediments emmagatzemats)</t>
  </si>
  <si>
    <t>RA 6 (Disseny)</t>
  </si>
  <si>
    <t>RA 7 (bd objecte-relacionals)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</si>
</sst>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0" fillId="0" borderId="2" xfId="0" applyBorder="1"/>
    <xf numFmtId="9" fontId="0" fillId="0" borderId="2" xfId="0" applyNumberFormat="1" applyBorder="1"/>
    <xf numFmtId="0" fontId="2" fillId="2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2" borderId="6" xfId="0" applyFont="1" applyFill="1" applyBorder="1"/>
    <xf numFmtId="0" fontId="3" fillId="4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9" fontId="0" fillId="3" borderId="7" xfId="0" applyNumberFormat="1" applyFill="1" applyBorder="1"/>
    <xf numFmtId="0" fontId="3" fillId="2" borderId="8" xfId="0" applyFont="1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2" fillId="2" borderId="6" xfId="0" applyFon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" xfId="0" applyFont="1" applyFill="1" applyBorder="1"/>
    <xf numFmtId="0" fontId="2" fillId="2" borderId="1" xfId="0" applyFont="1" applyFill="1" applyBorder="1" applyAlignment="1">
      <alignment horizontal="center"/>
    </xf>
    <xf numFmtId="2" fontId="0" fillId="3" borderId="1" xfId="0" applyNumberFormat="1" applyFill="1" applyBorder="1"/>
    <xf numFmtId="10" fontId="0" fillId="3" borderId="7" xfId="0" applyNumberFormat="1" applyFill="1" applyBorder="1"/>
    <xf numFmtId="0" fontId="0" fillId="0" borderId="7" xfId="0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/>
    </xf>
    <xf numFmtId="0" fontId="0" fillId="0" borderId="13" xfId="0" applyBorder="1"/>
    <xf numFmtId="9" fontId="0" fillId="0" borderId="13" xfId="0" applyNumberFormat="1" applyBorder="1"/>
    <xf numFmtId="9" fontId="0" fillId="3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0" fillId="8" borderId="1" xfId="0" applyFill="1" applyBorder="1"/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10" fontId="0" fillId="3" borderId="1" xfId="0" applyNumberForma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11" borderId="0" xfId="0" applyFill="1"/>
    <xf numFmtId="0" fontId="0" fillId="0" borderId="0" xfId="0" applyAlignment="1">
      <alignment vertical="center" wrapText="1"/>
    </xf>
    <xf numFmtId="0" fontId="0" fillId="9" borderId="0" xfId="0" applyFill="1" applyAlignment="1">
      <alignment horizontal="center"/>
    </xf>
    <xf numFmtId="9" fontId="0" fillId="0" borderId="0" xfId="0" applyNumberFormat="1" applyAlignment="1">
      <alignment horizontal="center" vertical="center"/>
    </xf>
    <xf numFmtId="0" fontId="8" fillId="0" borderId="0" xfId="0" applyFont="1" applyAlignment="1">
      <alignment vertical="center" textRotation="90"/>
    </xf>
    <xf numFmtId="0" fontId="10" fillId="0" borderId="0" xfId="0" applyFont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horizontal="right"/>
    </xf>
    <xf numFmtId="9" fontId="0" fillId="0" borderId="16" xfId="0" applyNumberFormat="1" applyBorder="1" applyAlignment="1">
      <alignment horizontal="center" vertical="center"/>
    </xf>
    <xf numFmtId="0" fontId="0" fillId="0" borderId="0" xfId="0" quotePrefix="1"/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2" fontId="5" fillId="3" borderId="12" xfId="0" applyNumberFormat="1" applyFont="1" applyFill="1" applyBorder="1" applyAlignment="1">
      <alignment horizontal="center" vertical="center"/>
    </xf>
    <xf numFmtId="2" fontId="5" fillId="3" borderId="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9" fontId="0" fillId="3" borderId="7" xfId="0" applyNumberFormat="1" applyFill="1" applyBorder="1" applyAlignment="1">
      <alignment horizontal="right" vertical="center"/>
    </xf>
    <xf numFmtId="9" fontId="0" fillId="3" borderId="8" xfId="0" applyNumberFormat="1" applyFill="1" applyBorder="1" applyAlignment="1">
      <alignment horizontal="right" vertical="center"/>
    </xf>
    <xf numFmtId="0" fontId="7" fillId="7" borderId="0" xfId="0" applyFont="1" applyFill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/>
    </xf>
    <xf numFmtId="2" fontId="5" fillId="3" borderId="8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11" fillId="10" borderId="0" xfId="0" applyFont="1" applyFill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RichValueStructure" Target="richData/rdrichvaluestructure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06/relationships/rdRichValue" Target="richData/rdrichvalue.xml"/><Relationship Id="rId10" Type="http://schemas.openxmlformats.org/officeDocument/2006/relationships/theme" Target="theme/theme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">
  <rv s="0">
    <v>0</v>
    <v>5</v>
  </rv>
  <rv s="0">
    <v>1</v>
    <v>5</v>
  </rv>
  <rv s="0">
    <v>2</v>
    <v>5</v>
  </rv>
  <rv s="0">
    <v>2</v>
    <v>4</v>
  </rv>
  <rv s="0">
    <v>1</v>
    <v>4</v>
  </rv>
  <rv s="0">
    <v>0</v>
    <v>4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F057-82A9-4170-B78F-EC8F4341D5FA}">
  <dimension ref="A1:H17"/>
  <sheetViews>
    <sheetView tabSelected="1" workbookViewId="0">
      <selection activeCell="G16" sqref="G16"/>
    </sheetView>
  </sheetViews>
  <sheetFormatPr baseColWidth="10"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</cols>
  <sheetData>
    <row r="1" spans="1:8" x14ac:dyDescent="0.3">
      <c r="A1" s="56" t="s">
        <v>0</v>
      </c>
      <c r="B1" s="56"/>
    </row>
    <row r="2" spans="1:8" ht="15" customHeight="1" x14ac:dyDescent="0.3">
      <c r="A2" s="57">
        <f>H17</f>
        <v>1.1596938775510208</v>
      </c>
      <c r="B2" s="58"/>
      <c r="F2" s="23" t="s">
        <v>1</v>
      </c>
      <c r="G2" s="23" t="s">
        <v>2</v>
      </c>
      <c r="H2" s="23" t="s">
        <v>3</v>
      </c>
    </row>
    <row r="3" spans="1:8" ht="18" customHeight="1" x14ac:dyDescent="0.3">
      <c r="A3" s="57"/>
      <c r="B3" s="58"/>
      <c r="F3" s="24" t="s">
        <v>4</v>
      </c>
      <c r="G3" s="25">
        <v>0</v>
      </c>
      <c r="H3" s="24" t="e" vm="1">
        <v>#VALUE!</v>
      </c>
    </row>
    <row r="4" spans="1:8" ht="21" customHeight="1" x14ac:dyDescent="0.3">
      <c r="A4" s="57"/>
      <c r="B4" s="58"/>
      <c r="F4" s="24" t="s">
        <v>5</v>
      </c>
      <c r="G4" s="25">
        <v>0.5</v>
      </c>
      <c r="H4" s="24" t="e" vm="2">
        <v>#VALUE!</v>
      </c>
    </row>
    <row r="5" spans="1:8" ht="19.5" customHeight="1" x14ac:dyDescent="0.3">
      <c r="A5" s="59"/>
      <c r="B5" s="60"/>
      <c r="F5" s="24" t="s">
        <v>6</v>
      </c>
      <c r="G5" s="25">
        <v>0.9</v>
      </c>
      <c r="H5" s="24" t="e" vm="3">
        <v>#VALUE!</v>
      </c>
    </row>
    <row r="6" spans="1:8" ht="24.75" customHeight="1" x14ac:dyDescent="0.3">
      <c r="F6" s="61" t="e" vm="4">
        <f>_xlfn.XLOOKUP(H17,G3:G5,H3:H5,,-1)</f>
        <v>#VALUE!</v>
      </c>
      <c r="G6" s="61"/>
      <c r="H6" s="61"/>
    </row>
    <row r="7" spans="1:8" x14ac:dyDescent="0.3">
      <c r="F7" s="61"/>
      <c r="G7" s="61"/>
      <c r="H7" s="61"/>
    </row>
    <row r="8" spans="1:8" ht="70.5" customHeight="1" x14ac:dyDescent="0.3">
      <c r="C8" s="62" t="s">
        <v>8</v>
      </c>
      <c r="D8" s="62"/>
      <c r="E8" s="62"/>
      <c r="F8" s="61"/>
      <c r="G8" s="61"/>
      <c r="H8" s="61"/>
    </row>
    <row r="9" spans="1:8" ht="21.75" customHeight="1" x14ac:dyDescent="0.3">
      <c r="A9" s="63" t="s">
        <v>9</v>
      </c>
      <c r="B9" s="63"/>
      <c r="C9" s="63"/>
      <c r="D9" s="63"/>
      <c r="E9" s="63"/>
      <c r="F9" s="64"/>
      <c r="G9" s="15" t="s">
        <v>7</v>
      </c>
      <c r="H9" s="19" t="s">
        <v>10</v>
      </c>
    </row>
    <row r="10" spans="1:8" x14ac:dyDescent="0.3">
      <c r="A10" s="53" t="s">
        <v>203</v>
      </c>
      <c r="B10" s="54"/>
      <c r="C10" s="54"/>
      <c r="D10" s="54"/>
      <c r="E10" s="54"/>
      <c r="F10" s="55"/>
      <c r="G10" s="11">
        <v>0.05</v>
      </c>
      <c r="H10" s="20">
        <f>'RA-1'!D$3</f>
        <v>6.9000000000000021</v>
      </c>
    </row>
    <row r="11" spans="1:8" x14ac:dyDescent="0.3">
      <c r="A11" s="53" t="s">
        <v>204</v>
      </c>
      <c r="B11" s="54"/>
      <c r="C11" s="54"/>
      <c r="D11" s="54"/>
      <c r="E11" s="54"/>
      <c r="F11" s="55"/>
      <c r="G11" s="11">
        <v>0.13</v>
      </c>
      <c r="H11" s="20">
        <f>'RA-2'!D3</f>
        <v>1.2178571428571427</v>
      </c>
    </row>
    <row r="12" spans="1:8" x14ac:dyDescent="0.3">
      <c r="A12" s="53" t="s">
        <v>205</v>
      </c>
      <c r="B12" s="54"/>
      <c r="C12" s="54"/>
      <c r="D12" s="54"/>
      <c r="E12" s="54"/>
      <c r="F12" s="55"/>
      <c r="G12" s="11">
        <v>0.17</v>
      </c>
      <c r="H12" s="20">
        <f>'RA-3'!D$3</f>
        <v>0</v>
      </c>
    </row>
    <row r="13" spans="1:8" x14ac:dyDescent="0.3">
      <c r="A13" s="53" t="s">
        <v>206</v>
      </c>
      <c r="B13" s="54"/>
      <c r="C13" s="54"/>
      <c r="D13" s="54"/>
      <c r="E13" s="54"/>
      <c r="F13" s="55"/>
      <c r="G13" s="11">
        <v>0.13</v>
      </c>
      <c r="H13" s="20">
        <f>'RA-4'!D$3</f>
        <v>0</v>
      </c>
    </row>
    <row r="14" spans="1:8" x14ac:dyDescent="0.3">
      <c r="A14" s="53" t="s">
        <v>207</v>
      </c>
      <c r="B14" s="54"/>
      <c r="C14" s="54"/>
      <c r="D14" s="54"/>
      <c r="E14" s="54"/>
      <c r="F14" s="55"/>
      <c r="G14" s="11">
        <v>0.18</v>
      </c>
      <c r="H14" s="20">
        <f>'RA-5'!D$3</f>
        <v>0</v>
      </c>
    </row>
    <row r="15" spans="1:8" x14ac:dyDescent="0.3">
      <c r="A15" s="53" t="s">
        <v>208</v>
      </c>
      <c r="B15" s="54"/>
      <c r="C15" s="54"/>
      <c r="D15" s="54"/>
      <c r="E15" s="54"/>
      <c r="F15" s="55"/>
      <c r="G15" s="11">
        <v>0.24</v>
      </c>
      <c r="H15" s="20">
        <f>'RA-6'!D$3</f>
        <v>0</v>
      </c>
    </row>
    <row r="16" spans="1:8" x14ac:dyDescent="0.3">
      <c r="A16" s="53" t="s">
        <v>209</v>
      </c>
      <c r="B16" s="54"/>
      <c r="C16" s="54"/>
      <c r="D16" s="54"/>
      <c r="E16" s="54"/>
      <c r="F16" s="55"/>
      <c r="G16" s="11">
        <v>0.1</v>
      </c>
      <c r="H16" s="20">
        <f>'RA-7'!D$3</f>
        <v>0</v>
      </c>
    </row>
    <row r="17" spans="7:8" x14ac:dyDescent="0.3">
      <c r="G17" s="21">
        <f>SUM(G10:G16)</f>
        <v>0.99999999999999989</v>
      </c>
      <c r="H17" s="20">
        <f>SUM(H10:H16)/COUNT(H10:H16)</f>
        <v>1.1596938775510208</v>
      </c>
    </row>
  </sheetData>
  <mergeCells count="12">
    <mergeCell ref="A15:F15"/>
    <mergeCell ref="A1:B1"/>
    <mergeCell ref="A11:F11"/>
    <mergeCell ref="A16:F16"/>
    <mergeCell ref="A2:B5"/>
    <mergeCell ref="F6:H8"/>
    <mergeCell ref="C8:E8"/>
    <mergeCell ref="A9:F9"/>
    <mergeCell ref="A10:F10"/>
    <mergeCell ref="A12:F12"/>
    <mergeCell ref="A13:F13"/>
    <mergeCell ref="A14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61E7-B387-4C4C-A3A7-D500D237EA98}">
  <dimension ref="A1:N64"/>
  <sheetViews>
    <sheetView workbookViewId="0">
      <selection activeCell="M12" sqref="M12"/>
    </sheetView>
  </sheetViews>
  <sheetFormatPr baseColWidth="10" defaultRowHeight="14.4" x14ac:dyDescent="0.3"/>
  <cols>
    <col min="2" max="2" width="32.44140625" customWidth="1"/>
    <col min="3" max="11" width="9.33203125" customWidth="1"/>
    <col min="12" max="12" width="10.77734375" bestFit="1" customWidth="1"/>
  </cols>
  <sheetData>
    <row r="1" spans="1:13" x14ac:dyDescent="0.3">
      <c r="B1" t="s">
        <v>165</v>
      </c>
    </row>
    <row r="3" spans="1:13" ht="14.4" customHeight="1" x14ac:dyDescent="0.3">
      <c r="A3" s="75" t="s">
        <v>96</v>
      </c>
      <c r="B3" s="75"/>
      <c r="C3" s="75" t="s">
        <v>98</v>
      </c>
      <c r="D3" s="75"/>
      <c r="E3" s="75"/>
      <c r="F3" s="75"/>
      <c r="G3" s="75"/>
      <c r="H3" s="75"/>
      <c r="I3" s="75"/>
      <c r="J3" s="75"/>
      <c r="K3" s="45"/>
      <c r="L3" s="45"/>
    </row>
    <row r="4" spans="1:13" x14ac:dyDescent="0.3">
      <c r="A4" s="76" t="s">
        <v>97</v>
      </c>
      <c r="B4" s="76"/>
      <c r="C4" s="40" t="s">
        <v>99</v>
      </c>
      <c r="D4" s="40" t="s">
        <v>100</v>
      </c>
      <c r="E4" s="40" t="s">
        <v>101</v>
      </c>
      <c r="F4" s="40" t="s">
        <v>102</v>
      </c>
      <c r="G4" s="40" t="s">
        <v>103</v>
      </c>
      <c r="H4" s="40" t="s">
        <v>104</v>
      </c>
      <c r="I4" s="40" t="s">
        <v>105</v>
      </c>
      <c r="J4" s="40" t="s">
        <v>106</v>
      </c>
      <c r="K4" s="40"/>
      <c r="L4" s="40" t="s">
        <v>7</v>
      </c>
      <c r="M4" s="40" t="s">
        <v>108</v>
      </c>
    </row>
    <row r="5" spans="1:13" x14ac:dyDescent="0.3">
      <c r="A5" s="42" t="s">
        <v>140</v>
      </c>
      <c r="B5" s="49" t="s">
        <v>94</v>
      </c>
    </row>
    <row r="6" spans="1:13" x14ac:dyDescent="0.3">
      <c r="A6" s="48" t="s">
        <v>156</v>
      </c>
      <c r="B6" s="42" t="s">
        <v>109</v>
      </c>
      <c r="C6" s="40" t="s">
        <v>107</v>
      </c>
      <c r="D6" s="40" t="s">
        <v>107</v>
      </c>
      <c r="E6" s="40" t="s">
        <v>107</v>
      </c>
      <c r="F6" s="40" t="s">
        <v>107</v>
      </c>
      <c r="G6" s="40" t="s">
        <v>107</v>
      </c>
      <c r="H6" s="40" t="s">
        <v>107</v>
      </c>
      <c r="I6" s="40" t="s">
        <v>107</v>
      </c>
      <c r="J6" s="40" t="s">
        <v>107</v>
      </c>
      <c r="K6" s="40"/>
      <c r="L6" s="46">
        <v>0.45</v>
      </c>
      <c r="M6" s="43">
        <v>8</v>
      </c>
    </row>
    <row r="7" spans="1:13" x14ac:dyDescent="0.3">
      <c r="A7" s="47"/>
      <c r="B7" s="42" t="s">
        <v>95</v>
      </c>
      <c r="C7" s="40" t="s">
        <v>107</v>
      </c>
      <c r="D7" s="40" t="s">
        <v>107</v>
      </c>
      <c r="E7" s="40" t="s">
        <v>107</v>
      </c>
      <c r="F7" s="40" t="s">
        <v>107</v>
      </c>
      <c r="G7" s="40" t="s">
        <v>107</v>
      </c>
      <c r="H7" s="40" t="s">
        <v>107</v>
      </c>
      <c r="I7" s="40" t="s">
        <v>107</v>
      </c>
      <c r="J7" s="40" t="s">
        <v>107</v>
      </c>
      <c r="K7" s="40"/>
      <c r="L7" s="46">
        <v>0.55000000000000004</v>
      </c>
      <c r="M7" s="43">
        <v>6</v>
      </c>
    </row>
    <row r="8" spans="1:13" x14ac:dyDescent="0.3"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</row>
    <row r="9" spans="1:13" ht="14.4" customHeight="1" x14ac:dyDescent="0.3">
      <c r="A9" s="75" t="s">
        <v>96</v>
      </c>
      <c r="B9" s="75"/>
      <c r="C9" s="75" t="s">
        <v>115</v>
      </c>
      <c r="D9" s="75"/>
      <c r="E9" s="75"/>
      <c r="F9" s="75"/>
      <c r="G9" s="75"/>
      <c r="H9" s="75"/>
      <c r="I9" s="75"/>
      <c r="J9" s="75"/>
      <c r="K9" s="45"/>
      <c r="L9" s="45"/>
    </row>
    <row r="10" spans="1:13" x14ac:dyDescent="0.3">
      <c r="A10" s="76" t="s">
        <v>97</v>
      </c>
      <c r="B10" s="76"/>
      <c r="C10" s="40" t="s">
        <v>116</v>
      </c>
      <c r="D10" s="40" t="s">
        <v>117</v>
      </c>
      <c r="E10" s="40" t="s">
        <v>118</v>
      </c>
      <c r="F10" s="40" t="s">
        <v>119</v>
      </c>
      <c r="G10" s="40" t="s">
        <v>120</v>
      </c>
      <c r="H10" s="40" t="s">
        <v>121</v>
      </c>
      <c r="I10" s="40" t="s">
        <v>122</v>
      </c>
      <c r="J10" s="40" t="s">
        <v>123</v>
      </c>
      <c r="K10" s="40"/>
      <c r="L10" s="40" t="s">
        <v>7</v>
      </c>
      <c r="M10" s="40" t="s">
        <v>108</v>
      </c>
    </row>
    <row r="11" spans="1:13" x14ac:dyDescent="0.3">
      <c r="A11" s="42" t="s">
        <v>140</v>
      </c>
      <c r="B11" s="49" t="s">
        <v>94</v>
      </c>
    </row>
    <row r="12" spans="1:13" x14ac:dyDescent="0.3">
      <c r="A12" s="77" t="s">
        <v>157</v>
      </c>
      <c r="B12" s="42" t="s">
        <v>190</v>
      </c>
      <c r="C12" s="40" t="s">
        <v>107</v>
      </c>
      <c r="D12" s="40" t="s">
        <v>107</v>
      </c>
      <c r="E12" s="40" t="s">
        <v>107</v>
      </c>
      <c r="F12" s="40"/>
      <c r="G12" s="40"/>
      <c r="H12" s="40"/>
      <c r="I12" s="40"/>
      <c r="J12" s="40" t="s">
        <v>107</v>
      </c>
      <c r="K12" s="40"/>
      <c r="L12" s="46">
        <v>0.02</v>
      </c>
      <c r="M12" s="43">
        <v>8</v>
      </c>
    </row>
    <row r="13" spans="1:13" x14ac:dyDescent="0.3">
      <c r="A13" s="77"/>
      <c r="B13" s="42" t="s">
        <v>191</v>
      </c>
      <c r="C13" s="40"/>
      <c r="D13" s="40"/>
      <c r="E13" s="40"/>
      <c r="F13" s="40"/>
      <c r="G13" s="40"/>
      <c r="H13" s="40"/>
      <c r="I13" s="40" t="s">
        <v>107</v>
      </c>
      <c r="J13" s="40" t="s">
        <v>107</v>
      </c>
      <c r="K13" s="40"/>
      <c r="L13" s="46">
        <v>0.02</v>
      </c>
      <c r="M13" s="43">
        <v>10</v>
      </c>
    </row>
    <row r="14" spans="1:13" x14ac:dyDescent="0.3">
      <c r="A14" s="77"/>
      <c r="B14" s="42" t="s">
        <v>192</v>
      </c>
      <c r="C14" s="40"/>
      <c r="D14" s="40"/>
      <c r="E14" s="40" t="s">
        <v>107</v>
      </c>
      <c r="F14" s="40"/>
      <c r="G14" s="40"/>
      <c r="H14" s="40"/>
      <c r="I14" s="40"/>
      <c r="J14" s="40" t="s">
        <v>107</v>
      </c>
      <c r="K14" s="40"/>
      <c r="L14" s="46">
        <v>0.02</v>
      </c>
      <c r="M14" s="43">
        <v>3</v>
      </c>
    </row>
    <row r="15" spans="1:13" x14ac:dyDescent="0.3">
      <c r="A15" s="77"/>
      <c r="B15" s="42" t="s">
        <v>193</v>
      </c>
      <c r="C15" s="40"/>
      <c r="D15" s="40" t="s">
        <v>107</v>
      </c>
      <c r="E15" s="40"/>
      <c r="F15" s="40" t="s">
        <v>107</v>
      </c>
      <c r="G15" s="40" t="s">
        <v>107</v>
      </c>
      <c r="H15" s="40"/>
      <c r="I15" s="40"/>
      <c r="J15" s="40" t="s">
        <v>107</v>
      </c>
      <c r="K15" s="40"/>
      <c r="L15" s="46">
        <v>0.06</v>
      </c>
      <c r="M15" s="43"/>
    </row>
    <row r="16" spans="1:13" x14ac:dyDescent="0.3">
      <c r="A16" s="77"/>
      <c r="B16" s="42" t="s">
        <v>194</v>
      </c>
      <c r="C16" s="40"/>
      <c r="D16" s="40" t="s">
        <v>107</v>
      </c>
      <c r="E16" s="40"/>
      <c r="F16" s="40"/>
      <c r="G16" s="40"/>
      <c r="H16" s="40"/>
      <c r="I16" s="40"/>
      <c r="J16" s="40" t="s">
        <v>107</v>
      </c>
      <c r="K16" s="40"/>
      <c r="L16" s="46">
        <v>0.01</v>
      </c>
      <c r="M16" s="43"/>
    </row>
    <row r="17" spans="1:13" x14ac:dyDescent="0.3">
      <c r="A17" s="77"/>
      <c r="B17" s="42" t="s">
        <v>195</v>
      </c>
      <c r="C17" s="40"/>
      <c r="D17" s="40"/>
      <c r="E17" s="40"/>
      <c r="F17" s="40"/>
      <c r="G17" s="40"/>
      <c r="H17" s="40"/>
      <c r="I17" s="40" t="s">
        <v>107</v>
      </c>
      <c r="J17" s="40" t="s">
        <v>107</v>
      </c>
      <c r="K17" s="40"/>
      <c r="L17" s="46">
        <v>0.01</v>
      </c>
      <c r="M17" s="43"/>
    </row>
    <row r="18" spans="1:13" x14ac:dyDescent="0.3">
      <c r="A18" s="77"/>
      <c r="B18" s="42" t="s">
        <v>197</v>
      </c>
      <c r="C18" s="40"/>
      <c r="D18" s="40" t="s">
        <v>107</v>
      </c>
      <c r="E18" s="40" t="s">
        <v>107</v>
      </c>
      <c r="F18" s="40"/>
      <c r="G18" s="40"/>
      <c r="H18" s="40" t="s">
        <v>107</v>
      </c>
      <c r="I18" s="40"/>
      <c r="J18" s="40" t="s">
        <v>107</v>
      </c>
      <c r="K18" s="40"/>
      <c r="L18" s="46">
        <v>0.01</v>
      </c>
      <c r="M18" s="43"/>
    </row>
    <row r="19" spans="1:13" x14ac:dyDescent="0.3">
      <c r="A19" s="77"/>
      <c r="B19" s="42" t="s">
        <v>196</v>
      </c>
      <c r="C19" s="40"/>
      <c r="D19" s="40" t="s">
        <v>107</v>
      </c>
      <c r="E19" s="40" t="s">
        <v>107</v>
      </c>
      <c r="F19" s="40" t="s">
        <v>107</v>
      </c>
      <c r="G19" s="40" t="s">
        <v>107</v>
      </c>
      <c r="H19" s="40" t="s">
        <v>107</v>
      </c>
      <c r="I19" s="40" t="s">
        <v>107</v>
      </c>
      <c r="J19" s="40" t="s">
        <v>107</v>
      </c>
      <c r="K19" s="40"/>
      <c r="L19" s="46">
        <v>0.15</v>
      </c>
      <c r="M19" s="43"/>
    </row>
    <row r="20" spans="1:13" x14ac:dyDescent="0.3">
      <c r="A20" s="77"/>
      <c r="B20" s="42" t="s">
        <v>189</v>
      </c>
      <c r="C20" s="40" t="s">
        <v>107</v>
      </c>
      <c r="D20" s="40" t="s">
        <v>107</v>
      </c>
      <c r="E20" s="40" t="s">
        <v>107</v>
      </c>
      <c r="F20" s="40" t="s">
        <v>107</v>
      </c>
      <c r="G20" s="40" t="s">
        <v>107</v>
      </c>
      <c r="H20" s="40" t="s">
        <v>107</v>
      </c>
      <c r="I20" s="40" t="s">
        <v>107</v>
      </c>
      <c r="J20" s="40" t="s">
        <v>107</v>
      </c>
      <c r="K20" s="40"/>
      <c r="L20" s="46">
        <v>0.5</v>
      </c>
      <c r="M20" s="43"/>
    </row>
    <row r="21" spans="1:13" ht="15" thickBot="1" x14ac:dyDescent="0.35">
      <c r="A21" s="47"/>
      <c r="B21" s="42" t="s">
        <v>124</v>
      </c>
      <c r="C21" s="40" t="s">
        <v>107</v>
      </c>
      <c r="D21" s="40" t="s">
        <v>107</v>
      </c>
      <c r="E21" s="40" t="s">
        <v>107</v>
      </c>
      <c r="F21" s="40" t="s">
        <v>107</v>
      </c>
      <c r="G21" s="40" t="s">
        <v>107</v>
      </c>
      <c r="H21" s="40" t="s">
        <v>107</v>
      </c>
      <c r="I21" s="40" t="s">
        <v>107</v>
      </c>
      <c r="J21" s="40" t="s">
        <v>107</v>
      </c>
      <c r="K21" s="40"/>
      <c r="L21" s="46">
        <v>0.2</v>
      </c>
      <c r="M21" s="43"/>
    </row>
    <row r="22" spans="1:13" ht="15" thickBot="1" x14ac:dyDescent="0.35">
      <c r="L22" s="51">
        <f>SUM(L12:L21)</f>
        <v>1</v>
      </c>
    </row>
    <row r="23" spans="1:13" ht="14.4" customHeight="1" x14ac:dyDescent="0.3">
      <c r="A23" s="75" t="s">
        <v>96</v>
      </c>
      <c r="B23" s="75"/>
      <c r="C23" s="75" t="s">
        <v>125</v>
      </c>
      <c r="D23" s="75"/>
      <c r="E23" s="75"/>
      <c r="F23" s="75"/>
      <c r="G23" s="75"/>
      <c r="H23" s="75"/>
      <c r="I23" s="75"/>
      <c r="J23" s="75"/>
      <c r="K23" s="45"/>
      <c r="L23" s="45"/>
    </row>
    <row r="24" spans="1:13" x14ac:dyDescent="0.3">
      <c r="A24" s="76" t="s">
        <v>97</v>
      </c>
      <c r="B24" s="76"/>
      <c r="C24" s="40" t="s">
        <v>159</v>
      </c>
      <c r="D24" s="40" t="s">
        <v>160</v>
      </c>
      <c r="E24" s="40" t="s">
        <v>161</v>
      </c>
      <c r="F24" s="40" t="s">
        <v>162</v>
      </c>
      <c r="G24" s="40" t="s">
        <v>163</v>
      </c>
      <c r="H24" s="40" t="s">
        <v>164</v>
      </c>
      <c r="I24" s="40"/>
      <c r="J24" s="40"/>
      <c r="K24" s="40"/>
      <c r="L24" s="40" t="s">
        <v>7</v>
      </c>
      <c r="M24" s="40" t="s">
        <v>108</v>
      </c>
    </row>
    <row r="25" spans="1:13" x14ac:dyDescent="0.3">
      <c r="A25" s="42" t="s">
        <v>140</v>
      </c>
      <c r="B25" s="49" t="s">
        <v>94</v>
      </c>
    </row>
    <row r="26" spans="1:13" x14ac:dyDescent="0.3">
      <c r="A26" s="77" t="s">
        <v>158</v>
      </c>
      <c r="B26" s="42" t="s">
        <v>126</v>
      </c>
      <c r="C26" s="40" t="s">
        <v>107</v>
      </c>
      <c r="D26" s="40" t="s">
        <v>107</v>
      </c>
      <c r="E26" s="40" t="s">
        <v>107</v>
      </c>
      <c r="F26" s="40" t="s">
        <v>107</v>
      </c>
      <c r="G26" s="40" t="s">
        <v>107</v>
      </c>
      <c r="H26" s="40" t="s">
        <v>107</v>
      </c>
      <c r="I26" s="40"/>
      <c r="J26" s="40"/>
      <c r="K26" s="40"/>
      <c r="L26" s="46">
        <v>0.45</v>
      </c>
      <c r="M26" s="43"/>
    </row>
    <row r="27" spans="1:13" x14ac:dyDescent="0.3">
      <c r="A27" s="77"/>
      <c r="B27" s="42" t="s">
        <v>127</v>
      </c>
      <c r="C27" s="40" t="s">
        <v>107</v>
      </c>
      <c r="D27" s="40" t="s">
        <v>107</v>
      </c>
      <c r="E27" s="40" t="s">
        <v>107</v>
      </c>
      <c r="F27" s="40" t="s">
        <v>107</v>
      </c>
      <c r="G27" s="40" t="s">
        <v>107</v>
      </c>
      <c r="H27" s="40" t="s">
        <v>107</v>
      </c>
      <c r="I27" s="40"/>
      <c r="J27" s="40"/>
      <c r="K27" s="40"/>
      <c r="L27" s="46">
        <v>0.55000000000000004</v>
      </c>
      <c r="M27" s="43"/>
    </row>
    <row r="29" spans="1:13" ht="14.4" customHeight="1" x14ac:dyDescent="0.3">
      <c r="A29" s="75" t="s">
        <v>96</v>
      </c>
      <c r="B29" s="75"/>
      <c r="C29" s="75" t="s">
        <v>128</v>
      </c>
      <c r="D29" s="75"/>
      <c r="E29" s="75"/>
      <c r="F29" s="75"/>
      <c r="G29" s="75"/>
      <c r="H29" s="75"/>
      <c r="I29" s="75"/>
      <c r="J29" s="75"/>
      <c r="K29" s="45"/>
      <c r="L29" s="45"/>
    </row>
    <row r="30" spans="1:13" x14ac:dyDescent="0.3">
      <c r="A30" s="76" t="s">
        <v>97</v>
      </c>
      <c r="B30" s="76"/>
      <c r="C30" s="40" t="s">
        <v>168</v>
      </c>
      <c r="D30" s="40" t="s">
        <v>169</v>
      </c>
      <c r="E30" s="40" t="s">
        <v>170</v>
      </c>
      <c r="F30" s="40" t="s">
        <v>171</v>
      </c>
      <c r="G30" s="40" t="s">
        <v>172</v>
      </c>
      <c r="H30" s="40" t="s">
        <v>173</v>
      </c>
      <c r="I30" s="40" t="s">
        <v>174</v>
      </c>
      <c r="J30" s="40" t="s">
        <v>175</v>
      </c>
      <c r="K30" s="40"/>
      <c r="L30" s="40" t="s">
        <v>7</v>
      </c>
      <c r="M30" s="40" t="s">
        <v>108</v>
      </c>
    </row>
    <row r="31" spans="1:13" x14ac:dyDescent="0.3">
      <c r="A31" s="42" t="s">
        <v>140</v>
      </c>
      <c r="B31" s="49" t="s">
        <v>94</v>
      </c>
    </row>
    <row r="32" spans="1:13" x14ac:dyDescent="0.3">
      <c r="A32" s="77" t="s">
        <v>166</v>
      </c>
      <c r="B32" s="42" t="s">
        <v>167</v>
      </c>
      <c r="C32" s="40" t="s">
        <v>107</v>
      </c>
      <c r="D32" s="40" t="s">
        <v>107</v>
      </c>
      <c r="E32" s="40" t="s">
        <v>107</v>
      </c>
      <c r="F32" s="40" t="s">
        <v>107</v>
      </c>
      <c r="G32" s="40"/>
      <c r="H32" s="40"/>
      <c r="I32" s="40"/>
      <c r="J32" s="40"/>
      <c r="K32" s="40"/>
      <c r="L32" s="46">
        <v>0.45</v>
      </c>
      <c r="M32" s="43"/>
    </row>
    <row r="33" spans="1:14" x14ac:dyDescent="0.3">
      <c r="A33" s="77"/>
      <c r="B33" s="42" t="s">
        <v>127</v>
      </c>
      <c r="C33" s="40" t="s">
        <v>107</v>
      </c>
      <c r="D33" s="40" t="s">
        <v>107</v>
      </c>
      <c r="E33" s="40" t="s">
        <v>107</v>
      </c>
      <c r="F33" s="40" t="s">
        <v>107</v>
      </c>
      <c r="G33" s="40" t="s">
        <v>107</v>
      </c>
      <c r="H33" s="40" t="s">
        <v>107</v>
      </c>
      <c r="I33" s="40" t="s">
        <v>107</v>
      </c>
      <c r="J33" s="40" t="s">
        <v>107</v>
      </c>
      <c r="K33" s="40"/>
      <c r="L33" s="46">
        <v>0.55000000000000004</v>
      </c>
      <c r="M33" s="43"/>
    </row>
    <row r="35" spans="1:14" ht="14.4" customHeight="1" x14ac:dyDescent="0.3">
      <c r="A35" s="75" t="s">
        <v>96</v>
      </c>
      <c r="B35" s="75"/>
      <c r="C35" s="75" t="s">
        <v>129</v>
      </c>
      <c r="D35" s="75"/>
      <c r="E35" s="75"/>
      <c r="F35" s="75"/>
      <c r="G35" s="75"/>
      <c r="H35" s="75"/>
      <c r="I35" s="75"/>
      <c r="J35" s="75"/>
      <c r="K35" s="45"/>
      <c r="L35" s="45"/>
    </row>
    <row r="36" spans="1:14" x14ac:dyDescent="0.3">
      <c r="A36" s="76" t="s">
        <v>97</v>
      </c>
      <c r="B36" s="76"/>
      <c r="C36" s="40" t="s">
        <v>178</v>
      </c>
      <c r="D36" s="40" t="s">
        <v>179</v>
      </c>
      <c r="E36" s="40" t="s">
        <v>180</v>
      </c>
      <c r="F36" s="40" t="s">
        <v>181</v>
      </c>
      <c r="G36" s="40" t="s">
        <v>182</v>
      </c>
      <c r="H36" s="40" t="s">
        <v>183</v>
      </c>
      <c r="I36" s="40" t="s">
        <v>184</v>
      </c>
      <c r="J36" s="40" t="s">
        <v>185</v>
      </c>
      <c r="K36" s="40" t="s">
        <v>186</v>
      </c>
      <c r="L36" s="40" t="s">
        <v>7</v>
      </c>
      <c r="M36" s="40" t="s">
        <v>108</v>
      </c>
    </row>
    <row r="37" spans="1:14" x14ac:dyDescent="0.3">
      <c r="A37" s="42" t="s">
        <v>140</v>
      </c>
      <c r="B37" s="49" t="s">
        <v>94</v>
      </c>
    </row>
    <row r="38" spans="1:14" x14ac:dyDescent="0.3">
      <c r="A38" s="77" t="s">
        <v>176</v>
      </c>
      <c r="B38" s="42" t="s">
        <v>126</v>
      </c>
      <c r="C38" s="40" t="s">
        <v>107</v>
      </c>
      <c r="D38" s="40" t="s">
        <v>107</v>
      </c>
      <c r="E38" s="40" t="s">
        <v>107</v>
      </c>
      <c r="F38" s="40" t="s">
        <v>107</v>
      </c>
      <c r="G38" s="40" t="s">
        <v>107</v>
      </c>
      <c r="H38" s="40" t="s">
        <v>107</v>
      </c>
      <c r="I38" s="40" t="s">
        <v>107</v>
      </c>
      <c r="J38" s="40" t="s">
        <v>107</v>
      </c>
      <c r="K38" s="40" t="s">
        <v>107</v>
      </c>
      <c r="L38" s="46">
        <v>0.45</v>
      </c>
      <c r="M38" s="43"/>
    </row>
    <row r="39" spans="1:14" x14ac:dyDescent="0.3">
      <c r="A39" s="77"/>
      <c r="B39" s="42" t="s">
        <v>177</v>
      </c>
      <c r="C39" s="40" t="s">
        <v>107</v>
      </c>
      <c r="D39" s="40" t="s">
        <v>107</v>
      </c>
      <c r="E39" s="40" t="s">
        <v>107</v>
      </c>
      <c r="F39" s="40" t="s">
        <v>107</v>
      </c>
      <c r="G39" s="40" t="s">
        <v>107</v>
      </c>
      <c r="H39" s="40" t="s">
        <v>107</v>
      </c>
      <c r="I39" s="40" t="s">
        <v>107</v>
      </c>
      <c r="J39" s="40" t="s">
        <v>107</v>
      </c>
      <c r="K39" s="40" t="s">
        <v>107</v>
      </c>
      <c r="L39" s="46">
        <v>0.55000000000000004</v>
      </c>
      <c r="M39" s="43"/>
    </row>
    <row r="41" spans="1:14" ht="14.4" customHeight="1" x14ac:dyDescent="0.3">
      <c r="A41" s="75" t="s">
        <v>96</v>
      </c>
      <c r="B41" s="75"/>
      <c r="C41" s="75" t="s">
        <v>130</v>
      </c>
      <c r="D41" s="75"/>
      <c r="E41" s="75"/>
      <c r="F41" s="75"/>
      <c r="G41" s="75"/>
      <c r="H41" s="75"/>
      <c r="I41" s="75"/>
      <c r="J41" s="75"/>
      <c r="K41" s="45"/>
      <c r="L41" s="45"/>
    </row>
    <row r="42" spans="1:14" x14ac:dyDescent="0.3">
      <c r="A42" s="76" t="s">
        <v>97</v>
      </c>
      <c r="B42" s="76"/>
      <c r="C42" s="40" t="s">
        <v>144</v>
      </c>
      <c r="D42" s="40" t="s">
        <v>145</v>
      </c>
      <c r="E42" s="40" t="s">
        <v>146</v>
      </c>
      <c r="F42" s="40" t="s">
        <v>147</v>
      </c>
      <c r="G42" s="40" t="s">
        <v>148</v>
      </c>
      <c r="H42" s="40" t="s">
        <v>149</v>
      </c>
      <c r="I42" s="40" t="s">
        <v>150</v>
      </c>
      <c r="J42" s="40" t="s">
        <v>151</v>
      </c>
      <c r="K42" s="40"/>
      <c r="L42" s="40" t="s">
        <v>7</v>
      </c>
      <c r="M42" s="40" t="s">
        <v>108</v>
      </c>
      <c r="N42" s="40"/>
    </row>
    <row r="43" spans="1:14" x14ac:dyDescent="0.3">
      <c r="A43" s="42" t="s">
        <v>140</v>
      </c>
      <c r="B43" t="s">
        <v>94</v>
      </c>
      <c r="C43" s="40"/>
      <c r="D43" s="40"/>
      <c r="E43" s="40"/>
      <c r="F43" s="40"/>
      <c r="G43" s="40"/>
    </row>
    <row r="44" spans="1:14" x14ac:dyDescent="0.3">
      <c r="A44" s="77" t="s">
        <v>142</v>
      </c>
      <c r="B44" s="42" t="s">
        <v>152</v>
      </c>
      <c r="C44" s="40" t="s">
        <v>107</v>
      </c>
      <c r="D44" s="40" t="s">
        <v>107</v>
      </c>
      <c r="E44" s="40" t="s">
        <v>107</v>
      </c>
      <c r="F44" s="40" t="s">
        <v>107</v>
      </c>
      <c r="G44" s="40" t="s">
        <v>107</v>
      </c>
      <c r="H44" s="40"/>
      <c r="I44" s="40"/>
      <c r="J44" s="40"/>
      <c r="K44" s="40"/>
      <c r="L44" s="46">
        <v>0.1</v>
      </c>
      <c r="M44" s="43"/>
    </row>
    <row r="45" spans="1:14" x14ac:dyDescent="0.3">
      <c r="A45" s="77"/>
      <c r="B45" s="42" t="s">
        <v>153</v>
      </c>
      <c r="C45" s="40" t="s">
        <v>107</v>
      </c>
      <c r="D45" s="40" t="s">
        <v>107</v>
      </c>
      <c r="E45" s="40" t="s">
        <v>107</v>
      </c>
      <c r="F45" s="40" t="s">
        <v>107</v>
      </c>
      <c r="G45" s="40" t="s">
        <v>107</v>
      </c>
      <c r="H45" s="40"/>
      <c r="I45" s="40"/>
      <c r="J45" s="40"/>
      <c r="K45" s="40"/>
      <c r="L45" s="46">
        <v>7.0000000000000007E-2</v>
      </c>
      <c r="M45" s="43"/>
    </row>
    <row r="46" spans="1:14" x14ac:dyDescent="0.3">
      <c r="A46" s="77" t="s">
        <v>143</v>
      </c>
      <c r="B46" s="42" t="s">
        <v>154</v>
      </c>
      <c r="C46" s="40" t="s">
        <v>107</v>
      </c>
      <c r="D46" s="40" t="s">
        <v>107</v>
      </c>
      <c r="E46" s="40" t="s">
        <v>107</v>
      </c>
      <c r="F46" s="40" t="s">
        <v>107</v>
      </c>
      <c r="G46" s="40" t="s">
        <v>107</v>
      </c>
      <c r="H46" s="40" t="s">
        <v>107</v>
      </c>
      <c r="I46" s="40"/>
      <c r="J46" s="40"/>
      <c r="K46" s="40"/>
      <c r="L46" s="46">
        <v>0.08</v>
      </c>
      <c r="M46" s="43"/>
    </row>
    <row r="47" spans="1:14" x14ac:dyDescent="0.3">
      <c r="A47" s="77"/>
      <c r="B47" s="42" t="s">
        <v>155</v>
      </c>
      <c r="C47" s="40" t="s">
        <v>107</v>
      </c>
      <c r="D47" s="40" t="s">
        <v>107</v>
      </c>
      <c r="E47" s="40" t="s">
        <v>107</v>
      </c>
      <c r="F47" s="40" t="s">
        <v>107</v>
      </c>
      <c r="G47" s="40" t="s">
        <v>107</v>
      </c>
      <c r="H47" s="40" t="s">
        <v>107</v>
      </c>
      <c r="I47" s="40" t="s">
        <v>107</v>
      </c>
      <c r="J47" s="40" t="s">
        <v>107</v>
      </c>
      <c r="K47" s="40"/>
      <c r="L47" s="46">
        <v>0.2</v>
      </c>
      <c r="M47" s="43"/>
    </row>
    <row r="48" spans="1:14" x14ac:dyDescent="0.3">
      <c r="A48" s="47"/>
      <c r="B48" s="42" t="s">
        <v>95</v>
      </c>
      <c r="C48" s="40" t="s">
        <v>107</v>
      </c>
      <c r="D48" s="40" t="s">
        <v>107</v>
      </c>
      <c r="E48" s="40" t="s">
        <v>107</v>
      </c>
      <c r="F48" s="40" t="s">
        <v>107</v>
      </c>
      <c r="G48" s="40" t="s">
        <v>107</v>
      </c>
      <c r="H48" s="40" t="s">
        <v>107</v>
      </c>
      <c r="I48" s="40" t="s">
        <v>107</v>
      </c>
      <c r="J48" s="40" t="s">
        <v>107</v>
      </c>
      <c r="K48" s="40"/>
      <c r="L48" s="46">
        <v>0.55000000000000004</v>
      </c>
      <c r="M48" s="43"/>
    </row>
    <row r="50" spans="1:13" ht="14.4" customHeight="1" x14ac:dyDescent="0.3">
      <c r="A50" s="75" t="s">
        <v>96</v>
      </c>
      <c r="B50" s="75"/>
      <c r="C50" s="75" t="s">
        <v>131</v>
      </c>
      <c r="D50" s="75"/>
      <c r="E50" s="75"/>
      <c r="F50" s="75"/>
      <c r="G50" s="75"/>
      <c r="H50" s="75"/>
      <c r="I50" s="75"/>
      <c r="J50" s="75"/>
      <c r="K50" s="45"/>
      <c r="L50" s="45"/>
    </row>
    <row r="51" spans="1:13" x14ac:dyDescent="0.3">
      <c r="A51" s="76" t="s">
        <v>97</v>
      </c>
      <c r="B51" s="76"/>
      <c r="C51" s="40" t="s">
        <v>132</v>
      </c>
      <c r="D51" s="40" t="s">
        <v>133</v>
      </c>
      <c r="E51" s="40" t="s">
        <v>134</v>
      </c>
      <c r="F51" s="40" t="s">
        <v>135</v>
      </c>
      <c r="G51" s="40" t="s">
        <v>138</v>
      </c>
      <c r="H51" s="40" t="s">
        <v>139</v>
      </c>
      <c r="I51" s="40"/>
      <c r="J51" s="40"/>
      <c r="K51" s="40"/>
      <c r="L51" s="40" t="s">
        <v>7</v>
      </c>
      <c r="M51" s="40" t="s">
        <v>108</v>
      </c>
    </row>
    <row r="52" spans="1:13" x14ac:dyDescent="0.3">
      <c r="A52" s="42" t="s">
        <v>140</v>
      </c>
      <c r="B52" s="49" t="s">
        <v>94</v>
      </c>
    </row>
    <row r="53" spans="1:13" x14ac:dyDescent="0.3">
      <c r="A53" s="48" t="s">
        <v>141</v>
      </c>
      <c r="B53" s="42" t="s">
        <v>137</v>
      </c>
      <c r="C53" s="40" t="s">
        <v>107</v>
      </c>
      <c r="D53" s="40" t="s">
        <v>107</v>
      </c>
      <c r="E53" s="40" t="s">
        <v>107</v>
      </c>
      <c r="F53" s="40" t="s">
        <v>107</v>
      </c>
      <c r="G53" s="40" t="s">
        <v>107</v>
      </c>
      <c r="H53" s="40" t="s">
        <v>107</v>
      </c>
      <c r="I53" s="40"/>
      <c r="J53" s="40"/>
      <c r="K53" s="40"/>
      <c r="L53" s="46">
        <v>0.45</v>
      </c>
      <c r="M53" s="43"/>
    </row>
    <row r="54" spans="1:13" x14ac:dyDescent="0.3">
      <c r="A54" s="47"/>
      <c r="B54" s="42" t="s">
        <v>136</v>
      </c>
      <c r="C54" s="40" t="s">
        <v>107</v>
      </c>
      <c r="D54" s="40" t="s">
        <v>107</v>
      </c>
      <c r="E54" s="40" t="s">
        <v>107</v>
      </c>
      <c r="F54" s="40" t="s">
        <v>107</v>
      </c>
      <c r="G54" s="40" t="s">
        <v>107</v>
      </c>
      <c r="H54" s="40" t="s">
        <v>107</v>
      </c>
      <c r="I54" s="40"/>
      <c r="J54" s="40"/>
      <c r="K54" s="40"/>
      <c r="L54" s="46">
        <v>0.55000000000000004</v>
      </c>
      <c r="M54" s="43"/>
    </row>
    <row r="59" spans="1:13" x14ac:dyDescent="0.3">
      <c r="B59" s="40" t="s">
        <v>187</v>
      </c>
      <c r="C59" s="35">
        <v>1</v>
      </c>
      <c r="D59" s="35">
        <v>2</v>
      </c>
      <c r="E59" s="35">
        <v>3</v>
      </c>
      <c r="F59" s="35">
        <v>4</v>
      </c>
      <c r="G59" s="35">
        <v>5</v>
      </c>
      <c r="H59" s="35">
        <v>6</v>
      </c>
      <c r="I59" s="35">
        <v>7</v>
      </c>
      <c r="J59" s="35">
        <v>8</v>
      </c>
    </row>
    <row r="60" spans="1:13" x14ac:dyDescent="0.3">
      <c r="B60" s="50" t="s">
        <v>95</v>
      </c>
      <c r="C60" s="41" t="s">
        <v>107</v>
      </c>
      <c r="D60" s="41" t="s">
        <v>107</v>
      </c>
      <c r="E60" s="41" t="s">
        <v>107</v>
      </c>
      <c r="F60" s="41"/>
      <c r="G60" s="41"/>
      <c r="H60" s="41"/>
      <c r="I60" s="41"/>
      <c r="J60" s="41"/>
    </row>
    <row r="61" spans="1:13" x14ac:dyDescent="0.3">
      <c r="B61" s="50" t="s">
        <v>124</v>
      </c>
      <c r="C61" s="41"/>
      <c r="D61" s="41"/>
      <c r="E61" s="41"/>
      <c r="F61" s="41" t="s">
        <v>107</v>
      </c>
      <c r="G61" s="41"/>
      <c r="H61" s="41"/>
      <c r="I61" s="41"/>
      <c r="J61" s="41"/>
    </row>
    <row r="62" spans="1:13" x14ac:dyDescent="0.3">
      <c r="B62" s="50" t="s">
        <v>127</v>
      </c>
      <c r="C62" s="41"/>
      <c r="D62" s="41"/>
      <c r="E62" s="41"/>
      <c r="F62" s="41"/>
      <c r="G62" s="41" t="s">
        <v>107</v>
      </c>
      <c r="H62" s="41" t="s">
        <v>107</v>
      </c>
      <c r="I62" s="41"/>
      <c r="J62" s="41"/>
    </row>
    <row r="63" spans="1:13" x14ac:dyDescent="0.3">
      <c r="B63" s="50" t="s">
        <v>177</v>
      </c>
      <c r="C63" s="41"/>
      <c r="D63" s="41"/>
      <c r="E63" s="41"/>
      <c r="F63" s="41"/>
      <c r="G63" s="41"/>
      <c r="H63" s="41"/>
      <c r="I63" s="41" t="s">
        <v>107</v>
      </c>
      <c r="J63" s="41"/>
    </row>
    <row r="64" spans="1:13" x14ac:dyDescent="0.3">
      <c r="B64" s="50" t="s">
        <v>136</v>
      </c>
      <c r="C64" s="41"/>
      <c r="D64" s="41"/>
      <c r="E64" s="41"/>
      <c r="F64" s="41"/>
      <c r="G64" s="41"/>
      <c r="H64" s="41"/>
      <c r="I64" s="41"/>
      <c r="J64" s="41" t="s">
        <v>107</v>
      </c>
    </row>
  </sheetData>
  <mergeCells count="27">
    <mergeCell ref="A38:A39"/>
    <mergeCell ref="C29:J29"/>
    <mergeCell ref="C35:J35"/>
    <mergeCell ref="A36:B36"/>
    <mergeCell ref="A35:B35"/>
    <mergeCell ref="A29:B29"/>
    <mergeCell ref="A30:B30"/>
    <mergeCell ref="C3:J3"/>
    <mergeCell ref="C9:J9"/>
    <mergeCell ref="C23:J23"/>
    <mergeCell ref="A23:B23"/>
    <mergeCell ref="A24:B24"/>
    <mergeCell ref="A9:B9"/>
    <mergeCell ref="A10:B10"/>
    <mergeCell ref="C41:J41"/>
    <mergeCell ref="C50:J50"/>
    <mergeCell ref="A50:B50"/>
    <mergeCell ref="A51:B51"/>
    <mergeCell ref="A44:A45"/>
    <mergeCell ref="A46:A47"/>
    <mergeCell ref="A41:B41"/>
    <mergeCell ref="A42:B42"/>
    <mergeCell ref="A3:B3"/>
    <mergeCell ref="A4:B4"/>
    <mergeCell ref="A26:A27"/>
    <mergeCell ref="A32:A33"/>
    <mergeCell ref="A12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467F-A5BC-45DF-B0D2-5D9259E16B74}">
  <dimension ref="A1:O29"/>
  <sheetViews>
    <sheetView topLeftCell="A6" workbookViewId="0">
      <selection activeCell="K13" sqref="K13"/>
    </sheetView>
  </sheetViews>
  <sheetFormatPr baseColWidth="10"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2" width="15.77734375" customWidth="1"/>
    <col min="13" max="13" width="15.109375" bestFit="1" customWidth="1"/>
    <col min="14" max="14" width="15.77734375" customWidth="1"/>
  </cols>
  <sheetData>
    <row r="1" spans="1:15" ht="61.2" customHeight="1" x14ac:dyDescent="0.3">
      <c r="A1" s="67" t="s">
        <v>38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3" spans="1:15" x14ac:dyDescent="0.3">
      <c r="C3" s="68">
        <f>D3*C8</f>
        <v>0.34500000000000014</v>
      </c>
      <c r="D3" s="69">
        <f>I27*10</f>
        <v>6.9000000000000021</v>
      </c>
      <c r="E3" s="70"/>
      <c r="F3" s="12" t="s">
        <v>1</v>
      </c>
      <c r="G3" s="3" t="s">
        <v>2</v>
      </c>
      <c r="H3" s="3" t="s">
        <v>3</v>
      </c>
      <c r="J3" s="9" t="s">
        <v>11</v>
      </c>
      <c r="K3" s="9" t="s">
        <v>11</v>
      </c>
      <c r="L3" s="9" t="s">
        <v>11</v>
      </c>
      <c r="M3" s="9" t="s">
        <v>11</v>
      </c>
      <c r="N3" s="9" t="s">
        <v>11</v>
      </c>
    </row>
    <row r="4" spans="1:15" ht="18" customHeight="1" x14ac:dyDescent="0.3">
      <c r="C4" s="68"/>
      <c r="D4" s="69"/>
      <c r="E4" s="70"/>
      <c r="F4" s="13" t="s">
        <v>4</v>
      </c>
      <c r="G4" s="5">
        <v>0</v>
      </c>
      <c r="H4" s="4" t="e" vm="1">
        <v>#VALUE!</v>
      </c>
      <c r="J4" s="10" t="s">
        <v>35</v>
      </c>
      <c r="K4" s="10" t="s">
        <v>35</v>
      </c>
      <c r="L4" s="10" t="s">
        <v>35</v>
      </c>
      <c r="M4" s="10" t="s">
        <v>35</v>
      </c>
      <c r="N4" s="10" t="s">
        <v>35</v>
      </c>
    </row>
    <row r="5" spans="1:15" ht="21" customHeight="1" x14ac:dyDescent="0.3">
      <c r="C5" s="68"/>
      <c r="D5" s="69"/>
      <c r="E5" s="70"/>
      <c r="F5" s="14" t="s">
        <v>5</v>
      </c>
      <c r="G5" s="2">
        <v>0.6</v>
      </c>
      <c r="H5" s="1" t="e" vm="2">
        <v>#VALUE!</v>
      </c>
      <c r="J5" s="10" t="s">
        <v>34</v>
      </c>
      <c r="K5" s="10" t="s">
        <v>34</v>
      </c>
      <c r="L5" s="10" t="s">
        <v>34</v>
      </c>
      <c r="M5" s="10" t="s">
        <v>34</v>
      </c>
      <c r="N5" s="10" t="s">
        <v>34</v>
      </c>
    </row>
    <row r="6" spans="1:15" ht="19.5" customHeight="1" x14ac:dyDescent="0.3">
      <c r="C6" s="68"/>
      <c r="D6" s="69"/>
      <c r="E6" s="70"/>
      <c r="F6" s="14" t="s">
        <v>6</v>
      </c>
      <c r="G6" s="2">
        <v>0.9</v>
      </c>
      <c r="H6" s="1" t="e" vm="3">
        <v>#VALUE!</v>
      </c>
      <c r="J6" s="10" t="s">
        <v>33</v>
      </c>
      <c r="K6" s="10" t="s">
        <v>33</v>
      </c>
      <c r="L6" s="10" t="s">
        <v>33</v>
      </c>
      <c r="M6" s="10" t="s">
        <v>33</v>
      </c>
      <c r="N6" s="10" t="s">
        <v>33</v>
      </c>
    </row>
    <row r="7" spans="1:15" ht="24.75" customHeight="1" x14ac:dyDescent="0.3">
      <c r="F7" s="61" t="e" vm="5">
        <f>_xlfn.XLOOKUP(H27,G4:G6,H4:H6,,-1)</f>
        <v>#VALUE!</v>
      </c>
      <c r="G7" s="61"/>
      <c r="H7" s="61"/>
      <c r="J7" s="10" t="s">
        <v>32</v>
      </c>
      <c r="K7" s="10" t="s">
        <v>32</v>
      </c>
      <c r="L7" s="10" t="s">
        <v>32</v>
      </c>
      <c r="M7" s="10" t="s">
        <v>32</v>
      </c>
      <c r="N7" s="10" t="s">
        <v>32</v>
      </c>
    </row>
    <row r="8" spans="1:15" ht="15.6" x14ac:dyDescent="0.3">
      <c r="B8" s="15" t="s">
        <v>7</v>
      </c>
      <c r="C8" s="16">
        <f>MÒDUL!G10</f>
        <v>0.05</v>
      </c>
      <c r="F8" s="61"/>
      <c r="G8" s="61"/>
      <c r="H8" s="61"/>
      <c r="J8" s="7" t="s">
        <v>12</v>
      </c>
      <c r="K8" s="7" t="s">
        <v>12</v>
      </c>
      <c r="L8" s="7" t="s">
        <v>12</v>
      </c>
      <c r="M8" s="7" t="s">
        <v>12</v>
      </c>
      <c r="N8" s="7" t="s">
        <v>12</v>
      </c>
    </row>
    <row r="9" spans="1:15" ht="70.5" customHeight="1" x14ac:dyDescent="0.3">
      <c r="C9" s="62" t="s">
        <v>25</v>
      </c>
      <c r="D9" s="62"/>
      <c r="E9" s="62"/>
      <c r="F9" s="61"/>
      <c r="G9" s="61"/>
      <c r="H9" s="61"/>
      <c r="J9" s="22" t="s">
        <v>109</v>
      </c>
      <c r="K9" s="22" t="s">
        <v>110</v>
      </c>
      <c r="L9" s="22"/>
      <c r="M9" s="22"/>
      <c r="N9" s="22"/>
    </row>
    <row r="10" spans="1:15" ht="21.75" customHeight="1" x14ac:dyDescent="0.3">
      <c r="A10" s="63" t="s">
        <v>13</v>
      </c>
      <c r="B10" s="63"/>
      <c r="C10" s="63"/>
      <c r="D10" s="63"/>
      <c r="E10" s="63"/>
      <c r="F10" s="64"/>
      <c r="G10" s="6" t="s">
        <v>7</v>
      </c>
      <c r="H10" s="6" t="s">
        <v>10</v>
      </c>
      <c r="I10" s="8" t="s">
        <v>14</v>
      </c>
      <c r="J10" s="17" t="s">
        <v>15</v>
      </c>
      <c r="K10" s="17" t="s">
        <v>16</v>
      </c>
      <c r="L10" s="17" t="s">
        <v>17</v>
      </c>
      <c r="M10" s="17" t="s">
        <v>37</v>
      </c>
      <c r="N10" s="17" t="s">
        <v>36</v>
      </c>
      <c r="O10" t="s">
        <v>18</v>
      </c>
    </row>
    <row r="11" spans="1:15" ht="28.8" customHeight="1" x14ac:dyDescent="0.3">
      <c r="A11" s="71" t="s">
        <v>45</v>
      </c>
      <c r="B11" s="71"/>
      <c r="C11" s="71"/>
      <c r="D11" s="71"/>
      <c r="E11" s="71"/>
      <c r="F11" s="72"/>
      <c r="G11" s="38">
        <v>0.125</v>
      </c>
      <c r="H11" s="26">
        <f t="shared" ref="H11:H25" si="0">I11*G11</f>
        <v>8.6250000000000007E-2</v>
      </c>
      <c r="I11" s="26">
        <f>SUMPRODUCT(J11:N11,J12:N12)/10</f>
        <v>0.69000000000000006</v>
      </c>
      <c r="J11" s="33">
        <f>IF(Evidencies!$C$6="x",Evidencies!$M$6,"-")</f>
        <v>8</v>
      </c>
      <c r="K11" s="33">
        <f>IF(Evidencies!$C$7="x",Evidencies!$M$7,"-")</f>
        <v>6</v>
      </c>
      <c r="L11" s="34"/>
      <c r="M11" s="34"/>
      <c r="N11" s="34"/>
    </row>
    <row r="12" spans="1:15" x14ac:dyDescent="0.3">
      <c r="A12" s="36"/>
      <c r="B12" s="36"/>
      <c r="C12" s="36"/>
      <c r="D12" s="36"/>
      <c r="E12" s="36"/>
      <c r="F12" s="37"/>
      <c r="G12" s="38"/>
      <c r="H12" s="65" t="s">
        <v>114</v>
      </c>
      <c r="I12" s="66"/>
      <c r="J12" s="39">
        <f>Evidencies!$L$6</f>
        <v>0.45</v>
      </c>
      <c r="K12" s="39">
        <f>Evidencies!$L$7</f>
        <v>0.55000000000000004</v>
      </c>
      <c r="L12" s="34"/>
      <c r="M12" s="34"/>
      <c r="N12" s="34"/>
    </row>
    <row r="13" spans="1:15" ht="28.8" customHeight="1" x14ac:dyDescent="0.3">
      <c r="A13" s="71" t="s">
        <v>46</v>
      </c>
      <c r="B13" s="71"/>
      <c r="C13" s="71"/>
      <c r="D13" s="71"/>
      <c r="E13" s="71"/>
      <c r="F13" s="72"/>
      <c r="G13" s="38">
        <v>0.125</v>
      </c>
      <c r="H13" s="26">
        <f t="shared" si="0"/>
        <v>8.6250000000000007E-2</v>
      </c>
      <c r="I13" s="26">
        <f>SUMPRODUCT(J13:N13,J14:N14)/10</f>
        <v>0.69000000000000006</v>
      </c>
      <c r="J13" s="33">
        <f>Evidencies!M$6</f>
        <v>8</v>
      </c>
      <c r="K13" s="33">
        <f>Evidencies!M$7</f>
        <v>6</v>
      </c>
      <c r="L13" s="34"/>
      <c r="M13" s="34"/>
      <c r="N13" s="34"/>
    </row>
    <row r="14" spans="1:15" x14ac:dyDescent="0.3">
      <c r="A14" s="36"/>
      <c r="B14" s="36"/>
      <c r="C14" s="36"/>
      <c r="D14" s="36"/>
      <c r="E14" s="36"/>
      <c r="F14" s="37"/>
      <c r="G14" s="38"/>
      <c r="H14" s="65" t="s">
        <v>114</v>
      </c>
      <c r="I14" s="66"/>
      <c r="J14" s="39">
        <v>0.45</v>
      </c>
      <c r="K14" s="39">
        <v>0.55000000000000004</v>
      </c>
      <c r="L14" s="34"/>
      <c r="M14" s="34"/>
      <c r="N14" s="34"/>
    </row>
    <row r="15" spans="1:15" ht="28.8" customHeight="1" x14ac:dyDescent="0.3">
      <c r="A15" s="71" t="s">
        <v>47</v>
      </c>
      <c r="B15" s="71"/>
      <c r="C15" s="71"/>
      <c r="D15" s="71"/>
      <c r="E15" s="71"/>
      <c r="F15" s="72"/>
      <c r="G15" s="38">
        <v>0.125</v>
      </c>
      <c r="H15" s="26">
        <f t="shared" si="0"/>
        <v>8.6250000000000007E-2</v>
      </c>
      <c r="I15" s="26">
        <f>SUMPRODUCT(J15:N15,J16:N16)/10</f>
        <v>0.69000000000000006</v>
      </c>
      <c r="J15" s="33">
        <f>Evidencies!M$6</f>
        <v>8</v>
      </c>
      <c r="K15" s="33">
        <f>Evidencies!M$7</f>
        <v>6</v>
      </c>
      <c r="L15" s="34"/>
      <c r="M15" s="34"/>
      <c r="N15" s="34"/>
    </row>
    <row r="16" spans="1:15" x14ac:dyDescent="0.3">
      <c r="A16" s="36"/>
      <c r="B16" s="36"/>
      <c r="C16" s="36"/>
      <c r="D16" s="36"/>
      <c r="E16" s="36"/>
      <c r="F16" s="37"/>
      <c r="G16" s="38"/>
      <c r="H16" s="65" t="s">
        <v>114</v>
      </c>
      <c r="I16" s="66"/>
      <c r="J16" s="39">
        <v>0.45</v>
      </c>
      <c r="K16" s="39">
        <v>0.55000000000000004</v>
      </c>
      <c r="L16" s="34"/>
      <c r="M16" s="34"/>
      <c r="N16" s="34"/>
    </row>
    <row r="17" spans="1:14" ht="28.8" customHeight="1" x14ac:dyDescent="0.3">
      <c r="A17" s="71" t="s">
        <v>48</v>
      </c>
      <c r="B17" s="71"/>
      <c r="C17" s="71"/>
      <c r="D17" s="71"/>
      <c r="E17" s="71"/>
      <c r="F17" s="72"/>
      <c r="G17" s="38">
        <v>0.125</v>
      </c>
      <c r="H17" s="26">
        <f t="shared" si="0"/>
        <v>8.6250000000000007E-2</v>
      </c>
      <c r="I17" s="26">
        <f>SUMPRODUCT(J17:N17,J18:N18)/10</f>
        <v>0.69000000000000006</v>
      </c>
      <c r="J17" s="33">
        <f>Evidencies!M$6</f>
        <v>8</v>
      </c>
      <c r="K17" s="33">
        <f>Evidencies!M$7</f>
        <v>6</v>
      </c>
      <c r="L17" s="34"/>
      <c r="M17" s="34"/>
      <c r="N17" s="34"/>
    </row>
    <row r="18" spans="1:14" x14ac:dyDescent="0.3">
      <c r="A18" s="36"/>
      <c r="B18" s="36"/>
      <c r="C18" s="36"/>
      <c r="D18" s="36"/>
      <c r="E18" s="36"/>
      <c r="F18" s="37"/>
      <c r="G18" s="38"/>
      <c r="H18" s="65" t="s">
        <v>114</v>
      </c>
      <c r="I18" s="66"/>
      <c r="J18" s="39">
        <v>0.45</v>
      </c>
      <c r="K18" s="39">
        <v>0.55000000000000004</v>
      </c>
      <c r="L18" s="34"/>
      <c r="M18" s="34"/>
      <c r="N18" s="34"/>
    </row>
    <row r="19" spans="1:14" ht="28.8" customHeight="1" x14ac:dyDescent="0.3">
      <c r="A19" s="71" t="s">
        <v>49</v>
      </c>
      <c r="B19" s="71"/>
      <c r="C19" s="71"/>
      <c r="D19" s="71"/>
      <c r="E19" s="71"/>
      <c r="F19" s="72"/>
      <c r="G19" s="38">
        <v>0.125</v>
      </c>
      <c r="H19" s="26">
        <f t="shared" si="0"/>
        <v>8.6250000000000007E-2</v>
      </c>
      <c r="I19" s="26">
        <f>SUMPRODUCT(J19:N19,J20:N20)/10</f>
        <v>0.69000000000000006</v>
      </c>
      <c r="J19" s="33">
        <f>Evidencies!M$6</f>
        <v>8</v>
      </c>
      <c r="K19" s="33">
        <f>Evidencies!M$7</f>
        <v>6</v>
      </c>
      <c r="L19" s="34"/>
      <c r="M19" s="34"/>
      <c r="N19" s="34"/>
    </row>
    <row r="20" spans="1:14" x14ac:dyDescent="0.3">
      <c r="A20" s="36"/>
      <c r="B20" s="36"/>
      <c r="C20" s="36"/>
      <c r="D20" s="36"/>
      <c r="E20" s="36"/>
      <c r="F20" s="37"/>
      <c r="G20" s="38"/>
      <c r="H20" s="65" t="s">
        <v>114</v>
      </c>
      <c r="I20" s="66"/>
      <c r="J20" s="39">
        <v>0.45</v>
      </c>
      <c r="K20" s="39">
        <v>0.55000000000000004</v>
      </c>
      <c r="L20" s="34"/>
      <c r="M20" s="34"/>
      <c r="N20" s="34"/>
    </row>
    <row r="21" spans="1:14" ht="28.8" customHeight="1" x14ac:dyDescent="0.3">
      <c r="A21" s="71" t="s">
        <v>50</v>
      </c>
      <c r="B21" s="71"/>
      <c r="C21" s="71"/>
      <c r="D21" s="71"/>
      <c r="E21" s="71"/>
      <c r="F21" s="72"/>
      <c r="G21" s="38">
        <v>0.125</v>
      </c>
      <c r="H21" s="26">
        <f t="shared" si="0"/>
        <v>8.6250000000000007E-2</v>
      </c>
      <c r="I21" s="26">
        <f>SUMPRODUCT(J21:N21,J22:N22)/10</f>
        <v>0.69000000000000006</v>
      </c>
      <c r="J21" s="33">
        <f>Evidencies!M$6</f>
        <v>8</v>
      </c>
      <c r="K21" s="33">
        <f>Evidencies!M$7</f>
        <v>6</v>
      </c>
      <c r="L21" s="34"/>
      <c r="M21" s="34"/>
      <c r="N21" s="34"/>
    </row>
    <row r="22" spans="1:14" x14ac:dyDescent="0.3">
      <c r="A22" s="36"/>
      <c r="B22" s="36"/>
      <c r="C22" s="36"/>
      <c r="D22" s="36"/>
      <c r="E22" s="36"/>
      <c r="F22" s="37"/>
      <c r="G22" s="38"/>
      <c r="H22" s="65" t="s">
        <v>114</v>
      </c>
      <c r="I22" s="66"/>
      <c r="J22" s="39">
        <v>0.45</v>
      </c>
      <c r="K22" s="39">
        <v>0.55000000000000004</v>
      </c>
      <c r="L22" s="34"/>
      <c r="M22" s="34"/>
      <c r="N22" s="34"/>
    </row>
    <row r="23" spans="1:14" ht="28.8" customHeight="1" x14ac:dyDescent="0.3">
      <c r="A23" s="71" t="s">
        <v>51</v>
      </c>
      <c r="B23" s="71"/>
      <c r="C23" s="71"/>
      <c r="D23" s="71"/>
      <c r="E23" s="71"/>
      <c r="F23" s="72"/>
      <c r="G23" s="38">
        <v>0.125</v>
      </c>
      <c r="H23" s="26">
        <f t="shared" si="0"/>
        <v>8.6250000000000007E-2</v>
      </c>
      <c r="I23" s="26">
        <f>SUMPRODUCT(J23:N23,J24:N24)/10</f>
        <v>0.69000000000000006</v>
      </c>
      <c r="J23" s="33">
        <f>Evidencies!M$6</f>
        <v>8</v>
      </c>
      <c r="K23" s="33">
        <f>Evidencies!M$7</f>
        <v>6</v>
      </c>
      <c r="L23" s="34"/>
      <c r="M23" s="34"/>
      <c r="N23" s="34"/>
    </row>
    <row r="24" spans="1:14" x14ac:dyDescent="0.3">
      <c r="A24" s="36"/>
      <c r="B24" s="36"/>
      <c r="C24" s="36"/>
      <c r="D24" s="36"/>
      <c r="E24" s="36"/>
      <c r="F24" s="37"/>
      <c r="G24" s="38"/>
      <c r="H24" s="65" t="s">
        <v>114</v>
      </c>
      <c r="I24" s="66"/>
      <c r="J24" s="39">
        <v>0.45</v>
      </c>
      <c r="K24" s="39">
        <v>0.55000000000000004</v>
      </c>
      <c r="L24" s="34"/>
      <c r="M24" s="34"/>
      <c r="N24" s="34"/>
    </row>
    <row r="25" spans="1:14" ht="28.8" customHeight="1" x14ac:dyDescent="0.3">
      <c r="A25" s="71" t="s">
        <v>52</v>
      </c>
      <c r="B25" s="71"/>
      <c r="C25" s="71"/>
      <c r="D25" s="71"/>
      <c r="E25" s="71"/>
      <c r="F25" s="72"/>
      <c r="G25" s="38">
        <v>0.125</v>
      </c>
      <c r="H25" s="26">
        <f t="shared" si="0"/>
        <v>8.6250000000000007E-2</v>
      </c>
      <c r="I25" s="26">
        <f>SUMPRODUCT(J25:N25,J26:N26)/10</f>
        <v>0.69000000000000006</v>
      </c>
      <c r="J25" s="33">
        <f>Evidencies!M$6</f>
        <v>8</v>
      </c>
      <c r="K25" s="33">
        <f>Evidencies!M$7</f>
        <v>6</v>
      </c>
      <c r="L25" s="34"/>
      <c r="M25" s="34"/>
      <c r="N25" s="34"/>
    </row>
    <row r="26" spans="1:14" x14ac:dyDescent="0.3">
      <c r="A26" s="36"/>
      <c r="B26" s="36"/>
      <c r="C26" s="36"/>
      <c r="D26" s="36"/>
      <c r="E26" s="36"/>
      <c r="F26" s="37"/>
      <c r="G26" s="38"/>
      <c r="H26" s="65" t="s">
        <v>114</v>
      </c>
      <c r="I26" s="66"/>
      <c r="J26" s="39">
        <v>0.45</v>
      </c>
      <c r="K26" s="39">
        <v>0.55000000000000004</v>
      </c>
      <c r="L26" s="34"/>
      <c r="M26" s="34"/>
      <c r="N26" s="34"/>
    </row>
    <row r="27" spans="1:14" x14ac:dyDescent="0.3">
      <c r="F27" s="18" t="s">
        <v>19</v>
      </c>
      <c r="G27" s="26">
        <f>SUM(G11:G25)</f>
        <v>1</v>
      </c>
      <c r="H27" s="26">
        <f>SUM(H11:H25)</f>
        <v>0.69000000000000017</v>
      </c>
      <c r="I27" s="27">
        <f>SUM(I11:I25)/COUNT(I11:I25)</f>
        <v>0.69000000000000017</v>
      </c>
    </row>
    <row r="28" spans="1:14" x14ac:dyDescent="0.3">
      <c r="L28" t="s">
        <v>20</v>
      </c>
    </row>
    <row r="29" spans="1:14" x14ac:dyDescent="0.3">
      <c r="L29" t="s">
        <v>21</v>
      </c>
    </row>
  </sheetData>
  <mergeCells count="22">
    <mergeCell ref="A15:F15"/>
    <mergeCell ref="A17:F17"/>
    <mergeCell ref="A19:F19"/>
    <mergeCell ref="A25:F25"/>
    <mergeCell ref="A10:F10"/>
    <mergeCell ref="A13:F13"/>
    <mergeCell ref="A11:F11"/>
    <mergeCell ref="A21:F21"/>
    <mergeCell ref="A23:F23"/>
    <mergeCell ref="A1:L1"/>
    <mergeCell ref="C3:C6"/>
    <mergeCell ref="D3:E6"/>
    <mergeCell ref="F7:H9"/>
    <mergeCell ref="C9:E9"/>
    <mergeCell ref="H22:I22"/>
    <mergeCell ref="H24:I24"/>
    <mergeCell ref="H26:I26"/>
    <mergeCell ref="H12:I12"/>
    <mergeCell ref="H14:I14"/>
    <mergeCell ref="H16:I16"/>
    <mergeCell ref="H18:I18"/>
    <mergeCell ref="H20:I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workbookViewId="0">
      <selection activeCell="I5" sqref="I5"/>
    </sheetView>
  </sheetViews>
  <sheetFormatPr baseColWidth="10" defaultColWidth="8.88671875" defaultRowHeight="14.4" x14ac:dyDescent="0.3"/>
  <cols>
    <col min="2" max="2" width="6.5546875" customWidth="1"/>
    <col min="3" max="3" width="12.109375" customWidth="1"/>
    <col min="5" max="5" width="3.21875" customWidth="1"/>
    <col min="6" max="6" width="10.109375" customWidth="1"/>
    <col min="7" max="7" width="11.109375" customWidth="1"/>
    <col min="8" max="8" width="11" customWidth="1"/>
    <col min="9" max="9" width="10" customWidth="1"/>
    <col min="10" max="10" width="15.77734375" customWidth="1"/>
    <col min="11" max="11" width="15" bestFit="1" customWidth="1"/>
    <col min="12" max="12" width="14.6640625" bestFit="1" customWidth="1"/>
    <col min="13" max="13" width="15.44140625" bestFit="1" customWidth="1"/>
    <col min="14" max="14" width="14.77734375" bestFit="1" customWidth="1"/>
    <col min="15" max="15" width="14.6640625" bestFit="1" customWidth="1"/>
    <col min="16" max="17" width="14.5546875" bestFit="1" customWidth="1"/>
    <col min="18" max="18" width="14.88671875" bestFit="1" customWidth="1"/>
    <col min="19" max="19" width="14.5546875" bestFit="1" customWidth="1"/>
  </cols>
  <sheetData>
    <row r="1" spans="1:20" ht="61.2" customHeight="1" x14ac:dyDescent="0.3">
      <c r="A1" s="79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</row>
    <row r="3" spans="1:20" x14ac:dyDescent="0.3">
      <c r="C3" s="68">
        <f>D3*C8</f>
        <v>0.15832142857142856</v>
      </c>
      <c r="D3" s="69">
        <f>I27*10</f>
        <v>1.2178571428571427</v>
      </c>
      <c r="E3" s="70"/>
      <c r="F3" s="12" t="s">
        <v>1</v>
      </c>
      <c r="G3" s="3" t="s">
        <v>2</v>
      </c>
      <c r="H3" s="3" t="s">
        <v>3</v>
      </c>
      <c r="J3" s="9" t="s">
        <v>11</v>
      </c>
      <c r="K3" s="9" t="s">
        <v>11</v>
      </c>
      <c r="L3" s="9" t="s">
        <v>11</v>
      </c>
      <c r="M3" s="9" t="s">
        <v>11</v>
      </c>
      <c r="N3" s="9" t="s">
        <v>11</v>
      </c>
      <c r="O3" s="9" t="s">
        <v>11</v>
      </c>
      <c r="P3" s="9" t="s">
        <v>11</v>
      </c>
      <c r="Q3" s="9" t="s">
        <v>11</v>
      </c>
      <c r="R3" s="9" t="s">
        <v>11</v>
      </c>
      <c r="S3" s="9" t="s">
        <v>11</v>
      </c>
    </row>
    <row r="4" spans="1:20" ht="18" customHeight="1" x14ac:dyDescent="0.3">
      <c r="C4" s="68"/>
      <c r="D4" s="69"/>
      <c r="E4" s="70"/>
      <c r="F4" s="13" t="s">
        <v>4</v>
      </c>
      <c r="G4" s="5">
        <v>0</v>
      </c>
      <c r="H4" s="4" t="e" vm="1">
        <v>#VALUE!</v>
      </c>
      <c r="J4" s="10" t="s">
        <v>35</v>
      </c>
      <c r="K4" s="10" t="s">
        <v>35</v>
      </c>
      <c r="L4" s="10" t="s">
        <v>35</v>
      </c>
      <c r="M4" s="10" t="s">
        <v>35</v>
      </c>
      <c r="N4" s="10" t="s">
        <v>35</v>
      </c>
      <c r="O4" s="10" t="s">
        <v>35</v>
      </c>
      <c r="P4" s="10" t="s">
        <v>35</v>
      </c>
      <c r="Q4" s="10" t="s">
        <v>35</v>
      </c>
      <c r="R4" s="10" t="s">
        <v>35</v>
      </c>
      <c r="S4" s="10" t="s">
        <v>35</v>
      </c>
    </row>
    <row r="5" spans="1:20" ht="21" customHeight="1" x14ac:dyDescent="0.3">
      <c r="C5" s="68"/>
      <c r="D5" s="69"/>
      <c r="E5" s="70"/>
      <c r="F5" s="14" t="s">
        <v>5</v>
      </c>
      <c r="G5" s="2">
        <v>0.6</v>
      </c>
      <c r="H5" s="1" t="e" vm="2">
        <v>#VALUE!</v>
      </c>
      <c r="J5" s="10" t="s">
        <v>34</v>
      </c>
      <c r="K5" s="10" t="s">
        <v>34</v>
      </c>
      <c r="L5" s="10" t="s">
        <v>34</v>
      </c>
      <c r="M5" s="10" t="s">
        <v>34</v>
      </c>
      <c r="N5" s="10" t="s">
        <v>34</v>
      </c>
      <c r="O5" s="10" t="s">
        <v>34</v>
      </c>
      <c r="P5" s="10" t="s">
        <v>34</v>
      </c>
      <c r="Q5" s="10" t="s">
        <v>34</v>
      </c>
      <c r="R5" s="10" t="s">
        <v>34</v>
      </c>
      <c r="S5" s="10" t="s">
        <v>34</v>
      </c>
    </row>
    <row r="6" spans="1:20" ht="19.5" customHeight="1" x14ac:dyDescent="0.3">
      <c r="C6" s="68"/>
      <c r="D6" s="69"/>
      <c r="E6" s="70"/>
      <c r="F6" s="14" t="s">
        <v>6</v>
      </c>
      <c r="G6" s="2">
        <v>0.9</v>
      </c>
      <c r="H6" s="1" t="e" vm="3">
        <v>#VALUE!</v>
      </c>
      <c r="J6" s="10" t="s">
        <v>33</v>
      </c>
      <c r="K6" s="10" t="s">
        <v>33</v>
      </c>
      <c r="L6" s="10" t="s">
        <v>33</v>
      </c>
      <c r="M6" s="10" t="s">
        <v>33</v>
      </c>
      <c r="N6" s="10" t="s">
        <v>33</v>
      </c>
      <c r="O6" s="10" t="s">
        <v>33</v>
      </c>
      <c r="P6" s="10" t="s">
        <v>33</v>
      </c>
      <c r="Q6" s="10" t="s">
        <v>33</v>
      </c>
      <c r="R6" s="10" t="s">
        <v>33</v>
      </c>
      <c r="S6" s="10" t="s">
        <v>33</v>
      </c>
    </row>
    <row r="7" spans="1:20" ht="24.75" customHeight="1" x14ac:dyDescent="0.3">
      <c r="F7" s="61" t="e" vm="6">
        <f>_xlfn.XLOOKUP(H27,G4:G6,H4:H6,,-1)</f>
        <v>#VALUE!</v>
      </c>
      <c r="G7" s="61"/>
      <c r="H7" s="61"/>
      <c r="J7" s="10" t="s">
        <v>32</v>
      </c>
      <c r="K7" s="10" t="s">
        <v>32</v>
      </c>
      <c r="L7" s="10" t="s">
        <v>32</v>
      </c>
      <c r="M7" s="10" t="s">
        <v>32</v>
      </c>
      <c r="N7" s="10" t="s">
        <v>32</v>
      </c>
      <c r="O7" s="10" t="s">
        <v>32</v>
      </c>
      <c r="P7" s="10" t="s">
        <v>32</v>
      </c>
      <c r="Q7" s="10" t="s">
        <v>32</v>
      </c>
      <c r="R7" s="10" t="s">
        <v>32</v>
      </c>
      <c r="S7" s="10" t="s">
        <v>32</v>
      </c>
    </row>
    <row r="8" spans="1:20" ht="15.6" x14ac:dyDescent="0.3">
      <c r="A8" s="78" t="s">
        <v>7</v>
      </c>
      <c r="B8" s="74"/>
      <c r="C8" s="16">
        <f>MÒDUL!G11</f>
        <v>0.13</v>
      </c>
      <c r="F8" s="61"/>
      <c r="G8" s="61"/>
      <c r="H8" s="61"/>
      <c r="J8" s="7" t="s">
        <v>12</v>
      </c>
      <c r="K8" s="7" t="s">
        <v>12</v>
      </c>
      <c r="L8" s="7" t="s">
        <v>12</v>
      </c>
      <c r="M8" s="7" t="s">
        <v>12</v>
      </c>
      <c r="N8" s="7" t="s">
        <v>12</v>
      </c>
      <c r="O8" s="7" t="s">
        <v>12</v>
      </c>
      <c r="P8" s="7" t="s">
        <v>12</v>
      </c>
      <c r="Q8" s="7" t="s">
        <v>12</v>
      </c>
      <c r="R8" s="7" t="s">
        <v>12</v>
      </c>
      <c r="S8" s="7" t="s">
        <v>12</v>
      </c>
    </row>
    <row r="9" spans="1:20" ht="70.5" customHeight="1" x14ac:dyDescent="0.3">
      <c r="C9" s="62" t="s">
        <v>23</v>
      </c>
      <c r="D9" s="62"/>
      <c r="E9" s="62"/>
      <c r="F9" s="61"/>
      <c r="G9" s="61"/>
      <c r="H9" s="61"/>
      <c r="J9" s="42" t="s">
        <v>190</v>
      </c>
      <c r="K9" s="42" t="s">
        <v>191</v>
      </c>
      <c r="L9" s="42" t="s">
        <v>192</v>
      </c>
      <c r="M9" s="42" t="s">
        <v>193</v>
      </c>
      <c r="N9" s="42" t="s">
        <v>194</v>
      </c>
      <c r="O9" s="42" t="s">
        <v>195</v>
      </c>
      <c r="P9" s="42" t="s">
        <v>197</v>
      </c>
      <c r="Q9" s="42" t="s">
        <v>196</v>
      </c>
      <c r="R9" s="42" t="s">
        <v>189</v>
      </c>
      <c r="S9" s="42" t="s">
        <v>124</v>
      </c>
    </row>
    <row r="10" spans="1:20" s="35" customFormat="1" ht="21.75" customHeight="1" x14ac:dyDescent="0.3">
      <c r="A10" s="73" t="s">
        <v>13</v>
      </c>
      <c r="B10" s="73"/>
      <c r="C10" s="73"/>
      <c r="D10" s="73"/>
      <c r="E10" s="73"/>
      <c r="F10" s="74"/>
      <c r="G10" s="6" t="s">
        <v>7</v>
      </c>
      <c r="H10" s="6" t="s">
        <v>10</v>
      </c>
      <c r="I10" s="15" t="s">
        <v>14</v>
      </c>
      <c r="J10" s="17" t="s">
        <v>15</v>
      </c>
      <c r="K10" s="17" t="s">
        <v>16</v>
      </c>
      <c r="L10" s="17" t="s">
        <v>17</v>
      </c>
      <c r="M10" s="17" t="s">
        <v>37</v>
      </c>
      <c r="N10" s="17" t="s">
        <v>36</v>
      </c>
      <c r="O10" s="17" t="s">
        <v>198</v>
      </c>
      <c r="P10" s="17" t="s">
        <v>199</v>
      </c>
      <c r="Q10" s="17" t="s">
        <v>200</v>
      </c>
      <c r="R10" s="17" t="s">
        <v>201</v>
      </c>
      <c r="S10" s="17" t="s">
        <v>202</v>
      </c>
      <c r="T10" s="80" t="s">
        <v>24</v>
      </c>
    </row>
    <row r="11" spans="1:20" ht="28.8" customHeight="1" x14ac:dyDescent="0.3">
      <c r="A11" s="71" t="s">
        <v>53</v>
      </c>
      <c r="B11" s="71"/>
      <c r="C11" s="71"/>
      <c r="D11" s="71"/>
      <c r="E11" s="71"/>
      <c r="F11" s="72"/>
      <c r="G11" s="38">
        <v>0.1</v>
      </c>
      <c r="H11" s="26">
        <f t="shared" ref="H11:H25" si="0">I11*G11</f>
        <v>2.6666666666666668E-2</v>
      </c>
      <c r="I11" s="26">
        <f t="shared" ref="I11:I25" si="1">IFERROR(IF(SUM(J11:S11)/COUNT(J11:S11)&gt;=10,1,(SUM(J11:S11)/COUNT(J11:S11)/10)),0)</f>
        <v>0.26666666666666666</v>
      </c>
      <c r="J11" s="33">
        <f>IF(Evidencies!$C$12="x",Evidencies!$M$12,"-")</f>
        <v>8</v>
      </c>
      <c r="K11" s="33" t="str">
        <f>IF(Evidencies!$C$13="x",Evidencies!$M$13,"-")</f>
        <v>-</v>
      </c>
      <c r="L11" s="33" t="str">
        <f>IF(Evidencies!$C$14="x",Evidencies!$M$14,"-")</f>
        <v>-</v>
      </c>
      <c r="M11" s="33" t="str">
        <f>IF(Evidencies!$C$15="x",Evidencies!$M$15,"-")</f>
        <v>-</v>
      </c>
      <c r="N11" s="33" t="str">
        <f>IF(Evidencies!$C$16="x",Evidencies!$M$16,"-")</f>
        <v>-</v>
      </c>
      <c r="O11" s="33" t="str">
        <f>IF(Evidencies!$C$17="x",Evidencies!$M$17,"-")</f>
        <v>-</v>
      </c>
      <c r="P11" s="33" t="str">
        <f>IF(Evidencies!$C18="x",Evidencies!$M$18,"-")</f>
        <v>-</v>
      </c>
      <c r="Q11" s="33" t="str">
        <f>IF(Evidencies!$C19="x",Evidencies!$M$19,"-")</f>
        <v>-</v>
      </c>
      <c r="R11" s="33">
        <f>IF(Evidencies!$C20="x",Evidencies!$M$20,"-")</f>
        <v>0</v>
      </c>
      <c r="S11" s="33">
        <f>IF(Evidencies!$C21="x",Evidencies!$M$21,"-")</f>
        <v>0</v>
      </c>
    </row>
    <row r="12" spans="1:20" x14ac:dyDescent="0.3">
      <c r="A12" s="36"/>
      <c r="B12" s="36"/>
      <c r="C12" s="36"/>
      <c r="D12" s="36"/>
      <c r="E12" s="36"/>
      <c r="F12" s="37"/>
      <c r="G12" s="38"/>
      <c r="H12" s="65" t="s">
        <v>114</v>
      </c>
      <c r="I12" s="66"/>
      <c r="J12" s="27">
        <f>Evidencies!$L$12</f>
        <v>0.02</v>
      </c>
      <c r="K12" s="27">
        <f>Evidencies!L$13</f>
        <v>0.02</v>
      </c>
      <c r="L12" s="27">
        <f>Evidencies!L$14</f>
        <v>0.02</v>
      </c>
      <c r="M12" s="27">
        <f>Evidencies!L$15</f>
        <v>0.06</v>
      </c>
      <c r="N12" s="27">
        <f>Evidencies!L$16</f>
        <v>0.01</v>
      </c>
      <c r="O12" s="27">
        <f>Evidencies!L$17</f>
        <v>0.01</v>
      </c>
      <c r="P12" s="27">
        <f>Evidencies!L$18</f>
        <v>0.01</v>
      </c>
      <c r="Q12" s="27">
        <f>Evidencies!L$19</f>
        <v>0.15</v>
      </c>
      <c r="R12" s="27">
        <f>Evidencies!L$20</f>
        <v>0.5</v>
      </c>
      <c r="S12" s="27">
        <f>Evidencies!L$21</f>
        <v>0.2</v>
      </c>
    </row>
    <row r="13" spans="1:20" ht="28.8" customHeight="1" x14ac:dyDescent="0.3">
      <c r="A13" s="71" t="s">
        <v>54</v>
      </c>
      <c r="B13" s="71"/>
      <c r="C13" s="71"/>
      <c r="D13" s="71"/>
      <c r="E13" s="71"/>
      <c r="F13" s="72"/>
      <c r="G13" s="38">
        <v>0.2</v>
      </c>
      <c r="H13" s="26">
        <f t="shared" si="0"/>
        <v>2.2857142857142857E-2</v>
      </c>
      <c r="I13" s="26">
        <f t="shared" si="1"/>
        <v>0.11428571428571428</v>
      </c>
      <c r="J13" s="33">
        <f>IF(Evidencies!$D$12="x",Evidencies!$M$12,"-")</f>
        <v>8</v>
      </c>
      <c r="K13" s="33" t="str">
        <f>IF(Evidencies!$D$13="x",Evidencies!$M$13,"-")</f>
        <v>-</v>
      </c>
      <c r="L13" s="33" t="str">
        <f>IF(Evidencies!$D$14="x",Evidencies!$M$14,"-")</f>
        <v>-</v>
      </c>
      <c r="M13" s="33">
        <f>IF(Evidencies!$D$15="x",Evidencies!$M$15,"-")</f>
        <v>0</v>
      </c>
      <c r="N13" s="33">
        <f>IF(Evidencies!$D$16="x",Evidencies!$M$16,"-")</f>
        <v>0</v>
      </c>
      <c r="O13" s="33" t="str">
        <f>IF(Evidencies!$D17="x",Evidencies!$M$17,"-")</f>
        <v>-</v>
      </c>
      <c r="P13" s="33">
        <f>IF(Evidencies!$D18="x",Evidencies!$M$18,"-")</f>
        <v>0</v>
      </c>
      <c r="Q13" s="33">
        <f>IF(Evidencies!$D19="x",Evidencies!$M$19,"-")</f>
        <v>0</v>
      </c>
      <c r="R13" s="33">
        <f>IF(Evidencies!$D20="x",Evidencies!$M$20,"-")</f>
        <v>0</v>
      </c>
      <c r="S13" s="33">
        <f>IF(Evidencies!$D21="x",Evidencies!$M$21,"-")</f>
        <v>0</v>
      </c>
    </row>
    <row r="14" spans="1:20" x14ac:dyDescent="0.3">
      <c r="A14" s="36"/>
      <c r="B14" s="36"/>
      <c r="C14" s="36"/>
      <c r="D14" s="36"/>
      <c r="E14" s="36"/>
      <c r="F14" s="37"/>
      <c r="G14" s="38"/>
      <c r="H14" s="65" t="s">
        <v>114</v>
      </c>
      <c r="I14" s="66"/>
      <c r="J14" s="27">
        <f>Evidencies!L$12</f>
        <v>0.02</v>
      </c>
      <c r="K14" s="27">
        <f>Evidencies!L$13</f>
        <v>0.02</v>
      </c>
      <c r="L14" s="27">
        <f>Evidencies!L$14</f>
        <v>0.02</v>
      </c>
      <c r="M14" s="27">
        <f>Evidencies!L$15</f>
        <v>0.06</v>
      </c>
      <c r="N14" s="27">
        <f>Evidencies!L$16</f>
        <v>0.01</v>
      </c>
      <c r="O14" s="27">
        <f>Evidencies!L$17</f>
        <v>0.01</v>
      </c>
      <c r="P14" s="27">
        <f>Evidencies!L$18</f>
        <v>0.01</v>
      </c>
      <c r="Q14" s="27">
        <f>Evidencies!L$19</f>
        <v>0.15</v>
      </c>
      <c r="R14" s="27">
        <f>Evidencies!L$20</f>
        <v>0.5</v>
      </c>
      <c r="S14" s="27">
        <f>Evidencies!L$21</f>
        <v>0.2</v>
      </c>
    </row>
    <row r="15" spans="1:20" ht="28.8" customHeight="1" x14ac:dyDescent="0.3">
      <c r="A15" s="71" t="s">
        <v>55</v>
      </c>
      <c r="B15" s="71"/>
      <c r="C15" s="71"/>
      <c r="D15" s="71"/>
      <c r="E15" s="71"/>
      <c r="F15" s="72"/>
      <c r="G15" s="38">
        <v>0.2</v>
      </c>
      <c r="H15" s="26">
        <f t="shared" si="0"/>
        <v>3.6666666666666667E-2</v>
      </c>
      <c r="I15" s="26">
        <f t="shared" si="1"/>
        <v>0.18333333333333332</v>
      </c>
      <c r="J15" s="33">
        <f>IF(Evidencies!$E$12="x",Evidencies!$M$12,"-")</f>
        <v>8</v>
      </c>
      <c r="K15" s="33" t="str">
        <f>IF(Evidencies!$E$13="x",Evidencies!$M$13,"-")</f>
        <v>-</v>
      </c>
      <c r="L15" s="33">
        <f>IF(Evidencies!$E$14="x",Evidencies!$M$14,"-")</f>
        <v>3</v>
      </c>
      <c r="M15" s="33" t="str">
        <f>IF(Evidencies!$E$15="x",Evidencies!$M$15,"-")</f>
        <v>-</v>
      </c>
      <c r="N15" s="33" t="str">
        <f>IF(Evidencies!$E$16="x",Evidencies!$M$16,"-")</f>
        <v>-</v>
      </c>
      <c r="O15" s="33" t="str">
        <f>IF(Evidencies!$E17="x",Evidencies!$M$17,"-")</f>
        <v>-</v>
      </c>
      <c r="P15" s="33">
        <f>IF(Evidencies!$E18="x",Evidencies!$M$18,"-")</f>
        <v>0</v>
      </c>
      <c r="Q15" s="33">
        <f>IF(Evidencies!$E19="x",Evidencies!$M$19,"-")</f>
        <v>0</v>
      </c>
      <c r="R15" s="33">
        <f>IF(Evidencies!$E20="x",Evidencies!$M$20,"-")</f>
        <v>0</v>
      </c>
      <c r="S15" s="33">
        <f>IF(Evidencies!$E21="x",Evidencies!$M$21,"-")</f>
        <v>0</v>
      </c>
    </row>
    <row r="16" spans="1:20" x14ac:dyDescent="0.3">
      <c r="A16" s="36"/>
      <c r="B16" s="36"/>
      <c r="C16" s="36"/>
      <c r="D16" s="36"/>
      <c r="E16" s="36"/>
      <c r="F16" s="37"/>
      <c r="G16" s="38"/>
      <c r="H16" s="65" t="s">
        <v>114</v>
      </c>
      <c r="I16" s="66"/>
      <c r="J16" s="27">
        <f>Evidencies!L$12</f>
        <v>0.02</v>
      </c>
      <c r="K16" s="27">
        <f>Evidencies!L$13</f>
        <v>0.02</v>
      </c>
      <c r="L16" s="27">
        <f>Evidencies!L$14</f>
        <v>0.02</v>
      </c>
      <c r="M16" s="27">
        <f>Evidencies!L$15</f>
        <v>0.06</v>
      </c>
      <c r="N16" s="27">
        <f>Evidencies!L$16</f>
        <v>0.01</v>
      </c>
      <c r="O16" s="27">
        <f>Evidencies!L$17</f>
        <v>0.01</v>
      </c>
      <c r="P16" s="27">
        <f>Evidencies!L$18</f>
        <v>0.01</v>
      </c>
      <c r="Q16" s="27">
        <f>Evidencies!L$19</f>
        <v>0.15</v>
      </c>
      <c r="R16" s="27">
        <f>Evidencies!L$20</f>
        <v>0.5</v>
      </c>
      <c r="S16" s="27">
        <f>Evidencies!L$21</f>
        <v>0.2</v>
      </c>
    </row>
    <row r="17" spans="1:19" ht="28.8" customHeight="1" x14ac:dyDescent="0.3">
      <c r="A17" s="71" t="s">
        <v>56</v>
      </c>
      <c r="B17" s="71"/>
      <c r="C17" s="71"/>
      <c r="D17" s="71"/>
      <c r="E17" s="71"/>
      <c r="F17" s="72"/>
      <c r="G17" s="38">
        <v>0.1</v>
      </c>
      <c r="H17" s="26">
        <f t="shared" si="0"/>
        <v>0</v>
      </c>
      <c r="I17" s="26">
        <f t="shared" si="1"/>
        <v>0</v>
      </c>
      <c r="J17" s="33" t="str">
        <f>IF(Evidencies!$F$12="x",Evidencies!$M$12,"-")</f>
        <v>-</v>
      </c>
      <c r="K17" s="33" t="str">
        <f>IF(Evidencies!$F$13="x",Evidencies!$M$13,"-")</f>
        <v>-</v>
      </c>
      <c r="L17" s="33" t="str">
        <f>IF(Evidencies!$F$14="x",Evidencies!$M$14,"-")</f>
        <v>-</v>
      </c>
      <c r="M17" s="33">
        <f>IF(Evidencies!$F$15="x",Evidencies!$M$15,"-")</f>
        <v>0</v>
      </c>
      <c r="N17" s="33" t="str">
        <f>IF(Evidencies!$F$16="x",Evidencies!$M$16,"-")</f>
        <v>-</v>
      </c>
      <c r="O17" s="33" t="str">
        <f>IF(Evidencies!$F17="x",Evidencies!$M$17,"-")</f>
        <v>-</v>
      </c>
      <c r="P17" s="33" t="str">
        <f>IF(Evidencies!$F18="x",Evidencies!$M$18,"-")</f>
        <v>-</v>
      </c>
      <c r="Q17" s="33">
        <f>IF(Evidencies!$F19="x",Evidencies!$M$19,"-")</f>
        <v>0</v>
      </c>
      <c r="R17" s="33">
        <f>IF(Evidencies!$F20="x",Evidencies!$M$20,"-")</f>
        <v>0</v>
      </c>
      <c r="S17" s="33">
        <f>IF(Evidencies!$F21="x",Evidencies!$M$21,"-")</f>
        <v>0</v>
      </c>
    </row>
    <row r="18" spans="1:19" x14ac:dyDescent="0.3">
      <c r="A18" s="36"/>
      <c r="B18" s="36"/>
      <c r="C18" s="36"/>
      <c r="D18" s="36"/>
      <c r="E18" s="36"/>
      <c r="F18" s="37"/>
      <c r="G18" s="38"/>
      <c r="H18" s="65" t="s">
        <v>114</v>
      </c>
      <c r="I18" s="66"/>
      <c r="J18" s="27">
        <f>Evidencies!L$12</f>
        <v>0.02</v>
      </c>
      <c r="K18" s="27">
        <f>Evidencies!L$13</f>
        <v>0.02</v>
      </c>
      <c r="L18" s="27">
        <f>Evidencies!L$14</f>
        <v>0.02</v>
      </c>
      <c r="M18" s="27">
        <f>Evidencies!L$15</f>
        <v>0.06</v>
      </c>
      <c r="N18" s="27">
        <f>Evidencies!L$16</f>
        <v>0.01</v>
      </c>
      <c r="O18" s="27">
        <f>Evidencies!L$17</f>
        <v>0.01</v>
      </c>
      <c r="P18" s="27">
        <f>Evidencies!L$18</f>
        <v>0.01</v>
      </c>
      <c r="Q18" s="27">
        <f>Evidencies!L$19</f>
        <v>0.15</v>
      </c>
      <c r="R18" s="27">
        <f>Evidencies!L$20</f>
        <v>0.5</v>
      </c>
      <c r="S18" s="27">
        <f>Evidencies!L$21</f>
        <v>0.2</v>
      </c>
    </row>
    <row r="19" spans="1:19" ht="28.8" customHeight="1" x14ac:dyDescent="0.3">
      <c r="A19" s="71" t="s">
        <v>57</v>
      </c>
      <c r="B19" s="71"/>
      <c r="C19" s="71"/>
      <c r="D19" s="71"/>
      <c r="E19" s="71"/>
      <c r="F19" s="72"/>
      <c r="G19" s="38">
        <v>0.12</v>
      </c>
      <c r="H19" s="26">
        <f t="shared" si="0"/>
        <v>0</v>
      </c>
      <c r="I19" s="26">
        <f t="shared" si="1"/>
        <v>0</v>
      </c>
      <c r="J19" s="33" t="str">
        <f>IF(Evidencies!$G$12="x",Evidencies!$M$12,"-")</f>
        <v>-</v>
      </c>
      <c r="K19" s="33" t="str">
        <f>IF(Evidencies!$G$13="x",Evidencies!$M$13,"-")</f>
        <v>-</v>
      </c>
      <c r="L19" s="33" t="str">
        <f>IF(Evidencies!$G$14="x",Evidencies!$M$14,"-")</f>
        <v>-</v>
      </c>
      <c r="M19" s="33">
        <f>IF(Evidencies!$G$15="x",Evidencies!$M$15,"-")</f>
        <v>0</v>
      </c>
      <c r="N19" s="33" t="str">
        <f>IF(Evidencies!$G$16="x",Evidencies!$M$16,"-")</f>
        <v>-</v>
      </c>
      <c r="O19" s="33" t="str">
        <f>IF(Evidencies!$G17="x",Evidencies!$M$17,"-")</f>
        <v>-</v>
      </c>
      <c r="P19" s="33" t="str">
        <f>IF(Evidencies!$G18="x",Evidencies!$M$18,"-")</f>
        <v>-</v>
      </c>
      <c r="Q19" s="33">
        <f>IF(Evidencies!$G19="x",Evidencies!$M$19,"-")</f>
        <v>0</v>
      </c>
      <c r="R19" s="33">
        <f>IF(Evidencies!$G20="x",Evidencies!$M$20,"-")</f>
        <v>0</v>
      </c>
      <c r="S19" s="33">
        <f>IF(Evidencies!$G21="x",Evidencies!$M$21,"-")</f>
        <v>0</v>
      </c>
    </row>
    <row r="20" spans="1:19" x14ac:dyDescent="0.3">
      <c r="A20" s="36"/>
      <c r="B20" s="36"/>
      <c r="C20" s="36"/>
      <c r="D20" s="36"/>
      <c r="E20" s="36"/>
      <c r="F20" s="37"/>
      <c r="G20" s="38"/>
      <c r="H20" s="65" t="s">
        <v>114</v>
      </c>
      <c r="I20" s="66"/>
      <c r="J20" s="27">
        <f>Evidencies!L$12</f>
        <v>0.02</v>
      </c>
      <c r="K20" s="27">
        <f>Evidencies!L$13</f>
        <v>0.02</v>
      </c>
      <c r="L20" s="27">
        <f>Evidencies!L$14</f>
        <v>0.02</v>
      </c>
      <c r="M20" s="27">
        <f>Evidencies!L$15</f>
        <v>0.06</v>
      </c>
      <c r="N20" s="27">
        <f>Evidencies!L$16</f>
        <v>0.01</v>
      </c>
      <c r="O20" s="27">
        <f>Evidencies!L$17</f>
        <v>0.01</v>
      </c>
      <c r="P20" s="27">
        <f>Evidencies!L$18</f>
        <v>0.01</v>
      </c>
      <c r="Q20" s="27">
        <f>Evidencies!L$19</f>
        <v>0.15</v>
      </c>
      <c r="R20" s="27">
        <f>Evidencies!L$20</f>
        <v>0.5</v>
      </c>
      <c r="S20" s="27">
        <f>Evidencies!L$21</f>
        <v>0.2</v>
      </c>
    </row>
    <row r="21" spans="1:19" ht="28.8" customHeight="1" x14ac:dyDescent="0.3">
      <c r="A21" s="71" t="s">
        <v>58</v>
      </c>
      <c r="B21" s="71"/>
      <c r="C21" s="71"/>
      <c r="D21" s="71"/>
      <c r="E21" s="71"/>
      <c r="F21" s="72"/>
      <c r="G21" s="38">
        <v>0.05</v>
      </c>
      <c r="H21" s="26">
        <f t="shared" si="0"/>
        <v>0</v>
      </c>
      <c r="I21" s="26">
        <f t="shared" si="1"/>
        <v>0</v>
      </c>
      <c r="J21" s="33" t="str">
        <f>IF(Evidencies!$H$12="x",Evidencies!$M$12,"-")</f>
        <v>-</v>
      </c>
      <c r="K21" s="33" t="str">
        <f>IF(Evidencies!$H$13="x",Evidencies!$M$13,"-")</f>
        <v>-</v>
      </c>
      <c r="L21" s="33" t="str">
        <f>IF(Evidencies!$H$14="x",Evidencies!$M$14,"-")</f>
        <v>-</v>
      </c>
      <c r="M21" s="33" t="str">
        <f>IF(Evidencies!$H$15="x",Evidencies!$M$15,"-")</f>
        <v>-</v>
      </c>
      <c r="N21" s="33" t="str">
        <f>IF(Evidencies!$H$16="x",Evidencies!$M$16,"-")</f>
        <v>-</v>
      </c>
      <c r="O21" s="33" t="str">
        <f>IF(Evidencies!$H17="x",Evidencies!$M$17,"-")</f>
        <v>-</v>
      </c>
      <c r="P21" s="33">
        <f>IF(Evidencies!$H18="x",Evidencies!$M$18,"-")</f>
        <v>0</v>
      </c>
      <c r="Q21" s="33">
        <f>IF(Evidencies!$H19="x",Evidencies!$M$19,"-")</f>
        <v>0</v>
      </c>
      <c r="R21" s="33">
        <f>IF(Evidencies!$H20="x",Evidencies!$M$20,"-")</f>
        <v>0</v>
      </c>
      <c r="S21" s="33">
        <f>IF(Evidencies!$H21="x",Evidencies!$M$21,"-")</f>
        <v>0</v>
      </c>
    </row>
    <row r="22" spans="1:19" x14ac:dyDescent="0.3">
      <c r="A22" s="36"/>
      <c r="B22" s="36"/>
      <c r="C22" s="36"/>
      <c r="D22" s="36"/>
      <c r="E22" s="36"/>
      <c r="F22" s="37"/>
      <c r="G22" s="38"/>
      <c r="H22" s="65" t="s">
        <v>114</v>
      </c>
      <c r="I22" s="66"/>
      <c r="J22" s="27">
        <f>Evidencies!L$12</f>
        <v>0.02</v>
      </c>
      <c r="K22" s="27">
        <f>Evidencies!L$13</f>
        <v>0.02</v>
      </c>
      <c r="L22" s="27">
        <f>Evidencies!L$14</f>
        <v>0.02</v>
      </c>
      <c r="M22" s="27">
        <f>Evidencies!L$15</f>
        <v>0.06</v>
      </c>
      <c r="N22" s="27">
        <f>Evidencies!L$16</f>
        <v>0.01</v>
      </c>
      <c r="O22" s="27">
        <f>Evidencies!L$17</f>
        <v>0.01</v>
      </c>
      <c r="P22" s="27">
        <f>Evidencies!L$18</f>
        <v>0.01</v>
      </c>
      <c r="Q22" s="27">
        <f>Evidencies!L$19</f>
        <v>0.15</v>
      </c>
      <c r="R22" s="27">
        <f>Evidencies!L$20</f>
        <v>0.5</v>
      </c>
      <c r="S22" s="27">
        <f>Evidencies!L$21</f>
        <v>0.2</v>
      </c>
    </row>
    <row r="23" spans="1:19" ht="28.8" customHeight="1" x14ac:dyDescent="0.3">
      <c r="A23" s="71" t="s">
        <v>59</v>
      </c>
      <c r="B23" s="71"/>
      <c r="C23" s="71"/>
      <c r="D23" s="71"/>
      <c r="E23" s="71"/>
      <c r="F23" s="72"/>
      <c r="G23" s="38">
        <v>0.1</v>
      </c>
      <c r="H23" s="26">
        <f t="shared" si="0"/>
        <v>2.0000000000000004E-2</v>
      </c>
      <c r="I23" s="26">
        <f t="shared" si="1"/>
        <v>0.2</v>
      </c>
      <c r="J23" s="33" t="str">
        <f>IF(Evidencies!$I$12="x",Evidencies!$M$12,"-")</f>
        <v>-</v>
      </c>
      <c r="K23" s="33">
        <f>IF(Evidencies!$I$13="x",Evidencies!$M$13,"-")</f>
        <v>10</v>
      </c>
      <c r="L23" s="33" t="str">
        <f>IF(Evidencies!$I$14="x",Evidencies!$M$14,"-")</f>
        <v>-</v>
      </c>
      <c r="M23" s="33" t="str">
        <f>IF(Evidencies!$I$15="x",Evidencies!$M$15,"-")</f>
        <v>-</v>
      </c>
      <c r="N23" s="33" t="str">
        <f>IF(Evidencies!$I$16="x",Evidencies!$M$16,"-")</f>
        <v>-</v>
      </c>
      <c r="O23" s="33">
        <f>IF(Evidencies!$I17="x",Evidencies!$M$17,"-")</f>
        <v>0</v>
      </c>
      <c r="P23" s="33" t="str">
        <f>IF(Evidencies!$I18="x",Evidencies!$M$18,"-")</f>
        <v>-</v>
      </c>
      <c r="Q23" s="33">
        <f>IF(Evidencies!$I19="x",Evidencies!$M$19,"-")</f>
        <v>0</v>
      </c>
      <c r="R23" s="33">
        <f>IF(Evidencies!$I20="x",Evidencies!$M$20,"-")</f>
        <v>0</v>
      </c>
      <c r="S23" s="33">
        <f>IF(Evidencies!$I21="x",Evidencies!$M$21,"-")</f>
        <v>0</v>
      </c>
    </row>
    <row r="24" spans="1:19" x14ac:dyDescent="0.3">
      <c r="A24" s="36"/>
      <c r="B24" s="36"/>
      <c r="C24" s="36"/>
      <c r="D24" s="36"/>
      <c r="E24" s="36"/>
      <c r="F24" s="37"/>
      <c r="G24" s="38"/>
      <c r="H24" s="65" t="s">
        <v>114</v>
      </c>
      <c r="I24" s="66"/>
      <c r="J24" s="27">
        <f>Evidencies!L$12</f>
        <v>0.02</v>
      </c>
      <c r="K24" s="27">
        <f>Evidencies!L$13</f>
        <v>0.02</v>
      </c>
      <c r="L24" s="27">
        <f>Evidencies!L$14</f>
        <v>0.02</v>
      </c>
      <c r="M24" s="27">
        <f>Evidencies!L$15</f>
        <v>0.06</v>
      </c>
      <c r="N24" s="27">
        <f>Evidencies!L$16</f>
        <v>0.01</v>
      </c>
      <c r="O24" s="27">
        <f>Evidencies!L$17</f>
        <v>0.01</v>
      </c>
      <c r="P24" s="27">
        <f>Evidencies!L$18</f>
        <v>0.01</v>
      </c>
      <c r="Q24" s="27">
        <f>Evidencies!L$19</f>
        <v>0.15</v>
      </c>
      <c r="R24" s="27">
        <f>Evidencies!L$20</f>
        <v>0.5</v>
      </c>
      <c r="S24" s="27">
        <f>Evidencies!L$21</f>
        <v>0.2</v>
      </c>
    </row>
    <row r="25" spans="1:19" ht="28.8" customHeight="1" x14ac:dyDescent="0.3">
      <c r="A25" s="71" t="s">
        <v>60</v>
      </c>
      <c r="B25" s="71"/>
      <c r="C25" s="71"/>
      <c r="D25" s="71"/>
      <c r="E25" s="71"/>
      <c r="F25" s="72"/>
      <c r="G25" s="38">
        <v>0.13</v>
      </c>
      <c r="H25" s="26">
        <f t="shared" si="0"/>
        <v>2.7300000000000005E-2</v>
      </c>
      <c r="I25" s="26">
        <f t="shared" si="1"/>
        <v>0.21000000000000002</v>
      </c>
      <c r="J25" s="33">
        <f>IF(Evidencies!$J$12="x",Evidencies!$M$12,"-")</f>
        <v>8</v>
      </c>
      <c r="K25" s="33">
        <f>IF(Evidencies!$J$13="x",Evidencies!$M$13,"-")</f>
        <v>10</v>
      </c>
      <c r="L25" s="33">
        <f>IF(Evidencies!$J$14="x",Evidencies!$M$14,"-")</f>
        <v>3</v>
      </c>
      <c r="M25" s="33">
        <f>IF(Evidencies!$J$15="x",Evidencies!$M$15,"-")</f>
        <v>0</v>
      </c>
      <c r="N25" s="33">
        <f>IF(Evidencies!$J$16="x",Evidencies!$M$16,"-")</f>
        <v>0</v>
      </c>
      <c r="O25" s="33">
        <f>IF(Evidencies!$J17="x",Evidencies!$M$17,"-")</f>
        <v>0</v>
      </c>
      <c r="P25" s="33">
        <f>IF(Evidencies!$J18="x",Evidencies!$M$18,"-")</f>
        <v>0</v>
      </c>
      <c r="Q25" s="33">
        <f>IF(Evidencies!$J19="x",Evidencies!$M$19,"-")</f>
        <v>0</v>
      </c>
      <c r="R25" s="33">
        <f>IF(Evidencies!$J20="x",Evidencies!$M$20,"-")</f>
        <v>0</v>
      </c>
      <c r="S25" s="33">
        <f>IF(Evidencies!$J21="x",Evidencies!$M$21,"-")</f>
        <v>0</v>
      </c>
    </row>
    <row r="26" spans="1:19" x14ac:dyDescent="0.3">
      <c r="A26" s="36"/>
      <c r="B26" s="36"/>
      <c r="C26" s="36"/>
      <c r="D26" s="36"/>
      <c r="E26" s="36"/>
      <c r="F26" s="37"/>
      <c r="G26" s="38"/>
      <c r="H26" s="65" t="s">
        <v>114</v>
      </c>
      <c r="I26" s="66"/>
      <c r="J26" s="27">
        <f>Evidencies!L$12</f>
        <v>0.02</v>
      </c>
      <c r="K26" s="27">
        <f>Evidencies!L$13</f>
        <v>0.02</v>
      </c>
      <c r="L26" s="27">
        <f>Evidencies!L$14</f>
        <v>0.02</v>
      </c>
      <c r="M26" s="27">
        <f>Evidencies!L$15</f>
        <v>0.06</v>
      </c>
      <c r="N26" s="27">
        <f>Evidencies!L$16</f>
        <v>0.01</v>
      </c>
      <c r="O26" s="27">
        <f>Evidencies!L$17</f>
        <v>0.01</v>
      </c>
      <c r="P26" s="27">
        <f>Evidencies!L$18</f>
        <v>0.01</v>
      </c>
      <c r="Q26" s="27">
        <f>Evidencies!L$19</f>
        <v>0.15</v>
      </c>
      <c r="R26" s="27">
        <f>Evidencies!L$20</f>
        <v>0.5</v>
      </c>
      <c r="S26" s="27">
        <f>Evidencies!L$21</f>
        <v>0.2</v>
      </c>
    </row>
    <row r="27" spans="1:19" x14ac:dyDescent="0.3">
      <c r="F27" s="18" t="s">
        <v>19</v>
      </c>
      <c r="G27" s="28">
        <f>SUM(G11:G25)</f>
        <v>1</v>
      </c>
      <c r="H27" s="29">
        <f>SUM(H11:H25)</f>
        <v>0.13349047619047621</v>
      </c>
      <c r="I27" s="30">
        <f>SUM(I11:I25)/COUNT(I11:I25)</f>
        <v>0.12178571428571427</v>
      </c>
    </row>
    <row r="29" spans="1:19" x14ac:dyDescent="0.3">
      <c r="P29" s="52"/>
    </row>
    <row r="30" spans="1:19" x14ac:dyDescent="0.3">
      <c r="P30" s="52"/>
    </row>
    <row r="31" spans="1:19" x14ac:dyDescent="0.3">
      <c r="P31" s="52"/>
    </row>
    <row r="32" spans="1:19" x14ac:dyDescent="0.3">
      <c r="P32" s="52"/>
    </row>
    <row r="33" spans="9:19" x14ac:dyDescent="0.3">
      <c r="P33" s="52"/>
    </row>
    <row r="34" spans="9:19" x14ac:dyDescent="0.3">
      <c r="I34" s="42"/>
      <c r="J34" s="42"/>
      <c r="K34" s="42"/>
      <c r="L34" s="42"/>
      <c r="M34" s="42"/>
      <c r="N34" s="42"/>
      <c r="P34" s="52"/>
      <c r="Q34" s="42"/>
      <c r="R34" s="42"/>
      <c r="S34" s="42"/>
    </row>
    <row r="35" spans="9:19" x14ac:dyDescent="0.3">
      <c r="I35" s="42"/>
      <c r="P35" s="52"/>
    </row>
    <row r="36" spans="9:19" x14ac:dyDescent="0.3">
      <c r="I36" s="42"/>
      <c r="N36" s="42"/>
      <c r="P36" s="52"/>
      <c r="Q36" s="42"/>
      <c r="R36" s="42"/>
    </row>
    <row r="37" spans="9:19" x14ac:dyDescent="0.3">
      <c r="I37" s="42"/>
    </row>
    <row r="38" spans="9:19" x14ac:dyDescent="0.3">
      <c r="I38" s="42"/>
    </row>
    <row r="39" spans="9:19" x14ac:dyDescent="0.3">
      <c r="I39" s="42"/>
    </row>
    <row r="40" spans="9:19" x14ac:dyDescent="0.3">
      <c r="I40" s="42"/>
    </row>
    <row r="41" spans="9:19" x14ac:dyDescent="0.3">
      <c r="I41" s="42"/>
    </row>
    <row r="42" spans="9:19" x14ac:dyDescent="0.3">
      <c r="I42" s="42"/>
    </row>
    <row r="43" spans="9:19" x14ac:dyDescent="0.3">
      <c r="I43" s="42"/>
    </row>
  </sheetData>
  <mergeCells count="23">
    <mergeCell ref="H24:I24"/>
    <mergeCell ref="A8:B8"/>
    <mergeCell ref="A1:S1"/>
    <mergeCell ref="F7:H9"/>
    <mergeCell ref="C9:E9"/>
    <mergeCell ref="A10:F10"/>
    <mergeCell ref="A11:F11"/>
    <mergeCell ref="A13:F13"/>
    <mergeCell ref="H26:I26"/>
    <mergeCell ref="A23:F23"/>
    <mergeCell ref="A17:F17"/>
    <mergeCell ref="A19:F19"/>
    <mergeCell ref="A21:F21"/>
    <mergeCell ref="D3:E6"/>
    <mergeCell ref="C3:C6"/>
    <mergeCell ref="A15:F15"/>
    <mergeCell ref="H12:I12"/>
    <mergeCell ref="H14:I14"/>
    <mergeCell ref="H16:I16"/>
    <mergeCell ref="H18:I18"/>
    <mergeCell ref="H20:I20"/>
    <mergeCell ref="H22:I22"/>
    <mergeCell ref="A25:F25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9607-A1B5-4D2F-BBDE-C4E6F1D523B8}">
  <dimension ref="A1:O20"/>
  <sheetViews>
    <sheetView topLeftCell="C1" workbookViewId="0">
      <selection activeCell="N9" sqref="J9:N9"/>
    </sheetView>
  </sheetViews>
  <sheetFormatPr baseColWidth="10"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4" width="15.77734375" customWidth="1"/>
  </cols>
  <sheetData>
    <row r="1" spans="1:15" ht="61.2" customHeight="1" x14ac:dyDescent="0.3">
      <c r="A1" s="67" t="s">
        <v>40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3" spans="1:15" x14ac:dyDescent="0.3">
      <c r="C3" s="68">
        <f>D3*C8</f>
        <v>0</v>
      </c>
      <c r="D3" s="69">
        <f>I17*10</f>
        <v>0</v>
      </c>
      <c r="E3" s="70"/>
      <c r="F3" s="12" t="s">
        <v>1</v>
      </c>
      <c r="G3" s="3" t="s">
        <v>2</v>
      </c>
      <c r="H3" s="3" t="s">
        <v>3</v>
      </c>
      <c r="J3" s="9" t="s">
        <v>11</v>
      </c>
      <c r="K3" s="9" t="s">
        <v>11</v>
      </c>
      <c r="L3" s="9" t="s">
        <v>11</v>
      </c>
      <c r="M3" s="9" t="s">
        <v>11</v>
      </c>
      <c r="N3" s="9" t="s">
        <v>11</v>
      </c>
    </row>
    <row r="4" spans="1:15" ht="18" customHeight="1" x14ac:dyDescent="0.3">
      <c r="C4" s="68"/>
      <c r="D4" s="69"/>
      <c r="E4" s="70"/>
      <c r="F4" s="13" t="s">
        <v>4</v>
      </c>
      <c r="G4" s="5">
        <v>0</v>
      </c>
      <c r="H4" s="4" t="e" vm="1">
        <v>#VALUE!</v>
      </c>
      <c r="J4" s="10" t="s">
        <v>35</v>
      </c>
      <c r="K4" s="10" t="s">
        <v>35</v>
      </c>
      <c r="L4" s="10" t="s">
        <v>35</v>
      </c>
      <c r="M4" s="10" t="s">
        <v>35</v>
      </c>
      <c r="N4" s="10" t="s">
        <v>35</v>
      </c>
    </row>
    <row r="5" spans="1:15" ht="21" customHeight="1" x14ac:dyDescent="0.3">
      <c r="C5" s="68"/>
      <c r="D5" s="69"/>
      <c r="E5" s="70"/>
      <c r="F5" s="14" t="s">
        <v>5</v>
      </c>
      <c r="G5" s="2">
        <v>0.6</v>
      </c>
      <c r="H5" s="1" t="e" vm="2">
        <v>#VALUE!</v>
      </c>
      <c r="J5" s="10" t="s">
        <v>34</v>
      </c>
      <c r="K5" s="10" t="s">
        <v>34</v>
      </c>
      <c r="L5" s="10" t="s">
        <v>34</v>
      </c>
      <c r="M5" s="10" t="s">
        <v>34</v>
      </c>
      <c r="N5" s="10" t="s">
        <v>34</v>
      </c>
    </row>
    <row r="6" spans="1:15" ht="19.5" customHeight="1" x14ac:dyDescent="0.3">
      <c r="C6" s="68"/>
      <c r="D6" s="69"/>
      <c r="E6" s="70"/>
      <c r="F6" s="14" t="s">
        <v>6</v>
      </c>
      <c r="G6" s="2">
        <v>0.9</v>
      </c>
      <c r="H6" s="1" t="e" vm="3">
        <v>#VALUE!</v>
      </c>
      <c r="J6" s="10" t="s">
        <v>33</v>
      </c>
      <c r="K6" s="10" t="s">
        <v>33</v>
      </c>
      <c r="L6" s="10" t="s">
        <v>33</v>
      </c>
      <c r="M6" s="10" t="s">
        <v>33</v>
      </c>
      <c r="N6" s="10" t="s">
        <v>33</v>
      </c>
    </row>
    <row r="7" spans="1:15" ht="24.75" customHeight="1" x14ac:dyDescent="0.3">
      <c r="F7" s="61" t="e" vm="6">
        <f>_xlfn.XLOOKUP(H17,G4:G6,H4:H6,,-1)</f>
        <v>#VALUE!</v>
      </c>
      <c r="G7" s="61"/>
      <c r="H7" s="61"/>
      <c r="J7" s="10" t="s">
        <v>32</v>
      </c>
      <c r="K7" s="10" t="s">
        <v>32</v>
      </c>
      <c r="L7" s="10" t="s">
        <v>32</v>
      </c>
      <c r="M7" s="10" t="s">
        <v>32</v>
      </c>
      <c r="N7" s="10" t="s">
        <v>32</v>
      </c>
    </row>
    <row r="8" spans="1:15" ht="15.6" x14ac:dyDescent="0.3">
      <c r="B8" s="15" t="s">
        <v>7</v>
      </c>
      <c r="C8" s="16">
        <v>0.11</v>
      </c>
      <c r="F8" s="61"/>
      <c r="G8" s="61"/>
      <c r="H8" s="61"/>
      <c r="J8" s="7" t="s">
        <v>12</v>
      </c>
      <c r="K8" s="7" t="s">
        <v>12</v>
      </c>
      <c r="L8" s="7" t="s">
        <v>12</v>
      </c>
      <c r="M8" s="7" t="s">
        <v>12</v>
      </c>
      <c r="N8" s="7" t="s">
        <v>12</v>
      </c>
    </row>
    <row r="9" spans="1:15" ht="70.5" customHeight="1" x14ac:dyDescent="0.3">
      <c r="C9" s="62" t="s">
        <v>27</v>
      </c>
      <c r="D9" s="62"/>
      <c r="E9" s="62"/>
      <c r="F9" s="61"/>
      <c r="G9" s="61"/>
      <c r="H9" s="61"/>
      <c r="J9" s="22"/>
      <c r="K9" s="22"/>
      <c r="L9" s="22"/>
      <c r="M9" s="22"/>
      <c r="N9" s="22"/>
    </row>
    <row r="10" spans="1:15" ht="21.75" customHeight="1" x14ac:dyDescent="0.3">
      <c r="A10" s="73" t="s">
        <v>13</v>
      </c>
      <c r="B10" s="73"/>
      <c r="C10" s="73"/>
      <c r="D10" s="73"/>
      <c r="E10" s="73"/>
      <c r="F10" s="74"/>
      <c r="G10" s="6" t="s">
        <v>7</v>
      </c>
      <c r="H10" s="6" t="s">
        <v>10</v>
      </c>
      <c r="I10" s="8" t="s">
        <v>14</v>
      </c>
      <c r="J10" s="17" t="s">
        <v>15</v>
      </c>
      <c r="K10" s="17" t="s">
        <v>16</v>
      </c>
      <c r="L10" s="17" t="s">
        <v>17</v>
      </c>
      <c r="M10" s="17" t="s">
        <v>37</v>
      </c>
      <c r="N10" s="17" t="s">
        <v>36</v>
      </c>
      <c r="O10" t="s">
        <v>24</v>
      </c>
    </row>
    <row r="11" spans="1:15" ht="28.8" customHeight="1" x14ac:dyDescent="0.3">
      <c r="A11" s="71" t="s">
        <v>61</v>
      </c>
      <c r="B11" s="71"/>
      <c r="C11" s="71"/>
      <c r="D11" s="71"/>
      <c r="E11" s="71"/>
      <c r="F11" s="72"/>
      <c r="G11" s="31">
        <v>0.15</v>
      </c>
      <c r="H11" s="26">
        <f t="shared" ref="H11:H16" si="0">I11*G11</f>
        <v>0</v>
      </c>
      <c r="I11" s="26">
        <f>IFERROR(IF(SUM(J11:P11)/COUNT(J11:P11)&gt;=10,1,(SUM(J11:P11)/COUNT(J11:P11)/10)),0)</f>
        <v>0</v>
      </c>
      <c r="J11" s="34"/>
      <c r="K11" s="33" t="e">
        <f>Evidencies!#REF!</f>
        <v>#REF!</v>
      </c>
      <c r="L11" s="34"/>
      <c r="M11" s="34"/>
      <c r="N11" s="33" t="e">
        <f>Evidencies!#REF!</f>
        <v>#REF!</v>
      </c>
    </row>
    <row r="12" spans="1:15" ht="28.8" customHeight="1" x14ac:dyDescent="0.3">
      <c r="A12" s="71" t="s">
        <v>62</v>
      </c>
      <c r="B12" s="71"/>
      <c r="C12" s="71"/>
      <c r="D12" s="71"/>
      <c r="E12" s="71"/>
      <c r="F12" s="72"/>
      <c r="G12" s="31">
        <v>0.15</v>
      </c>
      <c r="H12" s="26">
        <f t="shared" si="0"/>
        <v>0</v>
      </c>
      <c r="I12" s="26">
        <f t="shared" ref="I12:I16" si="1">IFERROR(IF(SUM(J12:P12)/COUNT(J12:P12)&gt;=10,1,(SUM(J12:P12)/COUNT(J12:P12)/10)),0)</f>
        <v>0</v>
      </c>
      <c r="J12" s="32"/>
      <c r="K12" s="33" t="e">
        <f>Evidencies!#REF!</f>
        <v>#REF!</v>
      </c>
      <c r="L12" s="32"/>
      <c r="M12" s="32"/>
      <c r="N12" s="33" t="e">
        <f>Evidencies!#REF!</f>
        <v>#REF!</v>
      </c>
    </row>
    <row r="13" spans="1:15" ht="28.8" customHeight="1" x14ac:dyDescent="0.3">
      <c r="A13" s="71" t="s">
        <v>63</v>
      </c>
      <c r="B13" s="71"/>
      <c r="C13" s="71"/>
      <c r="D13" s="71"/>
      <c r="E13" s="71"/>
      <c r="F13" s="72"/>
      <c r="G13" s="31">
        <v>0.1</v>
      </c>
      <c r="H13" s="26">
        <f t="shared" si="0"/>
        <v>0</v>
      </c>
      <c r="I13" s="26">
        <f t="shared" si="1"/>
        <v>0</v>
      </c>
      <c r="J13" s="32"/>
      <c r="K13" s="33" t="e">
        <f>Evidencies!#REF!</f>
        <v>#REF!</v>
      </c>
      <c r="L13" s="32"/>
      <c r="M13" s="32"/>
      <c r="N13" s="33" t="e">
        <f>Evidencies!#REF!</f>
        <v>#REF!</v>
      </c>
    </row>
    <row r="14" spans="1:15" ht="28.8" customHeight="1" x14ac:dyDescent="0.3">
      <c r="A14" s="71" t="s">
        <v>64</v>
      </c>
      <c r="B14" s="71"/>
      <c r="C14" s="71"/>
      <c r="D14" s="71"/>
      <c r="E14" s="71"/>
      <c r="F14" s="72"/>
      <c r="G14" s="31">
        <v>0.1</v>
      </c>
      <c r="H14" s="26">
        <f t="shared" si="0"/>
        <v>0</v>
      </c>
      <c r="I14" s="26">
        <f t="shared" si="1"/>
        <v>0</v>
      </c>
      <c r="J14" s="32"/>
      <c r="K14" s="33" t="e">
        <f>Evidencies!#REF!</f>
        <v>#REF!</v>
      </c>
      <c r="L14" s="32"/>
      <c r="M14" s="32"/>
      <c r="N14" s="33" t="e">
        <f>Evidencies!#REF!</f>
        <v>#REF!</v>
      </c>
    </row>
    <row r="15" spans="1:15" ht="28.8" customHeight="1" x14ac:dyDescent="0.3">
      <c r="A15" s="71" t="s">
        <v>65</v>
      </c>
      <c r="B15" s="71"/>
      <c r="C15" s="71"/>
      <c r="D15" s="71"/>
      <c r="E15" s="71"/>
      <c r="F15" s="72"/>
      <c r="G15" s="31">
        <v>0.125</v>
      </c>
      <c r="H15" s="26">
        <f t="shared" si="0"/>
        <v>0</v>
      </c>
      <c r="I15" s="26">
        <f t="shared" si="1"/>
        <v>0</v>
      </c>
      <c r="J15" s="32"/>
      <c r="K15" s="33" t="e">
        <f>Evidencies!#REF!</f>
        <v>#REF!</v>
      </c>
      <c r="L15" s="32"/>
      <c r="M15" s="32"/>
      <c r="N15" s="33" t="e">
        <f>Evidencies!#REF!</f>
        <v>#REF!</v>
      </c>
    </row>
    <row r="16" spans="1:15" ht="28.8" customHeight="1" x14ac:dyDescent="0.3">
      <c r="A16" s="71" t="s">
        <v>66</v>
      </c>
      <c r="B16" s="71"/>
      <c r="C16" s="71"/>
      <c r="D16" s="71"/>
      <c r="E16" s="71"/>
      <c r="F16" s="72"/>
      <c r="G16" s="31">
        <v>0.125</v>
      </c>
      <c r="H16" s="26">
        <f t="shared" si="0"/>
        <v>0</v>
      </c>
      <c r="I16" s="26">
        <f t="shared" si="1"/>
        <v>0</v>
      </c>
      <c r="J16" s="32"/>
      <c r="K16" s="33" t="e">
        <f>Evidencies!#REF!</f>
        <v>#REF!</v>
      </c>
      <c r="L16" s="32"/>
      <c r="M16" s="32"/>
      <c r="N16" s="33" t="e">
        <f>Evidencies!#REF!</f>
        <v>#REF!</v>
      </c>
    </row>
    <row r="17" spans="6:11" x14ac:dyDescent="0.3">
      <c r="F17" s="18" t="s">
        <v>19</v>
      </c>
      <c r="G17" s="28">
        <f>SUM(G11:G16)</f>
        <v>0.75</v>
      </c>
      <c r="H17" s="26">
        <f>SUM(H11:H16)</f>
        <v>0</v>
      </c>
      <c r="I17" s="30">
        <f>SUM(I11:I16)/COUNT(I11:I16)</f>
        <v>0</v>
      </c>
    </row>
    <row r="18" spans="6:11" x14ac:dyDescent="0.3">
      <c r="K18" t="s">
        <v>20</v>
      </c>
    </row>
    <row r="19" spans="6:11" x14ac:dyDescent="0.3">
      <c r="K19" t="s">
        <v>21</v>
      </c>
    </row>
    <row r="20" spans="6:11" x14ac:dyDescent="0.3">
      <c r="K20" t="s">
        <v>26</v>
      </c>
    </row>
  </sheetData>
  <mergeCells count="12">
    <mergeCell ref="A15:F15"/>
    <mergeCell ref="A16:F16"/>
    <mergeCell ref="A10:F10"/>
    <mergeCell ref="A11:F11"/>
    <mergeCell ref="A12:F12"/>
    <mergeCell ref="A13:F13"/>
    <mergeCell ref="A14:F14"/>
    <mergeCell ref="A1:M1"/>
    <mergeCell ref="C3:C6"/>
    <mergeCell ref="D3:E6"/>
    <mergeCell ref="F7:H9"/>
    <mergeCell ref="C9:E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5CC2-05C2-41E3-BF1F-AF7B54BE9D18}">
  <dimension ref="A1:O22"/>
  <sheetViews>
    <sheetView workbookViewId="0">
      <selection activeCell="J9" sqref="J9:N9"/>
    </sheetView>
  </sheetViews>
  <sheetFormatPr baseColWidth="10"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4" width="15.77734375" customWidth="1"/>
  </cols>
  <sheetData>
    <row r="1" spans="1:15" ht="61.2" customHeight="1" x14ac:dyDescent="0.3">
      <c r="A1" s="67" t="s">
        <v>41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3" spans="1:15" x14ac:dyDescent="0.3">
      <c r="C3" s="68">
        <f>D3*C8</f>
        <v>0</v>
      </c>
      <c r="D3" s="69">
        <f>I19*10</f>
        <v>0</v>
      </c>
      <c r="E3" s="70"/>
      <c r="F3" s="12" t="s">
        <v>1</v>
      </c>
      <c r="G3" s="3" t="s">
        <v>2</v>
      </c>
      <c r="H3" s="3" t="s">
        <v>3</v>
      </c>
      <c r="J3" s="9" t="s">
        <v>11</v>
      </c>
      <c r="K3" s="9" t="s">
        <v>11</v>
      </c>
      <c r="L3" s="9" t="s">
        <v>11</v>
      </c>
      <c r="M3" s="9" t="s">
        <v>11</v>
      </c>
      <c r="N3" s="9" t="s">
        <v>11</v>
      </c>
    </row>
    <row r="4" spans="1:15" ht="18" customHeight="1" x14ac:dyDescent="0.3">
      <c r="C4" s="68"/>
      <c r="D4" s="69"/>
      <c r="E4" s="70"/>
      <c r="F4" s="13" t="s">
        <v>4</v>
      </c>
      <c r="G4" s="5">
        <v>0</v>
      </c>
      <c r="H4" s="4" t="e" vm="1">
        <v>#VALUE!</v>
      </c>
      <c r="J4" s="10" t="s">
        <v>35</v>
      </c>
      <c r="K4" s="10" t="s">
        <v>35</v>
      </c>
      <c r="L4" s="10" t="s">
        <v>35</v>
      </c>
      <c r="M4" s="10" t="s">
        <v>35</v>
      </c>
      <c r="N4" s="10" t="s">
        <v>35</v>
      </c>
    </row>
    <row r="5" spans="1:15" ht="21" customHeight="1" x14ac:dyDescent="0.3">
      <c r="C5" s="68"/>
      <c r="D5" s="69"/>
      <c r="E5" s="70"/>
      <c r="F5" s="14" t="s">
        <v>5</v>
      </c>
      <c r="G5" s="2">
        <v>0.6</v>
      </c>
      <c r="H5" s="1" t="e" vm="2">
        <v>#VALUE!</v>
      </c>
      <c r="J5" s="10" t="s">
        <v>34</v>
      </c>
      <c r="K5" s="10" t="s">
        <v>34</v>
      </c>
      <c r="L5" s="10" t="s">
        <v>34</v>
      </c>
      <c r="M5" s="10" t="s">
        <v>34</v>
      </c>
      <c r="N5" s="10" t="s">
        <v>34</v>
      </c>
    </row>
    <row r="6" spans="1:15" ht="19.5" customHeight="1" x14ac:dyDescent="0.3">
      <c r="C6" s="68"/>
      <c r="D6" s="69"/>
      <c r="E6" s="70"/>
      <c r="F6" s="14" t="s">
        <v>6</v>
      </c>
      <c r="G6" s="2">
        <v>0.9</v>
      </c>
      <c r="H6" s="1" t="e" vm="3">
        <v>#VALUE!</v>
      </c>
      <c r="J6" s="10" t="s">
        <v>33</v>
      </c>
      <c r="K6" s="10" t="s">
        <v>33</v>
      </c>
      <c r="L6" s="10" t="s">
        <v>33</v>
      </c>
      <c r="M6" s="10" t="s">
        <v>33</v>
      </c>
      <c r="N6" s="10" t="s">
        <v>33</v>
      </c>
    </row>
    <row r="7" spans="1:15" ht="24.75" customHeight="1" x14ac:dyDescent="0.3">
      <c r="F7" s="61" t="e" vm="6">
        <f>_xlfn.XLOOKUP(H19,G4:G6,H4:H6,,-1)</f>
        <v>#VALUE!</v>
      </c>
      <c r="G7" s="61"/>
      <c r="H7" s="61"/>
      <c r="J7" s="10" t="s">
        <v>32</v>
      </c>
      <c r="K7" s="10" t="s">
        <v>32</v>
      </c>
      <c r="L7" s="10" t="s">
        <v>32</v>
      </c>
      <c r="M7" s="10" t="s">
        <v>32</v>
      </c>
      <c r="N7" s="10" t="s">
        <v>32</v>
      </c>
    </row>
    <row r="8" spans="1:15" ht="15.6" x14ac:dyDescent="0.3">
      <c r="B8" s="15" t="s">
        <v>7</v>
      </c>
      <c r="C8" s="16">
        <v>0.1</v>
      </c>
      <c r="F8" s="61"/>
      <c r="G8" s="61"/>
      <c r="H8" s="61"/>
      <c r="J8" s="7" t="s">
        <v>12</v>
      </c>
      <c r="K8" s="7" t="s">
        <v>12</v>
      </c>
      <c r="L8" s="7" t="s">
        <v>12</v>
      </c>
      <c r="M8" s="7" t="s">
        <v>12</v>
      </c>
      <c r="N8" s="7" t="s">
        <v>12</v>
      </c>
    </row>
    <row r="9" spans="1:15" ht="70.5" customHeight="1" x14ac:dyDescent="0.3">
      <c r="C9" s="62" t="s">
        <v>28</v>
      </c>
      <c r="D9" s="62"/>
      <c r="E9" s="62"/>
      <c r="F9" s="61"/>
      <c r="G9" s="61"/>
      <c r="H9" s="61"/>
      <c r="J9" s="22"/>
      <c r="K9" s="22"/>
      <c r="L9" s="22"/>
      <c r="M9" s="22"/>
      <c r="N9" s="22"/>
    </row>
    <row r="10" spans="1:15" ht="21.75" customHeight="1" x14ac:dyDescent="0.3">
      <c r="A10" s="73" t="s">
        <v>13</v>
      </c>
      <c r="B10" s="73"/>
      <c r="C10" s="73"/>
      <c r="D10" s="73"/>
      <c r="E10" s="73"/>
      <c r="F10" s="74"/>
      <c r="G10" s="6" t="s">
        <v>7</v>
      </c>
      <c r="H10" s="6" t="s">
        <v>10</v>
      </c>
      <c r="I10" s="8" t="s">
        <v>14</v>
      </c>
      <c r="J10" s="17" t="s">
        <v>15</v>
      </c>
      <c r="K10" s="17" t="s">
        <v>16</v>
      </c>
      <c r="L10" s="17" t="s">
        <v>17</v>
      </c>
      <c r="M10" s="17" t="s">
        <v>37</v>
      </c>
      <c r="N10" s="17" t="s">
        <v>36</v>
      </c>
      <c r="O10" t="s">
        <v>18</v>
      </c>
    </row>
    <row r="11" spans="1:15" ht="28.8" customHeight="1" x14ac:dyDescent="0.3">
      <c r="A11" s="71" t="s">
        <v>67</v>
      </c>
      <c r="B11" s="71"/>
      <c r="C11" s="71"/>
      <c r="D11" s="71"/>
      <c r="E11" s="71"/>
      <c r="F11" s="72"/>
      <c r="G11" s="38">
        <v>0.125</v>
      </c>
      <c r="H11" s="26">
        <f t="shared" ref="H11:H18" si="0">I11*G11</f>
        <v>0</v>
      </c>
      <c r="I11" s="26">
        <f t="shared" ref="I11:I18" si="1">IFERROR(IF(SUM(J11:N11)/COUNT(J11:N11)&gt;=10,1,(SUM(J11:N11)/COUNT(J11:N11)/10)),0)</f>
        <v>0</v>
      </c>
      <c r="J11" s="34"/>
      <c r="K11" s="33" t="e">
        <f>Evidencies!#REF!</f>
        <v>#REF!</v>
      </c>
      <c r="L11" s="34"/>
      <c r="M11" s="33" t="e">
        <f>Evidencies!#REF!</f>
        <v>#REF!</v>
      </c>
      <c r="N11" s="34"/>
    </row>
    <row r="12" spans="1:15" ht="28.8" customHeight="1" x14ac:dyDescent="0.3">
      <c r="A12" s="71" t="s">
        <v>68</v>
      </c>
      <c r="B12" s="71"/>
      <c r="C12" s="71"/>
      <c r="D12" s="71"/>
      <c r="E12" s="71"/>
      <c r="F12" s="72"/>
      <c r="G12" s="38">
        <v>0.125</v>
      </c>
      <c r="H12" s="26">
        <f t="shared" si="0"/>
        <v>0</v>
      </c>
      <c r="I12" s="26">
        <f t="shared" si="1"/>
        <v>0</v>
      </c>
      <c r="J12" s="34"/>
      <c r="K12" s="33" t="e">
        <f>Evidencies!#REF!</f>
        <v>#REF!</v>
      </c>
      <c r="L12" s="34"/>
      <c r="M12" s="33" t="e">
        <f>Evidencies!#REF!</f>
        <v>#REF!</v>
      </c>
      <c r="N12" s="34"/>
    </row>
    <row r="13" spans="1:15" ht="28.8" customHeight="1" x14ac:dyDescent="0.3">
      <c r="A13" s="71" t="s">
        <v>69</v>
      </c>
      <c r="B13" s="71"/>
      <c r="C13" s="71"/>
      <c r="D13" s="71"/>
      <c r="E13" s="71"/>
      <c r="F13" s="72"/>
      <c r="G13" s="38">
        <v>0.125</v>
      </c>
      <c r="H13" s="26">
        <f t="shared" si="0"/>
        <v>0</v>
      </c>
      <c r="I13" s="26">
        <f t="shared" si="1"/>
        <v>0</v>
      </c>
      <c r="J13" s="34"/>
      <c r="K13" s="33" t="e">
        <f>Evidencies!#REF!</f>
        <v>#REF!</v>
      </c>
      <c r="L13" s="34"/>
      <c r="M13" s="33" t="e">
        <f>Evidencies!#REF!</f>
        <v>#REF!</v>
      </c>
      <c r="N13" s="34"/>
    </row>
    <row r="14" spans="1:15" ht="28.8" customHeight="1" x14ac:dyDescent="0.3">
      <c r="A14" s="71" t="s">
        <v>188</v>
      </c>
      <c r="B14" s="71"/>
      <c r="C14" s="71"/>
      <c r="D14" s="71"/>
      <c r="E14" s="71"/>
      <c r="F14" s="72"/>
      <c r="G14" s="38">
        <v>0.125</v>
      </c>
      <c r="H14" s="26">
        <f t="shared" si="0"/>
        <v>0</v>
      </c>
      <c r="I14" s="26">
        <f t="shared" si="1"/>
        <v>0</v>
      </c>
      <c r="J14" s="34"/>
      <c r="K14" s="33" t="e">
        <f>Evidencies!#REF!</f>
        <v>#REF!</v>
      </c>
      <c r="L14" s="34"/>
      <c r="M14" s="33" t="e">
        <f>Evidencies!#REF!</f>
        <v>#REF!</v>
      </c>
      <c r="N14" s="34"/>
    </row>
    <row r="15" spans="1:15" ht="28.8" customHeight="1" x14ac:dyDescent="0.3">
      <c r="A15" s="71" t="s">
        <v>70</v>
      </c>
      <c r="B15" s="71"/>
      <c r="C15" s="71"/>
      <c r="D15" s="71"/>
      <c r="E15" s="71"/>
      <c r="F15" s="72"/>
      <c r="G15" s="38">
        <v>0.125</v>
      </c>
      <c r="H15" s="26">
        <f t="shared" si="0"/>
        <v>0</v>
      </c>
      <c r="I15" s="26">
        <f t="shared" si="1"/>
        <v>0</v>
      </c>
      <c r="J15" s="34"/>
      <c r="K15" s="33" t="e">
        <f>Evidencies!#REF!</f>
        <v>#REF!</v>
      </c>
      <c r="L15" s="34"/>
      <c r="M15" s="33" t="e">
        <f>Evidencies!#REF!</f>
        <v>#REF!</v>
      </c>
      <c r="N15" s="34"/>
    </row>
    <row r="16" spans="1:15" ht="28.8" customHeight="1" x14ac:dyDescent="0.3">
      <c r="A16" s="71" t="s">
        <v>71</v>
      </c>
      <c r="B16" s="71"/>
      <c r="C16" s="71"/>
      <c r="D16" s="71"/>
      <c r="E16" s="71"/>
      <c r="F16" s="72"/>
      <c r="G16" s="38">
        <v>0.125</v>
      </c>
      <c r="H16" s="26">
        <f t="shared" si="0"/>
        <v>0</v>
      </c>
      <c r="I16" s="26">
        <f t="shared" si="1"/>
        <v>0</v>
      </c>
      <c r="J16" s="34"/>
      <c r="K16" s="33" t="e">
        <f>Evidencies!#REF!</f>
        <v>#REF!</v>
      </c>
      <c r="L16" s="34"/>
      <c r="M16" s="33" t="e">
        <f>Evidencies!#REF!</f>
        <v>#REF!</v>
      </c>
      <c r="N16" s="34"/>
    </row>
    <row r="17" spans="1:14" ht="28.8" customHeight="1" x14ac:dyDescent="0.3">
      <c r="A17" s="71" t="s">
        <v>72</v>
      </c>
      <c r="B17" s="71"/>
      <c r="C17" s="71"/>
      <c r="D17" s="71"/>
      <c r="E17" s="71"/>
      <c r="F17" s="72"/>
      <c r="G17" s="38">
        <v>0.125</v>
      </c>
      <c r="H17" s="26">
        <f t="shared" si="0"/>
        <v>0</v>
      </c>
      <c r="I17" s="26">
        <f t="shared" si="1"/>
        <v>0</v>
      </c>
      <c r="J17" s="34"/>
      <c r="K17" s="33" t="e">
        <f>Evidencies!#REF!</f>
        <v>#REF!</v>
      </c>
      <c r="L17" s="34"/>
      <c r="M17" s="33" t="e">
        <f>Evidencies!#REF!</f>
        <v>#REF!</v>
      </c>
      <c r="N17" s="34"/>
    </row>
    <row r="18" spans="1:14" ht="28.8" customHeight="1" x14ac:dyDescent="0.3">
      <c r="A18" s="71" t="s">
        <v>73</v>
      </c>
      <c r="B18" s="71"/>
      <c r="C18" s="71"/>
      <c r="D18" s="71"/>
      <c r="E18" s="71"/>
      <c r="F18" s="72"/>
      <c r="G18" s="38">
        <v>0.125</v>
      </c>
      <c r="H18" s="26">
        <f t="shared" si="0"/>
        <v>0</v>
      </c>
      <c r="I18" s="26">
        <f t="shared" si="1"/>
        <v>0</v>
      </c>
      <c r="J18" s="34"/>
      <c r="K18" s="33" t="e">
        <f>Evidencies!#REF!</f>
        <v>#REF!</v>
      </c>
      <c r="L18" s="34"/>
      <c r="M18" s="33" t="e">
        <f>Evidencies!#REF!</f>
        <v>#REF!</v>
      </c>
      <c r="N18" s="34"/>
    </row>
    <row r="19" spans="1:14" ht="15" thickBot="1" x14ac:dyDescent="0.35">
      <c r="F19" s="18" t="s">
        <v>19</v>
      </c>
      <c r="G19" s="26">
        <f>SUM(G11:G18)</f>
        <v>1</v>
      </c>
      <c r="H19" s="29">
        <f>SUM(H11:H18)</f>
        <v>0</v>
      </c>
      <c r="I19" s="30">
        <f>SUM(I11:I18)/COUNT(I11:I18)</f>
        <v>0</v>
      </c>
    </row>
    <row r="20" spans="1:14" x14ac:dyDescent="0.3">
      <c r="L20" t="s">
        <v>20</v>
      </c>
    </row>
    <row r="21" spans="1:14" x14ac:dyDescent="0.3">
      <c r="L21" t="s">
        <v>21</v>
      </c>
    </row>
    <row r="22" spans="1:14" x14ac:dyDescent="0.3">
      <c r="L22" t="s">
        <v>22</v>
      </c>
    </row>
  </sheetData>
  <mergeCells count="14">
    <mergeCell ref="A13:F13"/>
    <mergeCell ref="A18:F18"/>
    <mergeCell ref="A1:L1"/>
    <mergeCell ref="A17:F17"/>
    <mergeCell ref="A16:F16"/>
    <mergeCell ref="A15:F15"/>
    <mergeCell ref="A12:F12"/>
    <mergeCell ref="A14:F14"/>
    <mergeCell ref="C3:C6"/>
    <mergeCell ref="D3:E6"/>
    <mergeCell ref="F7:H9"/>
    <mergeCell ref="C9:E9"/>
    <mergeCell ref="A10:F10"/>
    <mergeCell ref="A11:F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E61A2-C4DC-479F-A10A-C8D06ABCA3F1}">
  <dimension ref="A1:O23"/>
  <sheetViews>
    <sheetView workbookViewId="0">
      <selection activeCell="J9" sqref="J9:N9"/>
    </sheetView>
  </sheetViews>
  <sheetFormatPr baseColWidth="10"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4" width="15.77734375" customWidth="1"/>
  </cols>
  <sheetData>
    <row r="1" spans="1:15" ht="61.2" customHeight="1" x14ac:dyDescent="0.3">
      <c r="A1" s="67" t="s">
        <v>42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3" spans="1:15" x14ac:dyDescent="0.3">
      <c r="C3" s="68">
        <f>D3*C8</f>
        <v>0</v>
      </c>
      <c r="D3" s="69">
        <f>I20*10</f>
        <v>0</v>
      </c>
      <c r="E3" s="70"/>
      <c r="F3" s="12" t="s">
        <v>1</v>
      </c>
      <c r="G3" s="3" t="s">
        <v>2</v>
      </c>
      <c r="H3" s="3" t="s">
        <v>3</v>
      </c>
      <c r="J3" s="9" t="s">
        <v>11</v>
      </c>
      <c r="K3" s="9" t="s">
        <v>11</v>
      </c>
      <c r="L3" s="9" t="s">
        <v>11</v>
      </c>
      <c r="M3" s="9" t="s">
        <v>11</v>
      </c>
      <c r="N3" s="9" t="s">
        <v>11</v>
      </c>
    </row>
    <row r="4" spans="1:15" ht="18" customHeight="1" x14ac:dyDescent="0.3">
      <c r="C4" s="68"/>
      <c r="D4" s="69"/>
      <c r="E4" s="70"/>
      <c r="F4" s="13" t="s">
        <v>4</v>
      </c>
      <c r="G4" s="5">
        <v>0</v>
      </c>
      <c r="H4" s="4" t="e" vm="1">
        <v>#VALUE!</v>
      </c>
      <c r="J4" s="10" t="s">
        <v>35</v>
      </c>
      <c r="K4" s="10" t="s">
        <v>35</v>
      </c>
      <c r="L4" s="10" t="s">
        <v>35</v>
      </c>
      <c r="M4" s="10" t="s">
        <v>35</v>
      </c>
      <c r="N4" s="10" t="s">
        <v>35</v>
      </c>
    </row>
    <row r="5" spans="1:15" ht="21" customHeight="1" x14ac:dyDescent="0.3">
      <c r="C5" s="68"/>
      <c r="D5" s="69"/>
      <c r="E5" s="70"/>
      <c r="F5" s="14" t="s">
        <v>5</v>
      </c>
      <c r="G5" s="2">
        <v>0.6</v>
      </c>
      <c r="H5" s="1" t="e" vm="2">
        <v>#VALUE!</v>
      </c>
      <c r="J5" s="10" t="s">
        <v>34</v>
      </c>
      <c r="K5" s="10" t="s">
        <v>34</v>
      </c>
      <c r="L5" s="10" t="s">
        <v>34</v>
      </c>
      <c r="M5" s="10" t="s">
        <v>34</v>
      </c>
      <c r="N5" s="10" t="s">
        <v>34</v>
      </c>
    </row>
    <row r="6" spans="1:15" ht="19.5" customHeight="1" x14ac:dyDescent="0.3">
      <c r="C6" s="68"/>
      <c r="D6" s="69"/>
      <c r="E6" s="70"/>
      <c r="F6" s="14" t="s">
        <v>6</v>
      </c>
      <c r="G6" s="2">
        <v>0.9</v>
      </c>
      <c r="H6" s="1" t="e" vm="3">
        <v>#VALUE!</v>
      </c>
      <c r="J6" s="10" t="s">
        <v>33</v>
      </c>
      <c r="K6" s="10" t="s">
        <v>33</v>
      </c>
      <c r="L6" s="10" t="s">
        <v>33</v>
      </c>
      <c r="M6" s="10" t="s">
        <v>33</v>
      </c>
      <c r="N6" s="10" t="s">
        <v>33</v>
      </c>
    </row>
    <row r="7" spans="1:15" ht="24.75" customHeight="1" x14ac:dyDescent="0.3">
      <c r="F7" s="61" t="e" vm="6">
        <f>_xlfn.XLOOKUP(H20,G4:G6,H4:H6,,-1)</f>
        <v>#VALUE!</v>
      </c>
      <c r="G7" s="61"/>
      <c r="H7" s="61"/>
      <c r="J7" s="10" t="s">
        <v>32</v>
      </c>
      <c r="K7" s="10" t="s">
        <v>32</v>
      </c>
      <c r="L7" s="10" t="s">
        <v>32</v>
      </c>
      <c r="M7" s="10" t="s">
        <v>32</v>
      </c>
      <c r="N7" s="10" t="s">
        <v>32</v>
      </c>
    </row>
    <row r="8" spans="1:15" ht="15.6" x14ac:dyDescent="0.3">
      <c r="B8" s="15" t="s">
        <v>7</v>
      </c>
      <c r="C8" s="16">
        <v>0.2</v>
      </c>
      <c r="F8" s="61"/>
      <c r="G8" s="61"/>
      <c r="H8" s="61"/>
      <c r="J8" s="7" t="s">
        <v>12</v>
      </c>
      <c r="K8" s="7" t="s">
        <v>12</v>
      </c>
      <c r="L8" s="7" t="s">
        <v>12</v>
      </c>
      <c r="M8" s="7" t="s">
        <v>12</v>
      </c>
      <c r="N8" s="7" t="s">
        <v>12</v>
      </c>
    </row>
    <row r="9" spans="1:15" ht="70.5" customHeight="1" x14ac:dyDescent="0.3">
      <c r="C9" s="62" t="s">
        <v>29</v>
      </c>
      <c r="D9" s="62"/>
      <c r="E9" s="62"/>
      <c r="F9" s="61"/>
      <c r="G9" s="61"/>
      <c r="H9" s="61"/>
      <c r="J9" s="22"/>
      <c r="K9" s="22"/>
      <c r="L9" s="22"/>
      <c r="M9" s="22"/>
      <c r="N9" s="22"/>
    </row>
    <row r="10" spans="1:15" ht="21.75" customHeight="1" x14ac:dyDescent="0.3">
      <c r="A10" s="73" t="s">
        <v>13</v>
      </c>
      <c r="B10" s="73"/>
      <c r="C10" s="73"/>
      <c r="D10" s="73"/>
      <c r="E10" s="73"/>
      <c r="F10" s="74"/>
      <c r="G10" s="6" t="s">
        <v>7</v>
      </c>
      <c r="H10" s="6" t="s">
        <v>10</v>
      </c>
      <c r="I10" s="8" t="s">
        <v>14</v>
      </c>
      <c r="J10" s="17" t="s">
        <v>15</v>
      </c>
      <c r="K10" s="17" t="s">
        <v>16</v>
      </c>
      <c r="L10" s="17" t="s">
        <v>17</v>
      </c>
      <c r="M10" s="17" t="s">
        <v>37</v>
      </c>
      <c r="N10" s="17" t="s">
        <v>36</v>
      </c>
      <c r="O10" t="s">
        <v>18</v>
      </c>
    </row>
    <row r="11" spans="1:15" ht="28.8" customHeight="1" x14ac:dyDescent="0.3">
      <c r="A11" s="71" t="s">
        <v>74</v>
      </c>
      <c r="B11" s="71"/>
      <c r="C11" s="71"/>
      <c r="D11" s="71"/>
      <c r="E11" s="71"/>
      <c r="F11" s="72"/>
      <c r="G11" s="26">
        <v>0.11</v>
      </c>
      <c r="H11" s="26">
        <f t="shared" ref="H11:H19" si="0">I11*G11</f>
        <v>0</v>
      </c>
      <c r="I11" s="26">
        <f t="shared" ref="I11:I19" si="1">IFERROR(IF(SUM(J11:N11)/COUNT(J11:N11)&gt;=10,1,(SUM(J11:N11)/COUNT(J11:N11)/10)),0)</f>
        <v>0</v>
      </c>
      <c r="J11" s="34"/>
      <c r="K11" s="34"/>
      <c r="L11" s="33" t="e">
        <f>Evidencies!#REF!</f>
        <v>#REF!</v>
      </c>
      <c r="M11" s="34"/>
      <c r="N11" s="33" t="e">
        <f>Evidencies!#REF!</f>
        <v>#REF!</v>
      </c>
    </row>
    <row r="12" spans="1:15" ht="28.8" customHeight="1" x14ac:dyDescent="0.3">
      <c r="A12" s="71" t="s">
        <v>111</v>
      </c>
      <c r="B12" s="71"/>
      <c r="C12" s="71"/>
      <c r="D12" s="71"/>
      <c r="E12" s="71"/>
      <c r="F12" s="72"/>
      <c r="G12" s="26">
        <v>0.11</v>
      </c>
      <c r="H12" s="26">
        <f t="shared" si="0"/>
        <v>0</v>
      </c>
      <c r="I12" s="26">
        <f t="shared" si="1"/>
        <v>0</v>
      </c>
      <c r="J12" s="34"/>
      <c r="K12" s="34"/>
      <c r="L12" s="33" t="e">
        <f>Evidencies!#REF!</f>
        <v>#REF!</v>
      </c>
      <c r="M12" s="34"/>
      <c r="N12" s="33" t="e">
        <f>Evidencies!#REF!</f>
        <v>#REF!</v>
      </c>
    </row>
    <row r="13" spans="1:15" ht="28.8" customHeight="1" x14ac:dyDescent="0.3">
      <c r="A13" s="71" t="s">
        <v>75</v>
      </c>
      <c r="B13" s="71"/>
      <c r="C13" s="71"/>
      <c r="D13" s="71"/>
      <c r="E13" s="71"/>
      <c r="F13" s="72"/>
      <c r="G13" s="26">
        <v>0.11</v>
      </c>
      <c r="H13" s="26">
        <f t="shared" si="0"/>
        <v>0</v>
      </c>
      <c r="I13" s="26">
        <f t="shared" si="1"/>
        <v>0</v>
      </c>
      <c r="J13" s="34"/>
      <c r="K13" s="34"/>
      <c r="L13" s="33" t="e">
        <f>Evidencies!#REF!</f>
        <v>#REF!</v>
      </c>
      <c r="M13" s="34"/>
      <c r="N13" s="33" t="e">
        <f>Evidencies!#REF!</f>
        <v>#REF!</v>
      </c>
    </row>
    <row r="14" spans="1:15" ht="28.8" customHeight="1" x14ac:dyDescent="0.3">
      <c r="A14" s="71" t="s">
        <v>76</v>
      </c>
      <c r="B14" s="71"/>
      <c r="C14" s="71"/>
      <c r="D14" s="71"/>
      <c r="E14" s="71"/>
      <c r="F14" s="72"/>
      <c r="G14" s="26">
        <v>0.11</v>
      </c>
      <c r="H14" s="26">
        <f t="shared" si="0"/>
        <v>0</v>
      </c>
      <c r="I14" s="26">
        <f t="shared" si="1"/>
        <v>0</v>
      </c>
      <c r="J14" s="34"/>
      <c r="K14" s="34"/>
      <c r="L14" s="33" t="e">
        <f>Evidencies!#REF!</f>
        <v>#REF!</v>
      </c>
      <c r="M14" s="34"/>
      <c r="N14" s="33" t="e">
        <f>Evidencies!#REF!</f>
        <v>#REF!</v>
      </c>
    </row>
    <row r="15" spans="1:15" ht="28.8" customHeight="1" x14ac:dyDescent="0.3">
      <c r="A15" s="71" t="s">
        <v>77</v>
      </c>
      <c r="B15" s="71"/>
      <c r="C15" s="71"/>
      <c r="D15" s="71"/>
      <c r="E15" s="71"/>
      <c r="F15" s="72"/>
      <c r="G15" s="26">
        <v>0.11</v>
      </c>
      <c r="H15" s="26">
        <f t="shared" ref="H15" si="2">I15*G15</f>
        <v>0</v>
      </c>
      <c r="I15" s="26">
        <f t="shared" ref="I15" si="3">IFERROR(IF(SUM(J15:N15)/COUNT(J15:N15)&gt;=10,1,(SUM(J15:N15)/COUNT(J15:N15)/10)),0)</f>
        <v>0</v>
      </c>
      <c r="J15" s="34"/>
      <c r="K15" s="34"/>
      <c r="L15" s="33"/>
      <c r="M15" s="34"/>
      <c r="N15" s="33"/>
    </row>
    <row r="16" spans="1:15" ht="28.8" customHeight="1" x14ac:dyDescent="0.3">
      <c r="A16" s="71" t="s">
        <v>112</v>
      </c>
      <c r="B16" s="71"/>
      <c r="C16" s="71"/>
      <c r="D16" s="71"/>
      <c r="E16" s="71"/>
      <c r="F16" s="72"/>
      <c r="G16" s="26">
        <v>0.11</v>
      </c>
      <c r="H16" s="26">
        <f t="shared" si="0"/>
        <v>0</v>
      </c>
      <c r="I16" s="26">
        <f t="shared" si="1"/>
        <v>0</v>
      </c>
      <c r="J16" s="34"/>
      <c r="K16" s="34"/>
      <c r="L16" s="33" t="e">
        <f>Evidencies!#REF!</f>
        <v>#REF!</v>
      </c>
      <c r="M16" s="34"/>
      <c r="N16" s="33" t="e">
        <f>Evidencies!#REF!</f>
        <v>#REF!</v>
      </c>
    </row>
    <row r="17" spans="1:14" ht="28.8" customHeight="1" x14ac:dyDescent="0.3">
      <c r="A17" s="71" t="s">
        <v>78</v>
      </c>
      <c r="B17" s="71"/>
      <c r="C17" s="71"/>
      <c r="D17" s="71"/>
      <c r="E17" s="71"/>
      <c r="F17" s="72"/>
      <c r="G17" s="26">
        <v>0.11</v>
      </c>
      <c r="H17" s="26">
        <f t="shared" si="0"/>
        <v>0</v>
      </c>
      <c r="I17" s="26">
        <f t="shared" si="1"/>
        <v>0</v>
      </c>
      <c r="J17" s="34"/>
      <c r="K17" s="34"/>
      <c r="L17" s="33" t="e">
        <f>Evidencies!#REF!</f>
        <v>#REF!</v>
      </c>
      <c r="M17" s="34"/>
      <c r="N17" s="33" t="e">
        <f>Evidencies!#REF!</f>
        <v>#REF!</v>
      </c>
    </row>
    <row r="18" spans="1:14" ht="28.8" customHeight="1" x14ac:dyDescent="0.3">
      <c r="A18" s="71" t="s">
        <v>79</v>
      </c>
      <c r="B18" s="71"/>
      <c r="C18" s="71"/>
      <c r="D18" s="71"/>
      <c r="E18" s="71"/>
      <c r="F18" s="72"/>
      <c r="G18" s="26">
        <v>0.12</v>
      </c>
      <c r="H18" s="26">
        <f t="shared" si="0"/>
        <v>0</v>
      </c>
      <c r="I18" s="26">
        <f t="shared" si="1"/>
        <v>0</v>
      </c>
      <c r="J18" s="34"/>
      <c r="K18" s="34"/>
      <c r="L18" s="33" t="e">
        <f>Evidencies!#REF!</f>
        <v>#REF!</v>
      </c>
      <c r="M18" s="34"/>
      <c r="N18" s="33" t="e">
        <f>Evidencies!#REF!</f>
        <v>#REF!</v>
      </c>
    </row>
    <row r="19" spans="1:14" ht="28.8" customHeight="1" x14ac:dyDescent="0.3">
      <c r="A19" s="71" t="s">
        <v>80</v>
      </c>
      <c r="B19" s="71"/>
      <c r="C19" s="71"/>
      <c r="D19" s="71"/>
      <c r="E19" s="71"/>
      <c r="F19" s="72"/>
      <c r="G19" s="26">
        <v>0.11</v>
      </c>
      <c r="H19" s="26">
        <f t="shared" si="0"/>
        <v>0</v>
      </c>
      <c r="I19" s="26">
        <f t="shared" si="1"/>
        <v>0</v>
      </c>
      <c r="J19" s="34"/>
      <c r="K19" s="34"/>
      <c r="L19" s="33" t="e">
        <f>Evidencies!#REF!</f>
        <v>#REF!</v>
      </c>
      <c r="M19" s="34"/>
      <c r="N19" s="33" t="e">
        <f>Evidencies!#REF!</f>
        <v>#REF!</v>
      </c>
    </row>
    <row r="20" spans="1:14" ht="15" thickBot="1" x14ac:dyDescent="0.35">
      <c r="F20" s="18" t="s">
        <v>19</v>
      </c>
      <c r="G20" s="26">
        <f>SUM(G11:G19)</f>
        <v>1</v>
      </c>
      <c r="H20" s="29">
        <f>SUM(H11:H19)</f>
        <v>0</v>
      </c>
      <c r="I20" s="30">
        <f>SUM(I11:I19)/COUNT(I11:I19)</f>
        <v>0</v>
      </c>
    </row>
    <row r="21" spans="1:14" x14ac:dyDescent="0.3">
      <c r="L21" t="s">
        <v>20</v>
      </c>
    </row>
    <row r="22" spans="1:14" x14ac:dyDescent="0.3">
      <c r="L22" t="s">
        <v>21</v>
      </c>
    </row>
    <row r="23" spans="1:14" x14ac:dyDescent="0.3">
      <c r="L23" t="s">
        <v>22</v>
      </c>
    </row>
  </sheetData>
  <mergeCells count="15">
    <mergeCell ref="A10:F10"/>
    <mergeCell ref="A1:L1"/>
    <mergeCell ref="C3:C6"/>
    <mergeCell ref="D3:E6"/>
    <mergeCell ref="F7:H9"/>
    <mergeCell ref="C9:E9"/>
    <mergeCell ref="A11:F11"/>
    <mergeCell ref="A15:F15"/>
    <mergeCell ref="A19:F19"/>
    <mergeCell ref="A16:F16"/>
    <mergeCell ref="A17:F17"/>
    <mergeCell ref="A18:F18"/>
    <mergeCell ref="A12:F12"/>
    <mergeCell ref="A13:F13"/>
    <mergeCell ref="A14:F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C8B5-C3E6-4F46-8F6B-59E20A788859}">
  <dimension ref="A1:O22"/>
  <sheetViews>
    <sheetView workbookViewId="0">
      <selection activeCell="J9" sqref="J9:N9"/>
    </sheetView>
  </sheetViews>
  <sheetFormatPr baseColWidth="10"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4" width="15.77734375" customWidth="1"/>
  </cols>
  <sheetData>
    <row r="1" spans="1:15" ht="61.2" customHeight="1" x14ac:dyDescent="0.3">
      <c r="A1" s="67" t="s">
        <v>43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3" spans="1:15" x14ac:dyDescent="0.3">
      <c r="C3" s="68">
        <f>D3*C8</f>
        <v>0</v>
      </c>
      <c r="D3" s="69">
        <f>I19*10</f>
        <v>0</v>
      </c>
      <c r="E3" s="70"/>
      <c r="F3" s="12" t="s">
        <v>1</v>
      </c>
      <c r="G3" s="3" t="s">
        <v>2</v>
      </c>
      <c r="H3" s="3" t="s">
        <v>3</v>
      </c>
      <c r="J3" s="9" t="s">
        <v>11</v>
      </c>
      <c r="K3" s="9" t="s">
        <v>11</v>
      </c>
      <c r="L3" s="9" t="s">
        <v>11</v>
      </c>
      <c r="M3" s="9" t="s">
        <v>11</v>
      </c>
      <c r="N3" s="9" t="s">
        <v>11</v>
      </c>
    </row>
    <row r="4" spans="1:15" ht="18" customHeight="1" x14ac:dyDescent="0.3">
      <c r="C4" s="68"/>
      <c r="D4" s="69"/>
      <c r="E4" s="70"/>
      <c r="F4" s="13" t="s">
        <v>4</v>
      </c>
      <c r="G4" s="5">
        <v>0</v>
      </c>
      <c r="H4" s="4" t="e" vm="1">
        <v>#VALUE!</v>
      </c>
      <c r="J4" s="10" t="s">
        <v>35</v>
      </c>
      <c r="K4" s="10" t="s">
        <v>35</v>
      </c>
      <c r="L4" s="10" t="s">
        <v>35</v>
      </c>
      <c r="M4" s="10" t="s">
        <v>35</v>
      </c>
      <c r="N4" s="10" t="s">
        <v>35</v>
      </c>
    </row>
    <row r="5" spans="1:15" ht="21" customHeight="1" x14ac:dyDescent="0.3">
      <c r="C5" s="68"/>
      <c r="D5" s="69"/>
      <c r="E5" s="70"/>
      <c r="F5" s="14" t="s">
        <v>5</v>
      </c>
      <c r="G5" s="2">
        <v>0.6</v>
      </c>
      <c r="H5" s="1" t="e" vm="2">
        <v>#VALUE!</v>
      </c>
      <c r="J5" s="10" t="s">
        <v>34</v>
      </c>
      <c r="K5" s="10" t="s">
        <v>34</v>
      </c>
      <c r="L5" s="10" t="s">
        <v>34</v>
      </c>
      <c r="M5" s="10" t="s">
        <v>34</v>
      </c>
      <c r="N5" s="10" t="s">
        <v>34</v>
      </c>
    </row>
    <row r="6" spans="1:15" ht="19.5" customHeight="1" x14ac:dyDescent="0.3">
      <c r="C6" s="68"/>
      <c r="D6" s="69"/>
      <c r="E6" s="70"/>
      <c r="F6" s="14" t="s">
        <v>6</v>
      </c>
      <c r="G6" s="2">
        <v>0.9</v>
      </c>
      <c r="H6" s="1" t="e" vm="3">
        <v>#VALUE!</v>
      </c>
      <c r="J6" s="10" t="s">
        <v>33</v>
      </c>
      <c r="K6" s="10" t="s">
        <v>33</v>
      </c>
      <c r="L6" s="10" t="s">
        <v>33</v>
      </c>
      <c r="M6" s="10" t="s">
        <v>33</v>
      </c>
      <c r="N6" s="10" t="s">
        <v>33</v>
      </c>
    </row>
    <row r="7" spans="1:15" ht="24.75" customHeight="1" x14ac:dyDescent="0.3">
      <c r="F7" s="61" t="e" vm="6">
        <f>_xlfn.XLOOKUP(H19,G4:G6,H4:H6,,-1)</f>
        <v>#VALUE!</v>
      </c>
      <c r="G7" s="61"/>
      <c r="H7" s="61"/>
      <c r="J7" s="10" t="s">
        <v>32</v>
      </c>
      <c r="K7" s="10" t="s">
        <v>32</v>
      </c>
      <c r="L7" s="10" t="s">
        <v>32</v>
      </c>
      <c r="M7" s="10" t="s">
        <v>32</v>
      </c>
      <c r="N7" s="10" t="s">
        <v>32</v>
      </c>
    </row>
    <row r="8" spans="1:15" ht="15.6" x14ac:dyDescent="0.3">
      <c r="B8" s="15" t="s">
        <v>7</v>
      </c>
      <c r="C8" s="16">
        <v>0.05</v>
      </c>
      <c r="F8" s="61"/>
      <c r="G8" s="61"/>
      <c r="H8" s="61"/>
      <c r="J8" s="7" t="s">
        <v>12</v>
      </c>
      <c r="K8" s="7" t="s">
        <v>12</v>
      </c>
      <c r="L8" s="7" t="s">
        <v>12</v>
      </c>
      <c r="M8" s="7" t="s">
        <v>12</v>
      </c>
      <c r="N8" s="7" t="s">
        <v>12</v>
      </c>
    </row>
    <row r="9" spans="1:15" ht="70.5" customHeight="1" x14ac:dyDescent="0.3">
      <c r="C9" s="62" t="s">
        <v>30</v>
      </c>
      <c r="D9" s="62"/>
      <c r="E9" s="62"/>
      <c r="F9" s="61"/>
      <c r="G9" s="61"/>
      <c r="H9" s="61"/>
      <c r="J9" s="22"/>
      <c r="K9" s="22"/>
      <c r="L9" s="22"/>
      <c r="M9" s="22"/>
      <c r="N9" s="22"/>
    </row>
    <row r="10" spans="1:15" ht="21.75" customHeight="1" x14ac:dyDescent="0.3">
      <c r="A10" s="73" t="s">
        <v>13</v>
      </c>
      <c r="B10" s="73"/>
      <c r="C10" s="73"/>
      <c r="D10" s="73"/>
      <c r="E10" s="73"/>
      <c r="F10" s="74"/>
      <c r="G10" s="6" t="s">
        <v>7</v>
      </c>
      <c r="H10" s="6" t="s">
        <v>10</v>
      </c>
      <c r="I10" s="8" t="s">
        <v>14</v>
      </c>
      <c r="J10" s="17" t="s">
        <v>15</v>
      </c>
      <c r="K10" s="17" t="s">
        <v>16</v>
      </c>
      <c r="L10" s="17" t="s">
        <v>17</v>
      </c>
      <c r="M10" s="17" t="s">
        <v>37</v>
      </c>
      <c r="N10" s="17" t="s">
        <v>36</v>
      </c>
      <c r="O10" t="s">
        <v>18</v>
      </c>
    </row>
    <row r="11" spans="1:15" ht="28.8" customHeight="1" x14ac:dyDescent="0.3">
      <c r="A11" s="71" t="s">
        <v>81</v>
      </c>
      <c r="B11" s="71"/>
      <c r="C11" s="71"/>
      <c r="D11" s="71"/>
      <c r="E11" s="71"/>
      <c r="F11" s="72"/>
      <c r="G11" s="38">
        <v>0.125</v>
      </c>
      <c r="H11" s="26">
        <f t="shared" ref="H11:H18" si="0">I11*G11</f>
        <v>0</v>
      </c>
      <c r="I11" s="26">
        <f t="shared" ref="I11:I18" si="1">IFERROR(IF(SUM(J11:N11)/COUNT(J11:N11)&gt;=10,1,(SUM(J11:N11)/COUNT(J11:N11)/10)),0)</f>
        <v>0</v>
      </c>
      <c r="J11" s="34"/>
      <c r="K11" s="34"/>
      <c r="L11" s="34"/>
      <c r="M11" s="33" t="e">
        <f>Evidencies!#REF!</f>
        <v>#REF!</v>
      </c>
      <c r="N11" s="34"/>
    </row>
    <row r="12" spans="1:15" ht="28.8" customHeight="1" x14ac:dyDescent="0.3">
      <c r="A12" s="71" t="s">
        <v>82</v>
      </c>
      <c r="B12" s="71"/>
      <c r="C12" s="71"/>
      <c r="D12" s="71"/>
      <c r="E12" s="71"/>
      <c r="F12" s="72"/>
      <c r="G12" s="38">
        <v>0.125</v>
      </c>
      <c r="H12" s="26">
        <f t="shared" si="0"/>
        <v>0</v>
      </c>
      <c r="I12" s="26">
        <f t="shared" si="1"/>
        <v>0</v>
      </c>
      <c r="J12" s="34"/>
      <c r="K12" s="34"/>
      <c r="L12" s="34"/>
      <c r="M12" s="33" t="e">
        <f>Evidencies!#REF!</f>
        <v>#REF!</v>
      </c>
      <c r="N12" s="34"/>
    </row>
    <row r="13" spans="1:15" ht="28.8" customHeight="1" x14ac:dyDescent="0.3">
      <c r="A13" s="71" t="s">
        <v>83</v>
      </c>
      <c r="B13" s="71"/>
      <c r="C13" s="71"/>
      <c r="D13" s="71"/>
      <c r="E13" s="71"/>
      <c r="F13" s="72"/>
      <c r="G13" s="38">
        <v>0.125</v>
      </c>
      <c r="H13" s="26">
        <f t="shared" si="0"/>
        <v>0</v>
      </c>
      <c r="I13" s="26">
        <f t="shared" si="1"/>
        <v>0</v>
      </c>
      <c r="J13" s="34"/>
      <c r="K13" s="34"/>
      <c r="L13" s="34"/>
      <c r="M13" s="33" t="e">
        <f>Evidencies!#REF!</f>
        <v>#REF!</v>
      </c>
      <c r="N13" s="34"/>
    </row>
    <row r="14" spans="1:15" ht="28.8" customHeight="1" x14ac:dyDescent="0.3">
      <c r="A14" s="71" t="s">
        <v>84</v>
      </c>
      <c r="B14" s="71"/>
      <c r="C14" s="71"/>
      <c r="D14" s="71"/>
      <c r="E14" s="71"/>
      <c r="F14" s="72"/>
      <c r="G14" s="38">
        <v>0.125</v>
      </c>
      <c r="H14" s="26">
        <f t="shared" si="0"/>
        <v>0</v>
      </c>
      <c r="I14" s="26">
        <f t="shared" si="1"/>
        <v>0</v>
      </c>
      <c r="J14" s="34"/>
      <c r="K14" s="34"/>
      <c r="L14" s="34"/>
      <c r="M14" s="33" t="e">
        <f>Evidencies!#REF!</f>
        <v>#REF!</v>
      </c>
      <c r="N14" s="34"/>
    </row>
    <row r="15" spans="1:15" ht="28.8" customHeight="1" x14ac:dyDescent="0.3">
      <c r="A15" s="71" t="s">
        <v>85</v>
      </c>
      <c r="B15" s="71"/>
      <c r="C15" s="71"/>
      <c r="D15" s="71"/>
      <c r="E15" s="71"/>
      <c r="F15" s="72"/>
      <c r="G15" s="38">
        <v>0.125</v>
      </c>
      <c r="H15" s="26">
        <f t="shared" si="0"/>
        <v>0</v>
      </c>
      <c r="I15" s="26">
        <f t="shared" si="1"/>
        <v>0</v>
      </c>
      <c r="J15" s="34"/>
      <c r="K15" s="34"/>
      <c r="L15" s="34"/>
      <c r="M15" s="33" t="e">
        <f>Evidencies!#REF!</f>
        <v>#REF!</v>
      </c>
      <c r="N15" s="34"/>
    </row>
    <row r="16" spans="1:15" ht="28.8" customHeight="1" x14ac:dyDescent="0.3">
      <c r="A16" s="71" t="s">
        <v>86</v>
      </c>
      <c r="B16" s="71"/>
      <c r="C16" s="71"/>
      <c r="D16" s="71"/>
      <c r="E16" s="71"/>
      <c r="F16" s="72"/>
      <c r="G16" s="38">
        <v>0.125</v>
      </c>
      <c r="H16" s="26">
        <f t="shared" si="0"/>
        <v>0</v>
      </c>
      <c r="I16" s="26">
        <f t="shared" si="1"/>
        <v>0</v>
      </c>
      <c r="J16" s="34"/>
      <c r="K16" s="34"/>
      <c r="L16" s="34"/>
      <c r="M16" s="33" t="e">
        <f>Evidencies!#REF!</f>
        <v>#REF!</v>
      </c>
      <c r="N16" s="34"/>
    </row>
    <row r="17" spans="1:14" ht="28.8" customHeight="1" x14ac:dyDescent="0.3">
      <c r="A17" s="71" t="s">
        <v>87</v>
      </c>
      <c r="B17" s="71"/>
      <c r="C17" s="71"/>
      <c r="D17" s="71"/>
      <c r="E17" s="71"/>
      <c r="F17" s="72"/>
      <c r="G17" s="38">
        <v>0.125</v>
      </c>
      <c r="H17" s="26">
        <f t="shared" si="0"/>
        <v>0</v>
      </c>
      <c r="I17" s="26">
        <f t="shared" si="1"/>
        <v>0</v>
      </c>
      <c r="J17" s="34"/>
      <c r="K17" s="34"/>
      <c r="L17" s="34"/>
      <c r="M17" s="33" t="e">
        <f>Evidencies!#REF!</f>
        <v>#REF!</v>
      </c>
      <c r="N17" s="34"/>
    </row>
    <row r="18" spans="1:14" ht="28.8" customHeight="1" x14ac:dyDescent="0.3">
      <c r="A18" s="71" t="s">
        <v>88</v>
      </c>
      <c r="B18" s="71"/>
      <c r="C18" s="71"/>
      <c r="D18" s="71"/>
      <c r="E18" s="71"/>
      <c r="F18" s="72"/>
      <c r="G18" s="38">
        <v>0.125</v>
      </c>
      <c r="H18" s="26">
        <f t="shared" si="0"/>
        <v>0</v>
      </c>
      <c r="I18" s="26">
        <f t="shared" si="1"/>
        <v>0</v>
      </c>
      <c r="J18" s="34"/>
      <c r="K18" s="34"/>
      <c r="L18" s="34"/>
      <c r="M18" s="33" t="e">
        <f>Evidencies!#REF!</f>
        <v>#REF!</v>
      </c>
      <c r="N18" s="34"/>
    </row>
    <row r="19" spans="1:14" ht="15" thickBot="1" x14ac:dyDescent="0.35">
      <c r="F19" s="18" t="s">
        <v>19</v>
      </c>
      <c r="G19" s="26">
        <f>SUM(G11:G18)</f>
        <v>1</v>
      </c>
      <c r="H19" s="26">
        <f>SUM(H11:H18)</f>
        <v>0</v>
      </c>
      <c r="I19" s="30">
        <f>SUM(I11:I18)/COUNT(I11:I18)</f>
        <v>0</v>
      </c>
    </row>
    <row r="20" spans="1:14" x14ac:dyDescent="0.3">
      <c r="L20" t="s">
        <v>20</v>
      </c>
    </row>
    <row r="21" spans="1:14" x14ac:dyDescent="0.3">
      <c r="L21" t="s">
        <v>21</v>
      </c>
    </row>
    <row r="22" spans="1:14" x14ac:dyDescent="0.3">
      <c r="L22" t="s">
        <v>22</v>
      </c>
    </row>
  </sheetData>
  <mergeCells count="14">
    <mergeCell ref="A1:L1"/>
    <mergeCell ref="A11:F11"/>
    <mergeCell ref="A15:F15"/>
    <mergeCell ref="C3:C6"/>
    <mergeCell ref="D3:E6"/>
    <mergeCell ref="F7:H9"/>
    <mergeCell ref="C9:E9"/>
    <mergeCell ref="A10:F10"/>
    <mergeCell ref="A16:F16"/>
    <mergeCell ref="A17:F17"/>
    <mergeCell ref="A18:F18"/>
    <mergeCell ref="A12:F12"/>
    <mergeCell ref="A13:F13"/>
    <mergeCell ref="A14:F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58FD-5131-41BB-917D-4F8C3FB271A7}">
  <dimension ref="A1:O20"/>
  <sheetViews>
    <sheetView workbookViewId="0">
      <selection activeCell="J9" sqref="J9:N9"/>
    </sheetView>
  </sheetViews>
  <sheetFormatPr baseColWidth="10" defaultColWidth="8.88671875" defaultRowHeight="14.4" x14ac:dyDescent="0.3"/>
  <cols>
    <col min="2" max="2" width="11.88671875" customWidth="1"/>
    <col min="3" max="3" width="16.109375" customWidth="1"/>
    <col min="5" max="5" width="6.44140625" customWidth="1"/>
    <col min="6" max="6" width="10.109375" customWidth="1"/>
    <col min="7" max="7" width="13.44140625" customWidth="1"/>
    <col min="8" max="8" width="13.5546875" customWidth="1"/>
    <col min="9" max="9" width="16.33203125" customWidth="1"/>
    <col min="10" max="14" width="15.77734375" customWidth="1"/>
  </cols>
  <sheetData>
    <row r="1" spans="1:15" ht="61.2" customHeight="1" x14ac:dyDescent="0.3">
      <c r="A1" s="67" t="s">
        <v>44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3" spans="1:15" x14ac:dyDescent="0.3">
      <c r="C3" s="68">
        <f>D3*C8</f>
        <v>0</v>
      </c>
      <c r="D3" s="69">
        <f>I17*10</f>
        <v>0</v>
      </c>
      <c r="E3" s="70"/>
      <c r="F3" s="12" t="s">
        <v>1</v>
      </c>
      <c r="G3" s="3" t="s">
        <v>2</v>
      </c>
      <c r="H3" s="3" t="s">
        <v>3</v>
      </c>
      <c r="J3" s="9" t="s">
        <v>11</v>
      </c>
      <c r="K3" s="9" t="s">
        <v>11</v>
      </c>
      <c r="L3" s="9" t="s">
        <v>11</v>
      </c>
      <c r="M3" s="9" t="s">
        <v>11</v>
      </c>
      <c r="N3" s="9" t="s">
        <v>11</v>
      </c>
    </row>
    <row r="4" spans="1:15" ht="18" customHeight="1" x14ac:dyDescent="0.3">
      <c r="C4" s="68"/>
      <c r="D4" s="69"/>
      <c r="E4" s="70"/>
      <c r="F4" s="13" t="s">
        <v>4</v>
      </c>
      <c r="G4" s="5">
        <v>0</v>
      </c>
      <c r="H4" s="4" t="e" vm="1">
        <v>#VALUE!</v>
      </c>
      <c r="J4" s="10" t="s">
        <v>35</v>
      </c>
      <c r="K4" s="10" t="s">
        <v>35</v>
      </c>
      <c r="L4" s="10" t="s">
        <v>35</v>
      </c>
      <c r="M4" s="10" t="s">
        <v>35</v>
      </c>
      <c r="N4" s="10" t="s">
        <v>35</v>
      </c>
    </row>
    <row r="5" spans="1:15" ht="21" customHeight="1" x14ac:dyDescent="0.3">
      <c r="C5" s="68"/>
      <c r="D5" s="69"/>
      <c r="E5" s="70"/>
      <c r="F5" s="14" t="s">
        <v>5</v>
      </c>
      <c r="G5" s="2">
        <v>0.6</v>
      </c>
      <c r="H5" s="1" t="e" vm="2">
        <v>#VALUE!</v>
      </c>
      <c r="J5" s="10" t="s">
        <v>34</v>
      </c>
      <c r="K5" s="10" t="s">
        <v>34</v>
      </c>
      <c r="L5" s="10" t="s">
        <v>34</v>
      </c>
      <c r="M5" s="10" t="s">
        <v>34</v>
      </c>
      <c r="N5" s="10" t="s">
        <v>34</v>
      </c>
    </row>
    <row r="6" spans="1:15" ht="19.5" customHeight="1" x14ac:dyDescent="0.3">
      <c r="C6" s="68"/>
      <c r="D6" s="69"/>
      <c r="E6" s="70"/>
      <c r="F6" s="14" t="s">
        <v>6</v>
      </c>
      <c r="G6" s="2">
        <v>0.9</v>
      </c>
      <c r="H6" s="1" t="e" vm="3">
        <v>#VALUE!</v>
      </c>
      <c r="J6" s="10" t="s">
        <v>33</v>
      </c>
      <c r="K6" s="10" t="s">
        <v>33</v>
      </c>
      <c r="L6" s="10" t="s">
        <v>33</v>
      </c>
      <c r="M6" s="10" t="s">
        <v>33</v>
      </c>
      <c r="N6" s="10" t="s">
        <v>33</v>
      </c>
    </row>
    <row r="7" spans="1:15" ht="24.75" customHeight="1" x14ac:dyDescent="0.3">
      <c r="F7" s="61" t="e" vm="6">
        <f>_xlfn.XLOOKUP(H17,G4:G6,H4:H6,,-1)</f>
        <v>#VALUE!</v>
      </c>
      <c r="G7" s="61"/>
      <c r="H7" s="61"/>
      <c r="J7" s="10" t="s">
        <v>32</v>
      </c>
      <c r="K7" s="10" t="s">
        <v>32</v>
      </c>
      <c r="L7" s="10" t="s">
        <v>32</v>
      </c>
      <c r="M7" s="10" t="s">
        <v>32</v>
      </c>
      <c r="N7" s="10" t="s">
        <v>32</v>
      </c>
    </row>
    <row r="8" spans="1:15" ht="15.6" x14ac:dyDescent="0.3">
      <c r="B8" s="15" t="s">
        <v>7</v>
      </c>
      <c r="C8" s="16">
        <v>0.2</v>
      </c>
      <c r="F8" s="61"/>
      <c r="G8" s="61"/>
      <c r="H8" s="61"/>
      <c r="J8" s="7" t="s">
        <v>12</v>
      </c>
      <c r="K8" s="7" t="s">
        <v>12</v>
      </c>
      <c r="L8" s="7" t="s">
        <v>12</v>
      </c>
      <c r="M8" s="7" t="s">
        <v>12</v>
      </c>
      <c r="N8" s="7" t="s">
        <v>12</v>
      </c>
    </row>
    <row r="9" spans="1:15" ht="70.5" customHeight="1" x14ac:dyDescent="0.3">
      <c r="C9" s="62" t="s">
        <v>31</v>
      </c>
      <c r="D9" s="62"/>
      <c r="E9" s="62"/>
      <c r="F9" s="61"/>
      <c r="G9" s="61"/>
      <c r="H9" s="61"/>
      <c r="J9" s="22"/>
      <c r="K9" s="22"/>
      <c r="L9" s="22"/>
      <c r="M9" s="22"/>
      <c r="N9" s="22"/>
    </row>
    <row r="10" spans="1:15" ht="21.75" customHeight="1" x14ac:dyDescent="0.3">
      <c r="A10" s="73" t="s">
        <v>13</v>
      </c>
      <c r="B10" s="73"/>
      <c r="C10" s="73"/>
      <c r="D10" s="73"/>
      <c r="E10" s="73"/>
      <c r="F10" s="74"/>
      <c r="G10" s="6" t="s">
        <v>7</v>
      </c>
      <c r="H10" s="6" t="s">
        <v>10</v>
      </c>
      <c r="I10" s="8" t="s">
        <v>14</v>
      </c>
      <c r="J10" s="17" t="s">
        <v>15</v>
      </c>
      <c r="K10" s="17" t="s">
        <v>16</v>
      </c>
      <c r="L10" s="17" t="s">
        <v>17</v>
      </c>
      <c r="M10" s="17" t="s">
        <v>37</v>
      </c>
      <c r="N10" s="17" t="s">
        <v>36</v>
      </c>
      <c r="O10" t="s">
        <v>18</v>
      </c>
    </row>
    <row r="11" spans="1:15" ht="28.8" customHeight="1" x14ac:dyDescent="0.3">
      <c r="A11" s="71" t="s">
        <v>89</v>
      </c>
      <c r="B11" s="71"/>
      <c r="C11" s="71"/>
      <c r="D11" s="71"/>
      <c r="E11" s="71"/>
      <c r="F11" s="72"/>
      <c r="G11" s="38">
        <v>0.17</v>
      </c>
      <c r="H11" s="26">
        <f t="shared" ref="H11:H16" si="0">I11*G11</f>
        <v>0</v>
      </c>
      <c r="I11" s="26">
        <f t="shared" ref="I11:I16" si="1">IFERROR(IF(SUM(J11:N11)/COUNT(J11:N11)&gt;=10,1,(SUM(J11:N11)/COUNT(J11:N11)/10)),0)</f>
        <v>0</v>
      </c>
      <c r="J11" s="34"/>
      <c r="K11" s="33" t="e">
        <f>Evidencies!#REF!</f>
        <v>#REF!</v>
      </c>
      <c r="L11" s="33" t="e">
        <f>Evidencies!#REF!</f>
        <v>#REF!</v>
      </c>
      <c r="M11" s="34"/>
      <c r="N11" s="34"/>
    </row>
    <row r="12" spans="1:15" ht="28.8" customHeight="1" x14ac:dyDescent="0.3">
      <c r="A12" s="71" t="s">
        <v>90</v>
      </c>
      <c r="B12" s="71"/>
      <c r="C12" s="71"/>
      <c r="D12" s="71"/>
      <c r="E12" s="71"/>
      <c r="F12" s="72"/>
      <c r="G12" s="38">
        <v>0.16</v>
      </c>
      <c r="H12" s="26">
        <f t="shared" si="0"/>
        <v>0</v>
      </c>
      <c r="I12" s="26">
        <f t="shared" si="1"/>
        <v>0</v>
      </c>
      <c r="J12" s="34"/>
      <c r="K12" s="33" t="e">
        <f>Evidencies!#REF!</f>
        <v>#REF!</v>
      </c>
      <c r="L12" s="33" t="e">
        <f>Evidencies!#REF!</f>
        <v>#REF!</v>
      </c>
      <c r="M12" s="34"/>
      <c r="N12" s="34"/>
    </row>
    <row r="13" spans="1:15" ht="28.8" customHeight="1" x14ac:dyDescent="0.3">
      <c r="A13" s="71" t="s">
        <v>113</v>
      </c>
      <c r="B13" s="71"/>
      <c r="C13" s="71"/>
      <c r="D13" s="71"/>
      <c r="E13" s="71"/>
      <c r="F13" s="72"/>
      <c r="G13" s="38">
        <v>0.2</v>
      </c>
      <c r="H13" s="26">
        <f t="shared" si="0"/>
        <v>0</v>
      </c>
      <c r="I13" s="26">
        <f t="shared" si="1"/>
        <v>0</v>
      </c>
      <c r="J13" s="34"/>
      <c r="K13" s="33" t="e">
        <f>Evidencies!#REF!</f>
        <v>#REF!</v>
      </c>
      <c r="L13" s="33" t="e">
        <f>Evidencies!#REF!</f>
        <v>#REF!</v>
      </c>
      <c r="M13" s="34"/>
      <c r="N13" s="34"/>
    </row>
    <row r="14" spans="1:15" ht="28.8" customHeight="1" x14ac:dyDescent="0.3">
      <c r="A14" s="71" t="s">
        <v>91</v>
      </c>
      <c r="B14" s="71"/>
      <c r="C14" s="71"/>
      <c r="D14" s="71"/>
      <c r="E14" s="71"/>
      <c r="F14" s="72"/>
      <c r="G14" s="38">
        <v>0.15</v>
      </c>
      <c r="H14" s="26">
        <f t="shared" si="0"/>
        <v>0</v>
      </c>
      <c r="I14" s="26">
        <f t="shared" si="1"/>
        <v>0</v>
      </c>
      <c r="J14" s="34"/>
      <c r="K14" s="33" t="e">
        <f>Evidencies!#REF!</f>
        <v>#REF!</v>
      </c>
      <c r="L14" s="33" t="e">
        <f>Evidencies!#REF!</f>
        <v>#REF!</v>
      </c>
      <c r="M14" s="34"/>
      <c r="N14" s="34"/>
    </row>
    <row r="15" spans="1:15" ht="28.8" customHeight="1" x14ac:dyDescent="0.3">
      <c r="A15" s="71" t="s">
        <v>92</v>
      </c>
      <c r="B15" s="71"/>
      <c r="C15" s="71"/>
      <c r="D15" s="71"/>
      <c r="E15" s="71"/>
      <c r="F15" s="72"/>
      <c r="G15" s="38">
        <v>0.16</v>
      </c>
      <c r="H15" s="26">
        <f t="shared" si="0"/>
        <v>0</v>
      </c>
      <c r="I15" s="26">
        <f t="shared" si="1"/>
        <v>0</v>
      </c>
      <c r="J15" s="34"/>
      <c r="K15" s="33" t="e">
        <f>Evidencies!#REF!</f>
        <v>#REF!</v>
      </c>
      <c r="L15" s="33" t="e">
        <f>Evidencies!#REF!</f>
        <v>#REF!</v>
      </c>
      <c r="M15" s="34"/>
      <c r="N15" s="34"/>
    </row>
    <row r="16" spans="1:15" ht="28.8" customHeight="1" x14ac:dyDescent="0.3">
      <c r="A16" s="71" t="s">
        <v>93</v>
      </c>
      <c r="B16" s="71"/>
      <c r="C16" s="71"/>
      <c r="D16" s="71"/>
      <c r="E16" s="71"/>
      <c r="F16" s="72"/>
      <c r="G16" s="38">
        <v>0.16</v>
      </c>
      <c r="H16" s="26">
        <f t="shared" si="0"/>
        <v>0</v>
      </c>
      <c r="I16" s="26">
        <f t="shared" si="1"/>
        <v>0</v>
      </c>
      <c r="J16" s="34"/>
      <c r="K16" s="33" t="e">
        <f>Evidencies!#REF!</f>
        <v>#REF!</v>
      </c>
      <c r="L16" s="33" t="e">
        <f>Evidencies!#REF!</f>
        <v>#REF!</v>
      </c>
      <c r="M16" s="34"/>
      <c r="N16" s="34"/>
    </row>
    <row r="17" spans="6:12" ht="15" thickBot="1" x14ac:dyDescent="0.35">
      <c r="F17" s="18" t="s">
        <v>19</v>
      </c>
      <c r="G17" s="26">
        <f>SUM(G11:G16)</f>
        <v>1</v>
      </c>
      <c r="H17" s="29">
        <f>SUM(H11:H16)</f>
        <v>0</v>
      </c>
      <c r="I17" s="30">
        <f>SUM(I11:I16)/COUNT(I11:I16)</f>
        <v>0</v>
      </c>
    </row>
    <row r="18" spans="6:12" x14ac:dyDescent="0.3">
      <c r="L18" t="s">
        <v>20</v>
      </c>
    </row>
    <row r="19" spans="6:12" x14ac:dyDescent="0.3">
      <c r="L19" t="s">
        <v>21</v>
      </c>
    </row>
    <row r="20" spans="6:12" x14ac:dyDescent="0.3">
      <c r="L20" t="s">
        <v>22</v>
      </c>
    </row>
  </sheetData>
  <mergeCells count="12">
    <mergeCell ref="A10:F10"/>
    <mergeCell ref="A1:L1"/>
    <mergeCell ref="C3:C6"/>
    <mergeCell ref="D3:E6"/>
    <mergeCell ref="F7:H9"/>
    <mergeCell ref="C9:E9"/>
    <mergeCell ref="A11:F11"/>
    <mergeCell ref="A15:F15"/>
    <mergeCell ref="A16:F16"/>
    <mergeCell ref="A12:F12"/>
    <mergeCell ref="A13:F13"/>
    <mergeCell ref="A14:F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a2fb8-b6b8-49e0-9782-a1be223650a2">
      <Terms xmlns="http://schemas.microsoft.com/office/infopath/2007/PartnerControls"/>
    </lcf76f155ced4ddcb4097134ff3c332f>
    <TaxCatchAll xmlns="bcf2c21e-7c8c-4aa1-a238-b3a81444440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84CF8FC968FA419D7090138A1C5306" ma:contentTypeVersion="11" ma:contentTypeDescription="Crear nuevo documento." ma:contentTypeScope="" ma:versionID="39eb63ef951cee5fc2d9dfe9464e3a65">
  <xsd:schema xmlns:xsd="http://www.w3.org/2001/XMLSchema" xmlns:xs="http://www.w3.org/2001/XMLSchema" xmlns:p="http://schemas.microsoft.com/office/2006/metadata/properties" xmlns:ns2="ed9a2fb8-b6b8-49e0-9782-a1be223650a2" xmlns:ns3="bcf2c21e-7c8c-4aa1-a238-b3a814444400" targetNamespace="http://schemas.microsoft.com/office/2006/metadata/properties" ma:root="true" ma:fieldsID="0c68340d71e68bd9d23afd1fda0793da" ns2:_="" ns3:_="">
    <xsd:import namespace="ed9a2fb8-b6b8-49e0-9782-a1be223650a2"/>
    <xsd:import namespace="bcf2c21e-7c8c-4aa1-a238-b3a8144444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a2fb8-b6b8-49e0-9782-a1be223650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02575e52-3e5f-4a4c-9122-9f0195bc6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f2c21e-7c8c-4aa1-a238-b3a81444440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3e70122-f54f-411a-8cb2-c4a02f53119f}" ma:internalName="TaxCatchAll" ma:showField="CatchAllData" ma:web="bcf2c21e-7c8c-4aa1-a238-b3a8144444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3ABEFA-FE90-43BD-80BC-2C92E2B433F4}">
  <ds:schemaRefs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ed9a2fb8-b6b8-49e0-9782-a1be223650a2"/>
    <ds:schemaRef ds:uri="bcf2c21e-7c8c-4aa1-a238-b3a814444400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B717C7F-1EC7-4AD7-98AC-1B0BAECCBA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a2fb8-b6b8-49e0-9782-a1be223650a2"/>
    <ds:schemaRef ds:uri="bcf2c21e-7c8c-4aa1-a238-b3a8144444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A2FB82-F486-424F-AB4A-CA9A356DA4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MÒDUL</vt:lpstr>
      <vt:lpstr>Evidencies</vt:lpstr>
      <vt:lpstr>RA-1</vt:lpstr>
      <vt:lpstr>RA-2</vt:lpstr>
      <vt:lpstr>RA-3</vt:lpstr>
      <vt:lpstr>RA-4</vt:lpstr>
      <vt:lpstr>RA-5</vt:lpstr>
      <vt:lpstr>RA-6</vt:lpstr>
      <vt:lpstr>RA-7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PEIRO ARNAU, REINA DEL CARMEN</cp:lastModifiedBy>
  <cp:revision/>
  <dcterms:created xsi:type="dcterms:W3CDTF">2024-12-02T08:16:30Z</dcterms:created>
  <dcterms:modified xsi:type="dcterms:W3CDTF">2025-06-09T08:16:57Z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0x010100E784CF8FC968FA419D7090138A1C5306</vt:lpwstr>
  </property>
  <property fmtid="{D5CDD505-2E9C-101B-9397-08002B2CF9AE}" pid="3" name="MediaServiceImageTags">
    <vt:lpwstr/>
  </property>
</Properties>
</file>