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N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<sst xmlns="http://schemas.openxmlformats.org/spreadsheetml/2006/main" count="34" uniqueCount="30">
  <si>
    <t>Payload computations</t>
  </si>
  <si>
    <t>crew and pax</t>
  </si>
  <si>
    <t>inches-to-meters</t>
  </si>
  <si>
    <t>pounds to kg</t>
  </si>
  <si>
    <t>x_cg datum</t>
  </si>
  <si>
    <t>moment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</si>
  <si>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</si>
  <si>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</si>
  <si>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</si>
  <si>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</si>
  <si>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</si>
  <si>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</si>
  <si>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</si>
  <si>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</si>
  <si>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</si>
  <si>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</si>
  <si>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Mass and balance computations</t>
  </si>
  <si>
    <t>Item</t>
  </si>
  <si>
    <t>Basic Empty Mass BEM</t>
  </si>
  <si>
    <t>Payload</t>
  </si>
  <si>
    <t>moment-to-normal</t>
  </si>
  <si>
    <t>Zero Fuel Mass</t>
  </si>
  <si>
    <t>Fuel Load</t>
  </si>
  <si>
    <t>Ramp Mass</t>
  </si>
  <si>
    <t>g</t>
  </si>
  <si>
    <t>baggage</t>
  </si>
  <si>
    <t>Nose</t>
  </si>
  <si>
    <t>aft cabin 1</t>
  </si>
  <si>
    <t>aft cabin 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</si>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</sst>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1" sqref="G11"/>
    </sheetView>
  </sheetViews>
  <sheetFormatPr defaultRowHeight="14.4" x14ac:dyDescent="0.3"/>
  <cols>
    <col min="1" max="1" width="14.21875" customWidth="1"/>
    <col min="2" max="2" width="11.109375" customWidth="1"/>
    <col min="5" max="5" width="22.21875" customWidth="1"/>
    <col min="6" max="6" width="11" customWidth="1"/>
    <col min="8" max="8" width="16" customWidth="1"/>
    <col min="13" max="13" width="17.5546875" customWidth="1"/>
    <col min="14" max="14" width="18.6640625" customWidth="1"/>
    <col min="18" max="18" width="9.21875" customWidth="1"/>
  </cols>
  <sheetData>
    <row r="1" spans="1:22" x14ac:dyDescent="0.3">
      <c r="A1" s="16" t="s">
        <v>0</v>
      </c>
      <c r="B1" s="17"/>
      <c r="C1" s="17"/>
      <c r="D1" s="17"/>
      <c r="E1" s="16" t="s">
        <v>16</v>
      </c>
      <c r="F1" s="17"/>
      <c r="G1" s="17"/>
      <c r="H1" s="18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</row>
    <row r="2" spans="1:22" x14ac:dyDescent="0.3">
      <c r="A2" s="22"/>
      <c r="B2" s="6"/>
      <c r="C2" s="6"/>
      <c r="D2" s="6"/>
      <c r="E2" s="19"/>
      <c r="F2" s="20"/>
      <c r="G2" s="6"/>
      <c r="H2" s="21"/>
      <c r="I2" s="2"/>
      <c r="J2" s="2"/>
      <c r="K2" s="2"/>
      <c r="L2" s="2"/>
      <c r="M2" s="3" t="s">
        <v>2</v>
      </c>
      <c r="N2" s="5">
        <v>2.5399999999999999E-2</v>
      </c>
      <c r="O2" s="2"/>
      <c r="P2" s="2" t="s">
        <v>24</v>
      </c>
      <c r="Q2">
        <v>9.81</v>
      </c>
      <c r="R2" s="2"/>
      <c r="S2" s="1"/>
      <c r="T2" s="1"/>
      <c r="U2" s="1"/>
      <c r="V2" s="1"/>
    </row>
    <row r="3" spans="1:22" x14ac:dyDescent="0.3">
      <c r="A3" s="23" t="s">
        <v>1</v>
      </c>
      <c r="B3" s="7" t="s">
        <v>4</v>
      </c>
      <c r="C3" s="7" t="s">
        <v>29</v>
      </c>
      <c r="D3" s="13" t="s">
        <v>5</v>
      </c>
      <c r="E3" s="7" t="s">
        <v>17</v>
      </c>
      <c r="F3" s="7" t="s">
        <v>4</v>
      </c>
      <c r="G3" s="7" t="s">
        <v>29</v>
      </c>
      <c r="H3" s="30" t="s">
        <v>5</v>
      </c>
      <c r="I3" s="2"/>
      <c r="J3" s="2"/>
      <c r="K3" s="2"/>
      <c r="L3" s="2"/>
      <c r="M3" s="3" t="s">
        <v>3</v>
      </c>
      <c r="N3" s="4">
        <v>0.453592</v>
      </c>
      <c r="O3" s="2"/>
      <c r="P3" s="2"/>
      <c r="T3" s="1"/>
      <c r="U3" s="1"/>
      <c r="V3" s="1"/>
    </row>
    <row r="4" spans="1:22" x14ac:dyDescent="0.3">
      <c r="A4" s="24" t="s">
        <v>6</v>
      </c>
      <c r="B4" s="8">
        <f>131*$N$2</f>
        <v>3.3273999999999999</v>
      </c>
      <c r="C4" s="9">
        <f>70*9.81</f>
        <v>686.7</v>
      </c>
      <c r="D4" s="14"/>
      <c r="E4" s="8" t="s">
        <v>18</v>
      </c>
      <c r="F4" s="8"/>
      <c r="G4" s="8"/>
      <c r="H4" s="10"/>
      <c r="I4" s="2"/>
      <c r="J4" s="2"/>
      <c r="K4" s="2"/>
      <c r="L4" s="2"/>
      <c r="M4" s="2" t="s">
        <v>20</v>
      </c>
      <c r="N4" s="1">
        <f>N2*N3/100</f>
        <v>1.1521236799999999E-4</v>
      </c>
      <c r="O4" s="2"/>
      <c r="P4" s="2"/>
      <c r="T4" s="1"/>
      <c r="U4" s="1"/>
      <c r="V4" s="1"/>
    </row>
    <row r="5" spans="1:22" x14ac:dyDescent="0.3">
      <c r="A5" s="24" t="s">
        <v>7</v>
      </c>
      <c r="B5" s="8">
        <f>131*$N$2</f>
        <v>3.3273999999999999</v>
      </c>
      <c r="C5" s="9">
        <f>70*9.81</f>
        <v>686.7</v>
      </c>
      <c r="D5" s="14"/>
      <c r="E5" s="8" t="s">
        <v>19</v>
      </c>
      <c r="F5" s="8"/>
      <c r="G5" s="8"/>
      <c r="H5" s="10"/>
      <c r="I5" s="2"/>
      <c r="J5" s="2"/>
      <c r="K5" s="2"/>
      <c r="L5" s="2"/>
      <c r="M5" s="2"/>
      <c r="T5" s="1"/>
      <c r="U5" s="1"/>
      <c r="V5" s="1"/>
    </row>
    <row r="6" spans="1:22" x14ac:dyDescent="0.3">
      <c r="A6" s="24" t="s">
        <v>8</v>
      </c>
      <c r="B6" s="8">
        <f>214*$N$2</f>
        <v>5.4356</v>
      </c>
      <c r="C6" s="11">
        <f>9.81*54</f>
        <v>529.74</v>
      </c>
      <c r="D6" s="14"/>
      <c r="E6" s="8" t="s">
        <v>21</v>
      </c>
      <c r="F6" s="8"/>
      <c r="G6" s="8"/>
      <c r="H6" s="10"/>
      <c r="I6" s="2"/>
      <c r="J6" s="2"/>
      <c r="K6" s="2"/>
      <c r="L6" s="2"/>
      <c r="M6" s="2"/>
      <c r="P6" s="2"/>
      <c r="Q6" s="2"/>
      <c r="T6" s="1"/>
      <c r="U6" s="1"/>
      <c r="V6" s="1"/>
    </row>
    <row r="7" spans="1:22" x14ac:dyDescent="0.3">
      <c r="A7" s="24" t="s">
        <v>9</v>
      </c>
      <c r="B7" s="8">
        <f>214*$N$2</f>
        <v>5.4356</v>
      </c>
      <c r="C7" s="11">
        <f>9.81*65</f>
        <v>637.65</v>
      </c>
      <c r="D7" s="14"/>
      <c r="E7" s="8" t="s">
        <v>22</v>
      </c>
      <c r="F7" s="8"/>
      <c r="G7" s="8"/>
      <c r="H7" s="10"/>
      <c r="I7" s="2"/>
      <c r="J7" s="2"/>
      <c r="K7" s="2"/>
      <c r="L7" s="2"/>
      <c r="M7" s="2"/>
      <c r="N7" s="2"/>
      <c r="O7" s="1"/>
      <c r="P7" s="2"/>
      <c r="Q7" s="2"/>
      <c r="T7" s="1"/>
      <c r="U7" s="1"/>
      <c r="V7" s="1"/>
    </row>
    <row r="8" spans="1:22" x14ac:dyDescent="0.3">
      <c r="A8" s="24" t="s">
        <v>10</v>
      </c>
      <c r="B8" s="8">
        <f>251*$N$2</f>
        <v>6.3754</v>
      </c>
      <c r="C8" s="11">
        <f>9.81*63</f>
        <v>618.03000000000009</v>
      </c>
      <c r="D8" s="14"/>
      <c r="E8" s="8" t="s">
        <v>23</v>
      </c>
      <c r="F8" s="8"/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</row>
    <row r="9" spans="1:22" x14ac:dyDescent="0.3">
      <c r="A9" s="24" t="s">
        <v>11</v>
      </c>
      <c r="B9" s="8">
        <f>251*$N$2</f>
        <v>6.3754</v>
      </c>
      <c r="C9" s="11">
        <f>9.81*60</f>
        <v>588.6</v>
      </c>
      <c r="D9" s="14"/>
      <c r="E9" s="8"/>
      <c r="F9" s="8"/>
      <c r="G9" s="8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</row>
    <row r="10" spans="1:22" x14ac:dyDescent="0.3">
      <c r="A10" s="24" t="s">
        <v>12</v>
      </c>
      <c r="B10" s="8">
        <f>288*$N$2</f>
        <v>7.3151999999999999</v>
      </c>
      <c r="C10" s="11">
        <f>9.81*54</f>
        <v>529.74</v>
      </c>
      <c r="D10" s="14"/>
      <c r="E10" s="8"/>
      <c r="F10" s="8"/>
      <c r="G10" s="8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</row>
    <row r="11" spans="1:22" x14ac:dyDescent="0.3">
      <c r="A11" s="24" t="s">
        <v>13</v>
      </c>
      <c r="B11" s="8">
        <f>288*$N$2</f>
        <v>7.3151999999999999</v>
      </c>
      <c r="C11" s="11">
        <f>9.81*80</f>
        <v>784.80000000000007</v>
      </c>
      <c r="D11" s="14"/>
      <c r="E11" s="8"/>
      <c r="F11" s="8"/>
      <c r="G11" s="8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</row>
    <row r="12" spans="1:22" x14ac:dyDescent="0.3">
      <c r="A12" s="24" t="s">
        <v>14</v>
      </c>
      <c r="B12" s="8">
        <f>170*$N$2</f>
        <v>4.3179999999999996</v>
      </c>
      <c r="C12" s="9">
        <f>9.81*65</f>
        <v>637.65</v>
      </c>
      <c r="D12" s="14"/>
      <c r="E12" s="8"/>
      <c r="F12" s="8"/>
      <c r="G12" s="8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</row>
    <row r="13" spans="1:22" x14ac:dyDescent="0.3">
      <c r="A13" s="24" t="s">
        <v>15</v>
      </c>
      <c r="B13" s="8">
        <f>170*$N$2</f>
        <v>4.3179999999999996</v>
      </c>
      <c r="C13" s="9">
        <f>9.81*65</f>
        <v>637.65</v>
      </c>
      <c r="D13" s="14"/>
      <c r="E13" s="8"/>
      <c r="F13" s="8"/>
      <c r="G13" s="8"/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</row>
    <row r="14" spans="1:22" x14ac:dyDescent="0.3">
      <c r="A14" s="24"/>
      <c r="B14" s="8"/>
      <c r="C14" s="8"/>
      <c r="D14" s="14"/>
      <c r="E14" s="8"/>
      <c r="F14" s="8"/>
      <c r="G14" s="8"/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</row>
    <row r="15" spans="1:22" x14ac:dyDescent="0.3">
      <c r="A15" s="25" t="s">
        <v>25</v>
      </c>
      <c r="B15" s="12"/>
      <c r="C15" s="12"/>
      <c r="D15" s="15"/>
      <c r="E15" s="8"/>
      <c r="F15" s="8"/>
      <c r="G15" s="8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</row>
    <row r="16" spans="1:22" x14ac:dyDescent="0.3">
      <c r="A16" s="24" t="s">
        <v>26</v>
      </c>
      <c r="B16" s="8">
        <v>74</v>
      </c>
      <c r="C16" s="8"/>
      <c r="D16" s="14"/>
      <c r="E16" s="8"/>
      <c r="F16" s="8"/>
      <c r="G16" s="8"/>
      <c r="H16" s="10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</row>
    <row r="17" spans="1:22" x14ac:dyDescent="0.3">
      <c r="A17" s="24" t="s">
        <v>27</v>
      </c>
      <c r="B17" s="8">
        <v>321</v>
      </c>
      <c r="C17" s="8"/>
      <c r="D17" s="14"/>
      <c r="E17" s="8"/>
      <c r="F17" s="8"/>
      <c r="G17" s="8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</row>
    <row r="18" spans="1:22" ht="15" thickBot="1" x14ac:dyDescent="0.35">
      <c r="A18" s="24" t="s">
        <v>28</v>
      </c>
      <c r="B18" s="8">
        <v>338</v>
      </c>
      <c r="C18" s="8"/>
      <c r="D18" s="14"/>
      <c r="E18" s="8"/>
      <c r="F18" s="8"/>
      <c r="G18" s="8"/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</row>
    <row r="19" spans="1:22" x14ac:dyDescent="0.3">
      <c r="A19" s="26" t="s">
        <v>19</v>
      </c>
      <c r="B19" s="27"/>
      <c r="C19" s="27"/>
      <c r="D19" s="28"/>
      <c r="E19" s="29"/>
      <c r="F19" s="29"/>
      <c r="G19" s="29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</row>
    <row r="20" spans="1:22" x14ac:dyDescent="0.3">
      <c r="A20" s="2"/>
      <c r="B20" s="2"/>
      <c r="C20" s="2"/>
      <c r="D20" s="2"/>
      <c r="E20" s="2"/>
      <c r="F20" s="2"/>
      <c r="G20" s="3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10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3">
    <mergeCell ref="A1:D2"/>
    <mergeCell ref="E1:H2"/>
    <mergeCell ref="A15:D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</dc:creator>
  <cp:lastModifiedBy>Chakra</cp:lastModifiedBy>
  <dcterms:created xsi:type="dcterms:W3CDTF">2019-03-04T15:21:49Z</dcterms:created>
  <dcterms:modified xsi:type="dcterms:W3CDTF">2019-03-04T16:06:47Z</dcterms:modified>
</cp:coreProperties>
</file>