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B17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<sst xmlns="http://schemas.openxmlformats.org/spreadsheetml/2006/main" count="30" uniqueCount="27">
  <si>
    <t>Payload computations</t>
  </si>
  <si>
    <t>crew and pax</t>
  </si>
  <si>
    <t>inches-to-meters</t>
  </si>
  <si>
    <t>pounds to kg</t>
  </si>
  <si>
    <t>x_cg datum</t>
  </si>
  <si>
    <t>moment</t>
  </si>
  <si>
    <t>seat 1</t>
  </si>
  <si>
    <t>seat 2</t>
  </si>
  <si>
    <t>seat 3</t>
  </si>
  <si>
    <t>seat 4</t>
  </si>
  <si>
    <t>seat 5</t>
  </si>
  <si>
    <t>seat 6</t>
  </si>
  <si>
    <t>seat 7</t>
  </si>
  <si>
    <t>seat 8</t>
  </si>
  <si>
    <t>seat 9</t>
  </si>
  <si>
    <t>seat 10</t>
  </si>
  <si>
    <t>mass[kg]</t>
  </si>
  <si>
    <t>Mass and balance computations</t>
  </si>
  <si>
    <t>Item</t>
  </si>
  <si>
    <t>Basic Empty Mass BEM</t>
  </si>
  <si>
    <t>Payload</t>
  </si>
  <si>
    <t>moment-to-normal</t>
  </si>
  <si>
    <t>Zero Fuel Mass</t>
  </si>
  <si>
    <t>Fuel Load</t>
  </si>
  <si>
    <t>Ramp Mass</t>
  </si>
  <si>
    <t>g</t>
  </si>
  <si>
    <t>9.81*54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</si>
</sst>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J3" sqref="J3"/>
    </sheetView>
  </sheetViews>
  <sheetFormatPr defaultRowHeight="14.4" x14ac:dyDescent="0.3"/>
  <cols>
    <col min="1" max="1" width="14.21875" customWidth="1"/>
    <col min="2" max="2" width="11.109375" customWidth="1"/>
    <col min="5" max="5" width="22.21875" customWidth="1"/>
    <col min="6" max="6" width="11" customWidth="1"/>
    <col min="8" max="8" width="16" customWidth="1"/>
    <col min="14" max="14" width="18.6640625" customWidth="1"/>
    <col min="18" max="18" width="9.21875" customWidth="1"/>
  </cols>
  <sheetData>
    <row r="1" spans="1:22" x14ac:dyDescent="0.3">
      <c r="A1" s="2" t="s">
        <v>0</v>
      </c>
      <c r="B1" s="2"/>
      <c r="C1" s="2"/>
      <c r="D1" s="2"/>
      <c r="E1" s="2" t="s">
        <v>17</v>
      </c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1"/>
      <c r="T1" s="1"/>
      <c r="U1" s="1"/>
      <c r="V1" s="1"/>
    </row>
    <row r="2" spans="1:22" x14ac:dyDescent="0.3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1"/>
      <c r="T2" s="1"/>
      <c r="U2" s="1"/>
      <c r="V2" s="1"/>
    </row>
    <row r="3" spans="1:22" x14ac:dyDescent="0.3">
      <c r="A3" s="7" t="s">
        <v>1</v>
      </c>
      <c r="B3" s="7" t="s">
        <v>4</v>
      </c>
      <c r="C3" s="7" t="s">
        <v>16</v>
      </c>
      <c r="D3" s="7" t="s">
        <v>5</v>
      </c>
      <c r="E3" s="7" t="s">
        <v>18</v>
      </c>
      <c r="F3" s="7" t="s">
        <v>4</v>
      </c>
      <c r="G3" s="7" t="s">
        <v>16</v>
      </c>
      <c r="H3" s="7" t="s">
        <v>5</v>
      </c>
      <c r="I3" s="3"/>
      <c r="J3" s="3"/>
      <c r="K3" s="3"/>
      <c r="L3" s="3"/>
      <c r="M3" s="3"/>
      <c r="T3" s="1"/>
      <c r="U3" s="1"/>
      <c r="V3" s="1"/>
    </row>
    <row r="4" spans="1:22" x14ac:dyDescent="0.3">
      <c r="A4" s="3" t="s">
        <v>6</v>
      </c>
      <c r="B4" s="3">
        <f>131*$B$15</f>
        <v>3.3273999999999999</v>
      </c>
      <c r="C4" s="8">
        <f>70*9.81</f>
        <v>686.7</v>
      </c>
      <c r="D4" s="3"/>
      <c r="E4" s="3" t="s">
        <v>19</v>
      </c>
      <c r="F4" s="3"/>
      <c r="G4" s="3"/>
      <c r="H4" s="3"/>
      <c r="I4" s="3"/>
      <c r="J4" s="3"/>
      <c r="K4" s="3"/>
      <c r="L4" s="3"/>
      <c r="M4" s="3"/>
      <c r="T4" s="1"/>
      <c r="U4" s="1"/>
      <c r="V4" s="1"/>
    </row>
    <row r="5" spans="1:22" x14ac:dyDescent="0.3">
      <c r="A5" s="3" t="s">
        <v>7</v>
      </c>
      <c r="B5" s="3">
        <f>131*$B$15</f>
        <v>3.3273999999999999</v>
      </c>
      <c r="C5" s="8">
        <f>70*9.81</f>
        <v>686.7</v>
      </c>
      <c r="D5" s="3"/>
      <c r="E5" s="3" t="s">
        <v>20</v>
      </c>
      <c r="F5" s="3"/>
      <c r="G5" s="3"/>
      <c r="H5" s="3"/>
      <c r="I5" s="3"/>
      <c r="J5" s="3"/>
      <c r="K5" s="3"/>
      <c r="L5" s="3"/>
      <c r="M5" s="3"/>
      <c r="T5" s="1"/>
      <c r="U5" s="1"/>
      <c r="V5" s="1"/>
    </row>
    <row r="6" spans="1:22" x14ac:dyDescent="0.3">
      <c r="A6" s="3" t="s">
        <v>8</v>
      </c>
      <c r="B6" s="3">
        <f>214*$B$15</f>
        <v>5.4356</v>
      </c>
      <c r="C6" s="9">
        <f>9.81*54</f>
        <v>529.74</v>
      </c>
      <c r="D6" s="3"/>
      <c r="E6" s="3" t="s">
        <v>22</v>
      </c>
      <c r="F6" s="3"/>
      <c r="G6" s="3"/>
      <c r="H6" s="3"/>
      <c r="I6" s="3"/>
      <c r="J6" s="3"/>
      <c r="K6" s="3"/>
      <c r="L6" s="3"/>
      <c r="M6" s="3"/>
      <c r="P6" s="3"/>
      <c r="Q6" s="3"/>
      <c r="T6" s="1"/>
      <c r="U6" s="1"/>
      <c r="V6" s="1"/>
    </row>
    <row r="7" spans="1:22" x14ac:dyDescent="0.3">
      <c r="A7" s="3" t="s">
        <v>9</v>
      </c>
      <c r="B7" s="3">
        <f>214*$B$15</f>
        <v>5.4356</v>
      </c>
      <c r="C7" s="9">
        <f>9.81*65</f>
        <v>637.65</v>
      </c>
      <c r="D7" s="3"/>
      <c r="E7" s="3" t="s">
        <v>23</v>
      </c>
      <c r="F7" s="3"/>
      <c r="G7" s="3"/>
      <c r="H7" s="3"/>
      <c r="I7" s="3"/>
      <c r="J7" s="3"/>
      <c r="K7" s="3"/>
      <c r="L7" s="3"/>
      <c r="M7" s="3"/>
      <c r="N7" s="3"/>
      <c r="O7" s="1"/>
      <c r="P7" s="3"/>
      <c r="Q7" s="3"/>
      <c r="T7" s="1"/>
      <c r="U7" s="1"/>
      <c r="V7" s="1"/>
    </row>
    <row r="8" spans="1:22" x14ac:dyDescent="0.3">
      <c r="A8" s="3" t="s">
        <v>10</v>
      </c>
      <c r="B8" s="3">
        <f>251*$B$15</f>
        <v>6.3754</v>
      </c>
      <c r="C8" s="9">
        <f>9.81*63</f>
        <v>618.03000000000009</v>
      </c>
      <c r="D8" s="3"/>
      <c r="E8" s="3" t="s">
        <v>24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"/>
      <c r="T8" s="1"/>
      <c r="U8" s="1"/>
      <c r="V8" s="1"/>
    </row>
    <row r="9" spans="1:22" x14ac:dyDescent="0.3">
      <c r="A9" s="3" t="s">
        <v>11</v>
      </c>
      <c r="B9" s="3">
        <f>251*$B$15</f>
        <v>6.3754</v>
      </c>
      <c r="C9" s="9">
        <f>9.81*60</f>
        <v>588.6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"/>
      <c r="T9" s="1"/>
      <c r="U9" s="1"/>
      <c r="V9" s="1"/>
    </row>
    <row r="10" spans="1:22" x14ac:dyDescent="0.3">
      <c r="A10" s="3" t="s">
        <v>12</v>
      </c>
      <c r="B10" s="3">
        <f>288*$B$15</f>
        <v>7.3151999999999999</v>
      </c>
      <c r="C10" s="9" t="s">
        <v>26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"/>
      <c r="T10" s="1"/>
      <c r="U10" s="1"/>
      <c r="V10" s="1"/>
    </row>
    <row r="11" spans="1:22" x14ac:dyDescent="0.3">
      <c r="A11" s="3" t="s">
        <v>13</v>
      </c>
      <c r="B11" s="3">
        <f>288*$B$15</f>
        <v>7.3151999999999999</v>
      </c>
      <c r="C11" s="9">
        <v>80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"/>
      <c r="T11" s="1"/>
      <c r="U11" s="1"/>
      <c r="V11" s="1"/>
    </row>
    <row r="12" spans="1:22" x14ac:dyDescent="0.3">
      <c r="A12" s="3" t="s">
        <v>14</v>
      </c>
      <c r="B12" s="3">
        <f>170*$B$15</f>
        <v>4.3179999999999996</v>
      </c>
      <c r="C12" s="8">
        <v>65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"/>
      <c r="T12" s="1"/>
      <c r="U12" s="1"/>
      <c r="V12" s="1"/>
    </row>
    <row r="13" spans="1:22" x14ac:dyDescent="0.3">
      <c r="A13" s="3" t="s">
        <v>15</v>
      </c>
      <c r="B13" s="3">
        <f>170*$B$15</f>
        <v>4.3179999999999996</v>
      </c>
      <c r="C13" s="8">
        <v>65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"/>
      <c r="T13" s="1"/>
      <c r="U13" s="1"/>
      <c r="V13" s="1"/>
    </row>
    <row r="14" spans="1:22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"/>
      <c r="T14" s="1"/>
      <c r="U14" s="1"/>
      <c r="V14" s="1"/>
    </row>
    <row r="15" spans="1:22" x14ac:dyDescent="0.3">
      <c r="A15" s="4" t="s">
        <v>2</v>
      </c>
      <c r="B15" s="6">
        <v>2.5399999999999999E-2</v>
      </c>
      <c r="C15" s="3"/>
      <c r="D15" s="3" t="s">
        <v>25</v>
      </c>
      <c r="E15">
        <v>9.81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"/>
      <c r="T15" s="1"/>
      <c r="U15" s="1"/>
      <c r="V15" s="1"/>
    </row>
    <row r="16" spans="1:22" x14ac:dyDescent="0.3">
      <c r="A16" s="4" t="s">
        <v>3</v>
      </c>
      <c r="B16" s="5">
        <v>0.453592</v>
      </c>
      <c r="C16" s="3"/>
      <c r="D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"/>
      <c r="T16" s="1"/>
      <c r="U16" s="1"/>
      <c r="V16" s="1"/>
    </row>
    <row r="17" spans="1:22" x14ac:dyDescent="0.3">
      <c r="A17" s="3" t="s">
        <v>21</v>
      </c>
      <c r="B17" s="1">
        <f>B15*B16/100</f>
        <v>1.1521236799999999E-4</v>
      </c>
      <c r="C17" s="3"/>
      <c r="D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"/>
      <c r="T17" s="1"/>
      <c r="U17" s="1"/>
      <c r="V17" s="1"/>
    </row>
    <row r="18" spans="1:22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"/>
      <c r="T18" s="1"/>
      <c r="U18" s="1"/>
      <c r="V18" s="1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"/>
      <c r="T19" s="1"/>
      <c r="U19" s="1"/>
      <c r="V19" s="1"/>
    </row>
    <row r="20" spans="1:22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"/>
      <c r="T20" s="1"/>
      <c r="U20" s="1"/>
      <c r="V20" s="1"/>
    </row>
    <row r="21" spans="1:22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"/>
      <c r="T21" s="1"/>
      <c r="U21" s="1"/>
      <c r="V21" s="1"/>
    </row>
    <row r="22" spans="1:22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"/>
      <c r="T22" s="1"/>
      <c r="U22" s="1"/>
      <c r="V22" s="1"/>
    </row>
    <row r="23" spans="1:22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"/>
      <c r="T23" s="1"/>
      <c r="U23" s="1"/>
      <c r="V23" s="1"/>
    </row>
    <row r="24" spans="1:22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"/>
      <c r="T24" s="1"/>
      <c r="U24" s="1"/>
      <c r="V24" s="1"/>
    </row>
    <row r="25" spans="1:22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"/>
      <c r="T25" s="1"/>
      <c r="U25" s="1"/>
      <c r="V25" s="1"/>
    </row>
    <row r="26" spans="1:22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1"/>
      <c r="T26" s="1"/>
      <c r="U26" s="1"/>
      <c r="V26" s="1"/>
    </row>
    <row r="27" spans="1:22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"/>
      <c r="T27" s="1"/>
      <c r="U27" s="1"/>
      <c r="V27" s="1"/>
    </row>
    <row r="28" spans="1:22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"/>
      <c r="T28" s="1"/>
      <c r="U28" s="1"/>
      <c r="V28" s="1"/>
    </row>
    <row r="29" spans="1:22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"/>
      <c r="T29" s="1"/>
      <c r="U29" s="1"/>
      <c r="V29" s="1"/>
    </row>
    <row r="30" spans="1:22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"/>
      <c r="T30" s="1"/>
      <c r="U30" s="1"/>
      <c r="V30" s="1"/>
    </row>
    <row r="31" spans="1:2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</sheetData>
  <mergeCells count="2">
    <mergeCell ref="A1:D2"/>
    <mergeCell ref="E1:H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</dc:creator>
  <cp:lastModifiedBy>Chakra</cp:lastModifiedBy>
  <dcterms:created xsi:type="dcterms:W3CDTF">2019-03-04T15:21:49Z</dcterms:created>
  <dcterms:modified xsi:type="dcterms:W3CDTF">2019-03-04T15:53:33Z</dcterms:modified>
</cp:coreProperties>
</file>