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VV-Flight-Dynamics\"/>
    </mc:Choice>
  </mc:AlternateContent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47" i="1" l="1"/>
  <c r="J48" i="1" s="1"/>
  <c r="J49" i="1" s="1"/>
  <c r="J50" i="1" s="1"/>
  <c r="J51" i="1" s="1"/>
  <c r="J52" i="1" s="1"/>
  <c r="J27" i="1"/>
  <c r="J28" i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5" i="1"/>
  <c r="C9" i="1" l="1"/>
  <c r="C8" i="1"/>
  <c r="C7" i="1"/>
  <c r="C6" i="1"/>
  <c r="C5" i="1"/>
  <c r="C4" i="1"/>
  <c r="B17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<sst xmlns="http://schemas.openxmlformats.org/spreadsheetml/2006/main" count="32" uniqueCount="29">
  <si>
    <t>Payload computations</t>
  </si>
  <si>
    <t>crew and pax</t>
  </si>
  <si>
    <t>inches-to-meters</t>
  </si>
  <si>
    <t>pounds to kg</t>
  </si>
  <si>
    <t>x_cg datum</t>
  </si>
  <si>
    <t>moment</t>
  </si>
  <si>
    <t>seat 1</t>
  </si>
  <si>
    <t>seat 2</t>
  </si>
  <si>
    <t>seat 3</t>
  </si>
  <si>
    <t>seat 4</t>
  </si>
  <si>
    <t>seat 5</t>
  </si>
  <si>
    <t>seat 6</t>
  </si>
  <si>
    <t>seat 7</t>
  </si>
  <si>
    <t>seat 8</t>
  </si>
  <si>
    <t>seat 9</t>
  </si>
  <si>
    <t>seat 10</t>
  </si>
  <si>
    <t>mass[kg]</t>
  </si>
  <si>
    <t>Mass and balance computations</t>
  </si>
  <si>
    <t>Item</t>
  </si>
  <si>
    <t>Basic Empty Mass BEM</t>
  </si>
  <si>
    <t>Payload</t>
  </si>
  <si>
    <t>moment-to-normal</t>
  </si>
  <si>
    <t>Zero Fuel Mass</t>
  </si>
  <si>
    <t>Fuel Load</t>
  </si>
  <si>
    <t>Ramp Mass</t>
  </si>
  <si>
    <t>g</t>
  </si>
  <si>
    <t>9.81*54</t>
  </si>
  <si>
    <t>Fuel mass</t>
  </si>
  <si>
    <t>Fuel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</si>
</sst>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F38" sqref="F38"/>
    </sheetView>
  </sheetViews>
  <sheetFormatPr defaultRowHeight="14.4" x14ac:dyDescent="0.3"/>
  <cols>
    <col min="1" max="1" width="14.21875" customWidth="1"/>
    <col min="2" max="2" width="11.109375" customWidth="1"/>
    <col min="5" max="5" width="22.21875" customWidth="1"/>
    <col min="6" max="6" width="11" customWidth="1"/>
    <col min="8" max="8" width="16" customWidth="1"/>
    <col min="11" max="11" width="11.6640625" bestFit="1" customWidth="1"/>
    <col min="14" max="14" width="18.6640625" customWidth="1"/>
    <col min="18" max="18" width="9.21875" customWidth="1"/>
  </cols>
  <sheetData>
    <row r="1" spans="1:22" x14ac:dyDescent="0.3">
      <c r="A1" s="9" t="s">
        <v>0</v>
      </c>
      <c r="B1" s="9"/>
      <c r="C1" s="9"/>
      <c r="D1" s="9"/>
      <c r="E1" s="9" t="s">
        <v>17</v>
      </c>
      <c r="F1" s="9"/>
      <c r="G1" s="9"/>
      <c r="H1" s="9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</row>
    <row r="2" spans="1:22" x14ac:dyDescent="0.3">
      <c r="A2" s="9"/>
      <c r="B2" s="9"/>
      <c r="C2" s="9"/>
      <c r="D2" s="9"/>
      <c r="E2" s="9"/>
      <c r="F2" s="9"/>
      <c r="G2" s="9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</row>
    <row r="3" spans="1:22" x14ac:dyDescent="0.3">
      <c r="A3" s="6" t="s">
        <v>1</v>
      </c>
      <c r="B3" s="6" t="s">
        <v>4</v>
      </c>
      <c r="C3" s="6" t="s">
        <v>16</v>
      </c>
      <c r="D3" s="6" t="s">
        <v>5</v>
      </c>
      <c r="E3" s="6" t="s">
        <v>18</v>
      </c>
      <c r="F3" s="6" t="s">
        <v>4</v>
      </c>
      <c r="G3" s="6" t="s">
        <v>16</v>
      </c>
      <c r="H3" s="6" t="s">
        <v>5</v>
      </c>
      <c r="I3" s="2"/>
      <c r="J3" s="6" t="s">
        <v>27</v>
      </c>
      <c r="K3" s="6" t="s">
        <v>28</v>
      </c>
      <c r="L3" s="2"/>
      <c r="M3" s="2"/>
      <c r="T3" s="1"/>
      <c r="U3" s="1"/>
      <c r="V3" s="1"/>
    </row>
    <row r="4" spans="1:22" x14ac:dyDescent="0.3">
      <c r="A4" s="2" t="s">
        <v>6</v>
      </c>
      <c r="B4" s="2">
        <f>131*$B$15</f>
        <v>3.3273999999999999</v>
      </c>
      <c r="C4" s="7">
        <f>70*9.81</f>
        <v>686.7</v>
      </c>
      <c r="D4" s="2"/>
      <c r="E4" s="2" t="s">
        <v>19</v>
      </c>
      <c r="F4" s="2"/>
      <c r="G4" s="2"/>
      <c r="H4" s="2"/>
      <c r="I4" s="2"/>
      <c r="J4" s="2">
        <v>100</v>
      </c>
      <c r="K4" s="2">
        <v>298.16000000000003</v>
      </c>
      <c r="L4" s="2"/>
      <c r="M4" s="2"/>
      <c r="T4" s="1"/>
      <c r="U4" s="1"/>
      <c r="V4" s="1"/>
    </row>
    <row r="5" spans="1:22" x14ac:dyDescent="0.3">
      <c r="A5" s="2" t="s">
        <v>7</v>
      </c>
      <c r="B5" s="2">
        <f>131*$B$15</f>
        <v>3.3273999999999999</v>
      </c>
      <c r="C5" s="7">
        <f>70*9.81</f>
        <v>686.7</v>
      </c>
      <c r="D5" s="2"/>
      <c r="E5" s="2" t="s">
        <v>20</v>
      </c>
      <c r="F5" s="2"/>
      <c r="G5" s="2"/>
      <c r="H5" s="2"/>
      <c r="I5" s="2"/>
      <c r="J5" s="2">
        <f>J4+100</f>
        <v>200</v>
      </c>
      <c r="K5" s="2">
        <v>598.17999999999995</v>
      </c>
      <c r="L5" s="2"/>
      <c r="M5" s="2"/>
      <c r="T5" s="1"/>
      <c r="U5" s="1"/>
      <c r="V5" s="1"/>
    </row>
    <row r="6" spans="1:22" x14ac:dyDescent="0.3">
      <c r="A6" s="2" t="s">
        <v>8</v>
      </c>
      <c r="B6" s="2">
        <f>214*$B$15</f>
        <v>5.4356</v>
      </c>
      <c r="C6" s="8">
        <f>9.81*54</f>
        <v>529.74</v>
      </c>
      <c r="D6" s="2"/>
      <c r="E6" s="2" t="s">
        <v>22</v>
      </c>
      <c r="F6" s="2"/>
      <c r="G6" s="2"/>
      <c r="H6" s="2"/>
      <c r="I6" s="2"/>
      <c r="J6" s="2">
        <f t="shared" ref="J6:J59" si="0">J5+100</f>
        <v>300</v>
      </c>
      <c r="K6" s="2">
        <v>879.08</v>
      </c>
      <c r="L6" s="2"/>
      <c r="M6" s="2"/>
      <c r="P6" s="2"/>
      <c r="Q6" s="2"/>
      <c r="T6" s="1"/>
      <c r="U6" s="1"/>
      <c r="V6" s="1"/>
    </row>
    <row r="7" spans="1:22" x14ac:dyDescent="0.3">
      <c r="A7" s="2" t="s">
        <v>9</v>
      </c>
      <c r="B7" s="2">
        <f>214*$B$15</f>
        <v>5.4356</v>
      </c>
      <c r="C7" s="8">
        <f>9.81*65</f>
        <v>637.65</v>
      </c>
      <c r="D7" s="2"/>
      <c r="E7" s="2" t="s">
        <v>23</v>
      </c>
      <c r="F7" s="2"/>
      <c r="G7" s="2"/>
      <c r="H7" s="2"/>
      <c r="I7" s="2"/>
      <c r="J7" s="2">
        <f t="shared" si="0"/>
        <v>400</v>
      </c>
      <c r="K7" s="2">
        <v>1165.42</v>
      </c>
      <c r="L7" s="2"/>
      <c r="M7" s="2"/>
      <c r="N7" s="2"/>
      <c r="O7" s="1"/>
      <c r="P7" s="2"/>
      <c r="Q7" s="2"/>
      <c r="T7" s="1"/>
      <c r="U7" s="1"/>
      <c r="V7" s="1"/>
    </row>
    <row r="8" spans="1:22" x14ac:dyDescent="0.3">
      <c r="A8" s="2" t="s">
        <v>10</v>
      </c>
      <c r="B8" s="2">
        <f>251*$B$15</f>
        <v>6.3754</v>
      </c>
      <c r="C8" s="8">
        <f>9.81*63</f>
        <v>618.03000000000009</v>
      </c>
      <c r="D8" s="2"/>
      <c r="E8" s="2" t="s">
        <v>24</v>
      </c>
      <c r="F8" s="2"/>
      <c r="G8" s="2"/>
      <c r="H8" s="2"/>
      <c r="I8" s="2"/>
      <c r="J8" s="2">
        <f t="shared" si="0"/>
        <v>500</v>
      </c>
      <c r="K8" s="2">
        <v>1448.4</v>
      </c>
      <c r="L8" s="2"/>
      <c r="M8" s="2"/>
      <c r="N8" s="2"/>
      <c r="O8" s="2"/>
      <c r="P8" s="2"/>
      <c r="Q8" s="2"/>
      <c r="R8" s="2"/>
      <c r="S8" s="1"/>
      <c r="T8" s="1"/>
      <c r="U8" s="1"/>
      <c r="V8" s="1"/>
    </row>
    <row r="9" spans="1:22" x14ac:dyDescent="0.3">
      <c r="A9" s="2" t="s">
        <v>11</v>
      </c>
      <c r="B9" s="2">
        <f>251*$B$15</f>
        <v>6.3754</v>
      </c>
      <c r="C9" s="8">
        <f>9.81*60</f>
        <v>588.6</v>
      </c>
      <c r="D9" s="2"/>
      <c r="E9" s="2"/>
      <c r="F9" s="2"/>
      <c r="G9" s="2"/>
      <c r="H9" s="2"/>
      <c r="I9" s="2"/>
      <c r="J9" s="2">
        <f t="shared" si="0"/>
        <v>600</v>
      </c>
      <c r="K9" s="2">
        <v>1732.53</v>
      </c>
      <c r="L9" s="2"/>
      <c r="M9" s="2"/>
      <c r="N9" s="2"/>
      <c r="O9" s="2"/>
      <c r="P9" s="2"/>
      <c r="Q9" s="2"/>
      <c r="R9" s="2"/>
      <c r="S9" s="1"/>
      <c r="T9" s="1"/>
      <c r="U9" s="1"/>
      <c r="V9" s="1"/>
    </row>
    <row r="10" spans="1:22" x14ac:dyDescent="0.3">
      <c r="A10" s="2" t="s">
        <v>12</v>
      </c>
      <c r="B10" s="2">
        <f>288*$B$15</f>
        <v>7.3151999999999999</v>
      </c>
      <c r="C10" s="8" t="s">
        <v>26</v>
      </c>
      <c r="D10" s="2"/>
      <c r="E10" s="2"/>
      <c r="F10" s="2"/>
      <c r="G10" s="2"/>
      <c r="H10" s="2"/>
      <c r="I10" s="2"/>
      <c r="J10" s="2">
        <f t="shared" si="0"/>
        <v>700</v>
      </c>
      <c r="K10" s="2">
        <v>2014.8</v>
      </c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</row>
    <row r="11" spans="1:22" x14ac:dyDescent="0.3">
      <c r="A11" s="2" t="s">
        <v>13</v>
      </c>
      <c r="B11" s="2">
        <f>288*$B$15</f>
        <v>7.3151999999999999</v>
      </c>
      <c r="C11" s="8">
        <v>80</v>
      </c>
      <c r="D11" s="2"/>
      <c r="E11" s="2"/>
      <c r="F11" s="2"/>
      <c r="G11" s="2"/>
      <c r="H11" s="2"/>
      <c r="I11" s="2"/>
      <c r="J11" s="2">
        <f t="shared" si="0"/>
        <v>800</v>
      </c>
      <c r="K11" s="2">
        <v>2298.84</v>
      </c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</row>
    <row r="12" spans="1:22" x14ac:dyDescent="0.3">
      <c r="A12" s="2" t="s">
        <v>14</v>
      </c>
      <c r="B12" s="2">
        <f>170*$B$15</f>
        <v>4.3179999999999996</v>
      </c>
      <c r="C12" s="7">
        <v>65</v>
      </c>
      <c r="D12" s="2"/>
      <c r="E12" s="2"/>
      <c r="F12" s="2"/>
      <c r="G12" s="2"/>
      <c r="H12" s="2"/>
      <c r="I12" s="2"/>
      <c r="J12" s="2">
        <f t="shared" si="0"/>
        <v>900</v>
      </c>
      <c r="K12" s="2">
        <v>2581.92</v>
      </c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</row>
    <row r="13" spans="1:22" x14ac:dyDescent="0.3">
      <c r="A13" s="2" t="s">
        <v>15</v>
      </c>
      <c r="B13" s="2">
        <f>170*$B$15</f>
        <v>4.3179999999999996</v>
      </c>
      <c r="C13" s="7">
        <v>65</v>
      </c>
      <c r="D13" s="2"/>
      <c r="E13" s="2"/>
      <c r="F13" s="2"/>
      <c r="G13" s="2"/>
      <c r="H13" s="2"/>
      <c r="I13" s="2"/>
      <c r="J13" s="2">
        <f t="shared" si="0"/>
        <v>1000</v>
      </c>
      <c r="K13" s="2">
        <v>2866.3</v>
      </c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</row>
    <row r="14" spans="1:22" x14ac:dyDescent="0.3">
      <c r="A14" s="2"/>
      <c r="B14" s="2"/>
      <c r="C14" s="2"/>
      <c r="D14" s="2"/>
      <c r="E14" s="2"/>
      <c r="F14" s="2"/>
      <c r="G14" s="2"/>
      <c r="H14" s="2"/>
      <c r="I14" s="2"/>
      <c r="J14" s="2">
        <f t="shared" si="0"/>
        <v>1100</v>
      </c>
      <c r="K14" s="2">
        <v>3150.18</v>
      </c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</row>
    <row r="15" spans="1:22" x14ac:dyDescent="0.3">
      <c r="A15" s="3" t="s">
        <v>2</v>
      </c>
      <c r="B15" s="5">
        <v>2.5399999999999999E-2</v>
      </c>
      <c r="C15" s="2"/>
      <c r="D15" s="2" t="s">
        <v>25</v>
      </c>
      <c r="E15">
        <v>9.81</v>
      </c>
      <c r="F15" s="2"/>
      <c r="G15" s="2"/>
      <c r="H15" s="2"/>
      <c r="I15" s="2"/>
      <c r="J15" s="2">
        <f t="shared" si="0"/>
        <v>1200</v>
      </c>
      <c r="K15" s="2">
        <v>3434.52</v>
      </c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</row>
    <row r="16" spans="1:22" x14ac:dyDescent="0.3">
      <c r="A16" s="3" t="s">
        <v>3</v>
      </c>
      <c r="B16" s="4">
        <v>0.453592</v>
      </c>
      <c r="C16" s="2"/>
      <c r="D16" s="2"/>
      <c r="F16" s="2"/>
      <c r="G16" s="2"/>
      <c r="H16" s="2"/>
      <c r="I16" s="2"/>
      <c r="J16" s="2">
        <f t="shared" si="0"/>
        <v>1300</v>
      </c>
      <c r="K16" s="2">
        <v>3718.52</v>
      </c>
      <c r="L16" s="2"/>
      <c r="M16" s="2"/>
      <c r="N16" s="2"/>
      <c r="O16" s="2"/>
      <c r="P16" s="2"/>
      <c r="Q16" s="2"/>
      <c r="R16" s="2"/>
      <c r="S16" s="1"/>
      <c r="T16" s="1"/>
      <c r="U16" s="1"/>
      <c r="V16" s="1"/>
    </row>
    <row r="17" spans="1:22" x14ac:dyDescent="0.3">
      <c r="A17" s="2" t="s">
        <v>21</v>
      </c>
      <c r="B17" s="1">
        <f>B15*B16/100</f>
        <v>1.1521236799999999E-4</v>
      </c>
      <c r="C17" s="2"/>
      <c r="D17" s="2"/>
      <c r="F17" s="2"/>
      <c r="G17" s="2"/>
      <c r="H17" s="2"/>
      <c r="I17" s="2"/>
      <c r="J17" s="2">
        <f t="shared" si="0"/>
        <v>1400</v>
      </c>
      <c r="K17" s="2">
        <v>4003.23</v>
      </c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</row>
    <row r="18" spans="1:22" x14ac:dyDescent="0.3">
      <c r="A18" s="2"/>
      <c r="B18" s="2"/>
      <c r="C18" s="2"/>
      <c r="D18" s="2"/>
      <c r="E18" s="2"/>
      <c r="F18" s="2"/>
      <c r="G18" s="2"/>
      <c r="H18" s="2"/>
      <c r="I18" s="2"/>
      <c r="J18" s="2">
        <f t="shared" si="0"/>
        <v>1500</v>
      </c>
      <c r="K18" s="2">
        <v>4287.76</v>
      </c>
      <c r="L18" s="2"/>
      <c r="M18" s="2"/>
      <c r="N18" s="2"/>
      <c r="O18" s="2"/>
      <c r="P18" s="2"/>
      <c r="Q18" s="2"/>
      <c r="R18" s="2"/>
      <c r="S18" s="1"/>
      <c r="T18" s="1"/>
      <c r="U18" s="1"/>
      <c r="V18" s="1"/>
    </row>
    <row r="19" spans="1:22" x14ac:dyDescent="0.3">
      <c r="A19" s="2"/>
      <c r="B19" s="2"/>
      <c r="C19" s="2"/>
      <c r="D19" s="2"/>
      <c r="E19" s="2"/>
      <c r="F19" s="2"/>
      <c r="G19" s="2"/>
      <c r="H19" s="2"/>
      <c r="I19" s="2"/>
      <c r="J19" s="2">
        <f t="shared" si="0"/>
        <v>1600</v>
      </c>
      <c r="K19" s="2">
        <v>4572.24</v>
      </c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</row>
    <row r="20" spans="1:22" x14ac:dyDescent="0.3">
      <c r="A20" s="2"/>
      <c r="B20" s="2"/>
      <c r="C20" s="2"/>
      <c r="D20" s="2"/>
      <c r="E20" s="2"/>
      <c r="F20" s="2"/>
      <c r="G20" s="2"/>
      <c r="H20" s="2"/>
      <c r="I20" s="2"/>
      <c r="J20" s="2">
        <f t="shared" si="0"/>
        <v>1700</v>
      </c>
      <c r="K20" s="2">
        <v>4856.5600000000004</v>
      </c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</row>
    <row r="21" spans="1:22" x14ac:dyDescent="0.3">
      <c r="A21" s="2"/>
      <c r="B21" s="2"/>
      <c r="C21" s="2"/>
      <c r="D21" s="2"/>
      <c r="E21" s="2"/>
      <c r="F21" s="2"/>
      <c r="G21" s="2"/>
      <c r="H21" s="2"/>
      <c r="I21" s="2"/>
      <c r="J21" s="2">
        <f t="shared" si="0"/>
        <v>1800</v>
      </c>
      <c r="K21" s="2">
        <v>5141.16</v>
      </c>
      <c r="L21" s="2"/>
      <c r="M21" s="2"/>
      <c r="N21" s="2"/>
      <c r="O21" s="2"/>
      <c r="P21" s="2"/>
      <c r="Q21" s="2"/>
      <c r="R21" s="2"/>
      <c r="S21" s="1"/>
      <c r="T21" s="1"/>
      <c r="U21" s="1"/>
      <c r="V21" s="1"/>
    </row>
    <row r="22" spans="1:22" x14ac:dyDescent="0.3">
      <c r="A22" s="2"/>
      <c r="B22" s="2"/>
      <c r="C22" s="2"/>
      <c r="D22" s="2"/>
      <c r="E22" s="2"/>
      <c r="F22" s="2"/>
      <c r="G22" s="2"/>
      <c r="H22" s="2"/>
      <c r="I22" s="2"/>
      <c r="J22" s="2">
        <f t="shared" si="0"/>
        <v>1900</v>
      </c>
      <c r="K22" s="2">
        <v>5425.64</v>
      </c>
      <c r="L22" s="2"/>
      <c r="M22" s="2"/>
      <c r="N22" s="2"/>
      <c r="O22" s="2"/>
      <c r="P22" s="2"/>
      <c r="Q22" s="2"/>
      <c r="R22" s="2"/>
      <c r="S22" s="1"/>
      <c r="T22" s="1"/>
      <c r="U22" s="1"/>
      <c r="V22" s="1"/>
    </row>
    <row r="23" spans="1:22" x14ac:dyDescent="0.3">
      <c r="A23" s="2"/>
      <c r="B23" s="2"/>
      <c r="C23" s="2"/>
      <c r="D23" s="2"/>
      <c r="E23" s="2"/>
      <c r="F23" s="2"/>
      <c r="G23" s="2"/>
      <c r="H23" s="2"/>
      <c r="I23" s="2"/>
      <c r="J23" s="2">
        <f t="shared" si="0"/>
        <v>2000</v>
      </c>
      <c r="K23" s="2">
        <v>5709.9</v>
      </c>
      <c r="L23" s="2"/>
      <c r="M23" s="2"/>
      <c r="N23" s="2"/>
      <c r="O23" s="2"/>
      <c r="P23" s="2"/>
      <c r="Q23" s="2"/>
      <c r="R23" s="2"/>
      <c r="S23" s="1"/>
      <c r="T23" s="1"/>
      <c r="U23" s="1"/>
      <c r="V23" s="1"/>
    </row>
    <row r="24" spans="1:22" x14ac:dyDescent="0.3">
      <c r="A24" s="2"/>
      <c r="B24" s="2"/>
      <c r="C24" s="2"/>
      <c r="D24" s="2"/>
      <c r="E24" s="2"/>
      <c r="F24" s="2"/>
      <c r="G24" s="2"/>
      <c r="H24" s="2"/>
      <c r="I24" s="2"/>
      <c r="J24" s="2">
        <f t="shared" si="0"/>
        <v>2100</v>
      </c>
      <c r="K24" s="2">
        <v>5994.04</v>
      </c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</row>
    <row r="25" spans="1:22" x14ac:dyDescent="0.3">
      <c r="A25" s="2"/>
      <c r="B25" s="2"/>
      <c r="C25" s="2"/>
      <c r="D25" s="2"/>
      <c r="E25" s="2"/>
      <c r="F25" s="2"/>
      <c r="G25" s="2"/>
      <c r="H25" s="2"/>
      <c r="I25" s="2"/>
      <c r="J25" s="2">
        <f t="shared" si="0"/>
        <v>2200</v>
      </c>
      <c r="K25" s="2">
        <v>5278.47</v>
      </c>
      <c r="L25" s="2"/>
      <c r="M25" s="2"/>
      <c r="N25" s="2"/>
      <c r="O25" s="2"/>
      <c r="P25" s="2"/>
      <c r="Q25" s="2"/>
      <c r="R25" s="2"/>
      <c r="S25" s="1"/>
      <c r="T25" s="1"/>
      <c r="U25" s="1"/>
      <c r="V25" s="1"/>
    </row>
    <row r="26" spans="1:22" x14ac:dyDescent="0.3">
      <c r="A26" s="2"/>
      <c r="B26" s="2"/>
      <c r="C26" s="2"/>
      <c r="D26" s="2"/>
      <c r="E26" s="2"/>
      <c r="F26" s="2"/>
      <c r="G26" s="2"/>
      <c r="H26" s="2"/>
      <c r="I26" s="2"/>
      <c r="J26" s="2">
        <f t="shared" si="0"/>
        <v>2300</v>
      </c>
      <c r="K26" s="2">
        <v>6562.82</v>
      </c>
      <c r="L26" s="2"/>
      <c r="M26" s="2"/>
      <c r="N26" s="2"/>
      <c r="O26" s="2"/>
      <c r="P26" s="2"/>
      <c r="Q26" s="2"/>
      <c r="R26" s="2"/>
      <c r="S26" s="1"/>
      <c r="T26" s="1"/>
      <c r="U26" s="1"/>
      <c r="V26" s="1"/>
    </row>
    <row r="27" spans="1:22" x14ac:dyDescent="0.3">
      <c r="A27" s="2"/>
      <c r="B27" s="2"/>
      <c r="C27" s="2"/>
      <c r="D27" s="2"/>
      <c r="E27" s="2"/>
      <c r="F27" s="2"/>
      <c r="G27" s="2"/>
      <c r="H27" s="2"/>
      <c r="I27" s="2"/>
      <c r="J27" s="2">
        <f t="shared" si="0"/>
        <v>2400</v>
      </c>
      <c r="K27" s="2">
        <v>6846.96</v>
      </c>
      <c r="L27" s="2"/>
      <c r="M27" s="2"/>
      <c r="N27" s="2"/>
      <c r="O27" s="2"/>
      <c r="P27" s="2"/>
      <c r="Q27" s="2"/>
      <c r="R27" s="2"/>
      <c r="S27" s="1"/>
      <c r="T27" s="1"/>
      <c r="U27" s="1"/>
      <c r="V27" s="1"/>
    </row>
    <row r="28" spans="1:22" x14ac:dyDescent="0.3">
      <c r="A28" s="2"/>
      <c r="B28" s="2"/>
      <c r="C28" s="2"/>
      <c r="D28" s="2"/>
      <c r="E28" s="2"/>
      <c r="F28" s="2"/>
      <c r="G28" s="2"/>
      <c r="H28" s="2"/>
      <c r="I28" s="2"/>
      <c r="J28" s="2">
        <f t="shared" si="0"/>
        <v>2500</v>
      </c>
      <c r="K28" s="2">
        <v>7131</v>
      </c>
      <c r="L28" s="2"/>
      <c r="M28" s="2"/>
      <c r="N28" s="2"/>
      <c r="O28" s="2"/>
      <c r="P28" s="2"/>
      <c r="Q28" s="2"/>
      <c r="R28" s="2"/>
      <c r="S28" s="1"/>
      <c r="T28" s="1"/>
      <c r="U28" s="1"/>
      <c r="V28" s="1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>
        <f t="shared" si="0"/>
        <v>2600</v>
      </c>
      <c r="K29" s="2">
        <v>7415.33</v>
      </c>
      <c r="L29" s="2"/>
      <c r="M29" s="2"/>
      <c r="N29" s="2"/>
      <c r="O29" s="2"/>
      <c r="P29" s="2"/>
      <c r="Q29" s="2"/>
      <c r="R29" s="2"/>
      <c r="S29" s="1"/>
      <c r="T29" s="1"/>
      <c r="U29" s="1"/>
      <c r="V29" s="1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J30" s="2">
        <f t="shared" si="0"/>
        <v>2700</v>
      </c>
      <c r="K30" s="2">
        <v>7699.6</v>
      </c>
      <c r="L30" s="2"/>
      <c r="M30" s="2"/>
      <c r="N30" s="2"/>
      <c r="O30" s="2"/>
      <c r="P30" s="2"/>
      <c r="Q30" s="2"/>
      <c r="R30" s="2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2">
        <f t="shared" si="0"/>
        <v>2800</v>
      </c>
      <c r="K31" s="2">
        <v>7984.34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2">
        <f t="shared" si="0"/>
        <v>2900</v>
      </c>
      <c r="K32" s="2">
        <v>8269.06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2">
        <f t="shared" si="0"/>
        <v>3000</v>
      </c>
      <c r="K33" s="2">
        <v>8554.0499999999993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2">
        <f t="shared" si="0"/>
        <v>3100</v>
      </c>
      <c r="K34" s="2">
        <v>8839.0400000000009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2">
        <f t="shared" si="0"/>
        <v>3200</v>
      </c>
      <c r="K35" s="2">
        <v>9124.7999999999993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J36" s="2">
        <f t="shared" si="0"/>
        <v>3300</v>
      </c>
      <c r="K36" s="2">
        <v>9410.6200000000008</v>
      </c>
    </row>
    <row r="37" spans="1:22" x14ac:dyDescent="0.3">
      <c r="J37" s="2">
        <f t="shared" si="0"/>
        <v>3400</v>
      </c>
      <c r="K37" s="2">
        <v>9696.9699999999993</v>
      </c>
    </row>
    <row r="38" spans="1:22" x14ac:dyDescent="0.3">
      <c r="J38" s="2">
        <f t="shared" si="0"/>
        <v>3500</v>
      </c>
      <c r="K38" s="2">
        <v>9983.4</v>
      </c>
    </row>
    <row r="39" spans="1:22" x14ac:dyDescent="0.3">
      <c r="J39" s="2">
        <f t="shared" si="0"/>
        <v>3600</v>
      </c>
      <c r="K39" s="2">
        <v>10270.08</v>
      </c>
    </row>
    <row r="40" spans="1:22" x14ac:dyDescent="0.3">
      <c r="J40" s="2">
        <f t="shared" si="0"/>
        <v>3700</v>
      </c>
      <c r="K40" s="2">
        <v>10556.84</v>
      </c>
    </row>
    <row r="41" spans="1:22" x14ac:dyDescent="0.3">
      <c r="J41" s="2">
        <f t="shared" si="0"/>
        <v>3800</v>
      </c>
      <c r="K41" s="2">
        <v>10843.87</v>
      </c>
    </row>
    <row r="42" spans="1:22" x14ac:dyDescent="0.3">
      <c r="J42" s="2">
        <f t="shared" si="0"/>
        <v>3900</v>
      </c>
      <c r="K42" s="2">
        <v>11131</v>
      </c>
    </row>
    <row r="43" spans="1:22" x14ac:dyDescent="0.3">
      <c r="J43" s="2">
        <f t="shared" si="0"/>
        <v>4000</v>
      </c>
      <c r="K43" s="2">
        <v>11418.2</v>
      </c>
    </row>
    <row r="44" spans="1:22" x14ac:dyDescent="0.3">
      <c r="J44" s="2">
        <f t="shared" si="0"/>
        <v>4100</v>
      </c>
      <c r="K44" s="2">
        <v>11705.5</v>
      </c>
    </row>
    <row r="45" spans="1:22" x14ac:dyDescent="0.3">
      <c r="J45" s="2">
        <f t="shared" si="0"/>
        <v>4200</v>
      </c>
      <c r="K45" s="2">
        <v>11993.31</v>
      </c>
    </row>
    <row r="46" spans="1:22" x14ac:dyDescent="0.3">
      <c r="J46" s="2">
        <f t="shared" si="0"/>
        <v>4300</v>
      </c>
      <c r="K46" s="2">
        <v>12281.18</v>
      </c>
    </row>
    <row r="47" spans="1:22" x14ac:dyDescent="0.3">
      <c r="J47" s="2">
        <f t="shared" si="0"/>
        <v>4400</v>
      </c>
      <c r="K47" s="2">
        <v>12569.04</v>
      </c>
    </row>
    <row r="48" spans="1:22" x14ac:dyDescent="0.3">
      <c r="J48" s="2">
        <f t="shared" si="0"/>
        <v>4500</v>
      </c>
      <c r="K48" s="2">
        <v>12856.86</v>
      </c>
    </row>
    <row r="49" spans="10:11" x14ac:dyDescent="0.3">
      <c r="J49" s="2">
        <f t="shared" si="0"/>
        <v>4600</v>
      </c>
      <c r="K49" s="2">
        <v>13144.73</v>
      </c>
    </row>
    <row r="50" spans="10:11" x14ac:dyDescent="0.3">
      <c r="J50" s="2">
        <f t="shared" si="0"/>
        <v>4700</v>
      </c>
      <c r="K50" s="2">
        <v>13432.48</v>
      </c>
    </row>
    <row r="51" spans="10:11" x14ac:dyDescent="0.3">
      <c r="J51" s="2">
        <f t="shared" si="0"/>
        <v>4800</v>
      </c>
      <c r="K51" s="2">
        <v>13720.56</v>
      </c>
    </row>
    <row r="52" spans="10:11" x14ac:dyDescent="0.3">
      <c r="J52" s="2">
        <f t="shared" si="0"/>
        <v>4900</v>
      </c>
      <c r="K52" s="2">
        <v>14008.46</v>
      </c>
    </row>
    <row r="53" spans="10:11" x14ac:dyDescent="0.3">
      <c r="J53" s="2">
        <v>5008</v>
      </c>
      <c r="K53" s="2">
        <v>14320.34</v>
      </c>
    </row>
    <row r="54" spans="10:11" x14ac:dyDescent="0.3">
      <c r="J54" s="2"/>
    </row>
    <row r="55" spans="10:11" x14ac:dyDescent="0.3">
      <c r="J55" s="2"/>
    </row>
    <row r="56" spans="10:11" x14ac:dyDescent="0.3">
      <c r="J56" s="2"/>
    </row>
    <row r="57" spans="10:11" x14ac:dyDescent="0.3">
      <c r="J57" s="2"/>
    </row>
    <row r="58" spans="10:11" x14ac:dyDescent="0.3">
      <c r="J58" s="2"/>
    </row>
    <row r="59" spans="10:11" x14ac:dyDescent="0.3">
      <c r="J59" s="2"/>
    </row>
  </sheetData>
  <mergeCells count="2">
    <mergeCell ref="A1:D2"/>
    <mergeCell ref="E1:H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</dc:creator>
  <cp:lastModifiedBy>Viktoriya Markileva</cp:lastModifiedBy>
  <dcterms:created xsi:type="dcterms:W3CDTF">2019-03-04T15:21:49Z</dcterms:created>
  <dcterms:modified xsi:type="dcterms:W3CDTF">2019-03-04T16:04:59Z</dcterms:modified>
</cp:coreProperties>
</file>