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\Documents\advancedCalc(Exel)\"/>
    </mc:Choice>
  </mc:AlternateContent>
  <xr:revisionPtr revIDLastSave="0" documentId="13_ncr:1_{3B06BC80-F9AB-49C4-8CAF-5C0CA921F13E}" xr6:coauthVersionLast="47" xr6:coauthVersionMax="47" xr10:uidLastSave="{00000000-0000-0000-0000-000000000000}"/>
  <bookViews>
    <workbookView xWindow="-98" yWindow="-98" windowWidth="19396" windowHeight="11475" firstSheet="1" activeTab="9" xr2:uid="{C4F94004-958E-4317-A608-E9782CED8365}"/>
  </bookViews>
  <sheets>
    <sheet name="Лист1" sheetId="1" state="hidden" r:id="rId1"/>
    <sheet name="Лист2" sheetId="2" r:id="rId2"/>
    <sheet name="Лист3" sheetId="3" r:id="rId3"/>
    <sheet name="Лист4" sheetId="7" r:id="rId4"/>
    <sheet name="Лист4 (2)" sheetId="12" r:id="rId5"/>
    <sheet name="Лист5" sheetId="6" r:id="rId6"/>
    <sheet name="Лист8" sheetId="9" r:id="rId7"/>
    <sheet name="Лист9" sheetId="10" r:id="rId8"/>
    <sheet name="Лист12" sheetId="13" r:id="rId9"/>
    <sheet name="Лист13" sheetId="14" r:id="rId10"/>
    <sheet name="Лист10" sheetId="11" r:id="rId11"/>
    <sheet name="BetaSheet4" sheetId="4" state="hidden" r:id="rId12"/>
    <sheet name="betaSheet5" sheetId="5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4" l="1"/>
  <c r="D17" i="14"/>
  <c r="C17" i="14"/>
  <c r="D16" i="14"/>
  <c r="D15" i="14"/>
  <c r="C15" i="14"/>
  <c r="D14" i="14"/>
  <c r="D13" i="14"/>
  <c r="C13" i="14"/>
  <c r="D12" i="14"/>
  <c r="D11" i="14"/>
  <c r="C11" i="14"/>
  <c r="D10" i="14"/>
  <c r="D9" i="14"/>
  <c r="C9" i="14"/>
  <c r="D8" i="14"/>
  <c r="D7" i="14"/>
  <c r="C7" i="14"/>
  <c r="D6" i="14"/>
  <c r="D5" i="14"/>
  <c r="C5" i="14"/>
  <c r="D18" i="13"/>
  <c r="D17" i="13"/>
  <c r="C17" i="13"/>
  <c r="D16" i="13"/>
  <c r="D15" i="13"/>
  <c r="C15" i="13"/>
  <c r="D14" i="13"/>
  <c r="D13" i="13"/>
  <c r="C13" i="13"/>
  <c r="D12" i="13"/>
  <c r="D11" i="13"/>
  <c r="C11" i="13"/>
  <c r="D10" i="13"/>
  <c r="D9" i="13"/>
  <c r="C9" i="13"/>
  <c r="D8" i="13"/>
  <c r="D7" i="13"/>
  <c r="C7" i="13"/>
  <c r="D6" i="13"/>
  <c r="D5" i="13"/>
  <c r="C5" i="13"/>
  <c r="P78" i="6"/>
  <c r="P77" i="6"/>
  <c r="P76" i="6"/>
  <c r="P75" i="6"/>
  <c r="P74" i="6"/>
  <c r="P73" i="6"/>
  <c r="P72" i="6"/>
  <c r="P71" i="6"/>
  <c r="P70" i="6"/>
  <c r="P69" i="6"/>
  <c r="P68" i="6"/>
  <c r="P67" i="6"/>
  <c r="P65" i="6"/>
  <c r="P66" i="6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53" i="12" s="1"/>
  <c r="O3" i="12"/>
  <c r="O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53" i="12" s="1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2" i="12"/>
  <c r="C3" i="12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16" i="10"/>
  <c r="C14" i="10"/>
  <c r="C12" i="10"/>
  <c r="C10" i="10"/>
  <c r="C8" i="10"/>
  <c r="C6" i="10"/>
  <c r="C4" i="10"/>
  <c r="D55" i="9"/>
  <c r="L13" i="2"/>
  <c r="M13" i="2"/>
  <c r="M10" i="2"/>
  <c r="M11" i="2"/>
  <c r="O57" i="7"/>
  <c r="M57" i="7"/>
  <c r="K57" i="7"/>
  <c r="I57" i="7"/>
  <c r="G57" i="7"/>
  <c r="E57" i="7"/>
  <c r="C57" i="7"/>
  <c r="H71" i="2"/>
  <c r="H70" i="2"/>
  <c r="H69" i="2"/>
  <c r="H68" i="2"/>
  <c r="H67" i="2"/>
  <c r="H66" i="2"/>
  <c r="H65" i="2"/>
  <c r="H64" i="2"/>
  <c r="H62" i="2"/>
  <c r="H61" i="2"/>
  <c r="H60" i="2"/>
  <c r="H59" i="2"/>
  <c r="H58" i="2"/>
  <c r="H57" i="2"/>
  <c r="H56" i="2"/>
  <c r="H55" i="2"/>
  <c r="F55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M8" i="2" s="1"/>
  <c r="H47" i="2" s="1"/>
  <c r="G3" i="2"/>
  <c r="G2" i="2"/>
  <c r="D54" i="9"/>
  <c r="K53" i="4"/>
  <c r="L14" i="2"/>
  <c r="L12" i="2"/>
  <c r="F2" i="2"/>
  <c r="L11" i="2" s="1"/>
  <c r="L10" i="2"/>
  <c r="C30" i="6"/>
  <c r="C28" i="6"/>
  <c r="C26" i="6"/>
  <c r="C24" i="6"/>
  <c r="C22" i="6"/>
  <c r="C20" i="6"/>
  <c r="C18" i="6"/>
  <c r="A14" i="6"/>
  <c r="A12" i="6"/>
  <c r="A10" i="6"/>
  <c r="A8" i="6"/>
  <c r="A6" i="6"/>
  <c r="A4" i="6"/>
  <c r="A2" i="6"/>
  <c r="O51" i="7"/>
  <c r="M51" i="7"/>
  <c r="K51" i="7"/>
  <c r="I51" i="7"/>
  <c r="G51" i="7"/>
  <c r="E51" i="7"/>
  <c r="C51" i="7"/>
  <c r="O50" i="7"/>
  <c r="M50" i="7"/>
  <c r="K50" i="7"/>
  <c r="I50" i="7"/>
  <c r="G50" i="7"/>
  <c r="E50" i="7"/>
  <c r="C50" i="7"/>
  <c r="O49" i="7"/>
  <c r="M49" i="7"/>
  <c r="K49" i="7"/>
  <c r="I49" i="7"/>
  <c r="G49" i="7"/>
  <c r="E49" i="7"/>
  <c r="C49" i="7"/>
  <c r="O48" i="7"/>
  <c r="M48" i="7"/>
  <c r="K48" i="7"/>
  <c r="I48" i="7"/>
  <c r="G48" i="7"/>
  <c r="E48" i="7"/>
  <c r="C48" i="7"/>
  <c r="O47" i="7"/>
  <c r="M47" i="7"/>
  <c r="K47" i="7"/>
  <c r="I47" i="7"/>
  <c r="G47" i="7"/>
  <c r="E47" i="7"/>
  <c r="C47" i="7"/>
  <c r="O46" i="7"/>
  <c r="M46" i="7"/>
  <c r="K46" i="7"/>
  <c r="I46" i="7"/>
  <c r="G46" i="7"/>
  <c r="E46" i="7"/>
  <c r="C46" i="7"/>
  <c r="O45" i="7"/>
  <c r="M45" i="7"/>
  <c r="K45" i="7"/>
  <c r="I45" i="7"/>
  <c r="G45" i="7"/>
  <c r="E45" i="7"/>
  <c r="C45" i="7"/>
  <c r="O44" i="7"/>
  <c r="M44" i="7"/>
  <c r="K44" i="7"/>
  <c r="I44" i="7"/>
  <c r="G44" i="7"/>
  <c r="E44" i="7"/>
  <c r="C44" i="7"/>
  <c r="O43" i="7"/>
  <c r="M43" i="7"/>
  <c r="K43" i="7"/>
  <c r="I43" i="7"/>
  <c r="G43" i="7"/>
  <c r="E43" i="7"/>
  <c r="C43" i="7"/>
  <c r="O42" i="7"/>
  <c r="M42" i="7"/>
  <c r="K42" i="7"/>
  <c r="I42" i="7"/>
  <c r="G42" i="7"/>
  <c r="E42" i="7"/>
  <c r="C42" i="7"/>
  <c r="O41" i="7"/>
  <c r="M41" i="7"/>
  <c r="K41" i="7"/>
  <c r="I41" i="7"/>
  <c r="G41" i="7"/>
  <c r="E41" i="7"/>
  <c r="C41" i="7"/>
  <c r="O40" i="7"/>
  <c r="M40" i="7"/>
  <c r="K40" i="7"/>
  <c r="I40" i="7"/>
  <c r="G40" i="7"/>
  <c r="E40" i="7"/>
  <c r="C40" i="7"/>
  <c r="O39" i="7"/>
  <c r="M39" i="7"/>
  <c r="K39" i="7"/>
  <c r="I39" i="7"/>
  <c r="G39" i="7"/>
  <c r="E39" i="7"/>
  <c r="C39" i="7"/>
  <c r="O38" i="7"/>
  <c r="M38" i="7"/>
  <c r="K38" i="7"/>
  <c r="I38" i="7"/>
  <c r="G38" i="7"/>
  <c r="E38" i="7"/>
  <c r="C38" i="7"/>
  <c r="O37" i="7"/>
  <c r="M37" i="7"/>
  <c r="K37" i="7"/>
  <c r="I37" i="7"/>
  <c r="G37" i="7"/>
  <c r="E37" i="7"/>
  <c r="C37" i="7"/>
  <c r="O36" i="7"/>
  <c r="M36" i="7"/>
  <c r="K36" i="7"/>
  <c r="I36" i="7"/>
  <c r="G36" i="7"/>
  <c r="E36" i="7"/>
  <c r="C36" i="7"/>
  <c r="O35" i="7"/>
  <c r="M35" i="7"/>
  <c r="K35" i="7"/>
  <c r="I35" i="7"/>
  <c r="G35" i="7"/>
  <c r="E35" i="7"/>
  <c r="C35" i="7"/>
  <c r="O34" i="7"/>
  <c r="M34" i="7"/>
  <c r="K34" i="7"/>
  <c r="I34" i="7"/>
  <c r="G34" i="7"/>
  <c r="E34" i="7"/>
  <c r="C34" i="7"/>
  <c r="O33" i="7"/>
  <c r="M33" i="7"/>
  <c r="K33" i="7"/>
  <c r="I33" i="7"/>
  <c r="G33" i="7"/>
  <c r="E33" i="7"/>
  <c r="C33" i="7"/>
  <c r="O32" i="7"/>
  <c r="M32" i="7"/>
  <c r="K32" i="7"/>
  <c r="I32" i="7"/>
  <c r="G32" i="7"/>
  <c r="E32" i="7"/>
  <c r="C32" i="7"/>
  <c r="O31" i="7"/>
  <c r="M31" i="7"/>
  <c r="K31" i="7"/>
  <c r="I31" i="7"/>
  <c r="G31" i="7"/>
  <c r="E31" i="7"/>
  <c r="C31" i="7"/>
  <c r="O30" i="7"/>
  <c r="M30" i="7"/>
  <c r="K30" i="7"/>
  <c r="I30" i="7"/>
  <c r="G30" i="7"/>
  <c r="E30" i="7"/>
  <c r="C30" i="7"/>
  <c r="O29" i="7"/>
  <c r="M29" i="7"/>
  <c r="K29" i="7"/>
  <c r="I29" i="7"/>
  <c r="G29" i="7"/>
  <c r="E29" i="7"/>
  <c r="C29" i="7"/>
  <c r="O28" i="7"/>
  <c r="M28" i="7"/>
  <c r="K28" i="7"/>
  <c r="I28" i="7"/>
  <c r="G28" i="7"/>
  <c r="E28" i="7"/>
  <c r="C28" i="7"/>
  <c r="O27" i="7"/>
  <c r="M27" i="7"/>
  <c r="K27" i="7"/>
  <c r="I27" i="7"/>
  <c r="G27" i="7"/>
  <c r="E27" i="7"/>
  <c r="C27" i="7"/>
  <c r="O26" i="7"/>
  <c r="M26" i="7"/>
  <c r="K26" i="7"/>
  <c r="I26" i="7"/>
  <c r="G26" i="7"/>
  <c r="E26" i="7"/>
  <c r="C26" i="7"/>
  <c r="O25" i="7"/>
  <c r="M25" i="7"/>
  <c r="K25" i="7"/>
  <c r="I25" i="7"/>
  <c r="G25" i="7"/>
  <c r="E25" i="7"/>
  <c r="C25" i="7"/>
  <c r="O24" i="7"/>
  <c r="M24" i="7"/>
  <c r="K24" i="7"/>
  <c r="I24" i="7"/>
  <c r="G24" i="7"/>
  <c r="E24" i="7"/>
  <c r="C24" i="7"/>
  <c r="O23" i="7"/>
  <c r="M23" i="7"/>
  <c r="K23" i="7"/>
  <c r="I23" i="7"/>
  <c r="G23" i="7"/>
  <c r="E23" i="7"/>
  <c r="C23" i="7"/>
  <c r="O22" i="7"/>
  <c r="M22" i="7"/>
  <c r="K22" i="7"/>
  <c r="I22" i="7"/>
  <c r="G22" i="7"/>
  <c r="E22" i="7"/>
  <c r="C22" i="7"/>
  <c r="O21" i="7"/>
  <c r="M21" i="7"/>
  <c r="K21" i="7"/>
  <c r="I21" i="7"/>
  <c r="G21" i="7"/>
  <c r="E21" i="7"/>
  <c r="C21" i="7"/>
  <c r="O20" i="7"/>
  <c r="M20" i="7"/>
  <c r="K20" i="7"/>
  <c r="I20" i="7"/>
  <c r="G20" i="7"/>
  <c r="E20" i="7"/>
  <c r="C20" i="7"/>
  <c r="O19" i="7"/>
  <c r="M19" i="7"/>
  <c r="K19" i="7"/>
  <c r="I19" i="7"/>
  <c r="G19" i="7"/>
  <c r="E19" i="7"/>
  <c r="C19" i="7"/>
  <c r="O18" i="7"/>
  <c r="M18" i="7"/>
  <c r="K18" i="7"/>
  <c r="I18" i="7"/>
  <c r="G18" i="7"/>
  <c r="E18" i="7"/>
  <c r="C18" i="7"/>
  <c r="O17" i="7"/>
  <c r="M17" i="7"/>
  <c r="K17" i="7"/>
  <c r="I17" i="7"/>
  <c r="G17" i="7"/>
  <c r="E17" i="7"/>
  <c r="C17" i="7"/>
  <c r="O16" i="7"/>
  <c r="M16" i="7"/>
  <c r="K16" i="7"/>
  <c r="I16" i="7"/>
  <c r="G16" i="7"/>
  <c r="E16" i="7"/>
  <c r="C16" i="7"/>
  <c r="O15" i="7"/>
  <c r="M15" i="7"/>
  <c r="K15" i="7"/>
  <c r="I15" i="7"/>
  <c r="G15" i="7"/>
  <c r="E15" i="7"/>
  <c r="C15" i="7"/>
  <c r="O14" i="7"/>
  <c r="M14" i="7"/>
  <c r="K14" i="7"/>
  <c r="I14" i="7"/>
  <c r="G14" i="7"/>
  <c r="E14" i="7"/>
  <c r="C14" i="7"/>
  <c r="O13" i="7"/>
  <c r="M13" i="7"/>
  <c r="K13" i="7"/>
  <c r="I13" i="7"/>
  <c r="G13" i="7"/>
  <c r="E13" i="7"/>
  <c r="C13" i="7"/>
  <c r="O12" i="7"/>
  <c r="M12" i="7"/>
  <c r="K12" i="7"/>
  <c r="I12" i="7"/>
  <c r="G12" i="7"/>
  <c r="E12" i="7"/>
  <c r="C12" i="7"/>
  <c r="O11" i="7"/>
  <c r="M11" i="7"/>
  <c r="K11" i="7"/>
  <c r="I11" i="7"/>
  <c r="G11" i="7"/>
  <c r="E11" i="7"/>
  <c r="C11" i="7"/>
  <c r="O10" i="7"/>
  <c r="M10" i="7"/>
  <c r="K10" i="7"/>
  <c r="I10" i="7"/>
  <c r="G10" i="7"/>
  <c r="E10" i="7"/>
  <c r="C10" i="7"/>
  <c r="O9" i="7"/>
  <c r="M9" i="7"/>
  <c r="K9" i="7"/>
  <c r="I9" i="7"/>
  <c r="G9" i="7"/>
  <c r="E9" i="7"/>
  <c r="C9" i="7"/>
  <c r="O8" i="7"/>
  <c r="M8" i="7"/>
  <c r="K8" i="7"/>
  <c r="I8" i="7"/>
  <c r="G8" i="7"/>
  <c r="E8" i="7"/>
  <c r="C8" i="7"/>
  <c r="O7" i="7"/>
  <c r="M7" i="7"/>
  <c r="K7" i="7"/>
  <c r="I7" i="7"/>
  <c r="G7" i="7"/>
  <c r="E7" i="7"/>
  <c r="C7" i="7"/>
  <c r="O6" i="7"/>
  <c r="M6" i="7"/>
  <c r="K6" i="7"/>
  <c r="I6" i="7"/>
  <c r="G6" i="7"/>
  <c r="E6" i="7"/>
  <c r="C6" i="7"/>
  <c r="O5" i="7"/>
  <c r="M5" i="7"/>
  <c r="K5" i="7"/>
  <c r="I5" i="7"/>
  <c r="G5" i="7"/>
  <c r="E5" i="7"/>
  <c r="C5" i="7"/>
  <c r="O4" i="7"/>
  <c r="O53" i="7" s="1"/>
  <c r="O55" i="7" s="1"/>
  <c r="M4" i="7"/>
  <c r="K4" i="7"/>
  <c r="I4" i="7"/>
  <c r="G4" i="7"/>
  <c r="E4" i="7"/>
  <c r="C4" i="7"/>
  <c r="C53" i="7" s="1"/>
  <c r="C55" i="7" s="1"/>
  <c r="O3" i="7"/>
  <c r="M3" i="7"/>
  <c r="K3" i="7"/>
  <c r="I3" i="7"/>
  <c r="G3" i="7"/>
  <c r="E3" i="7"/>
  <c r="C3" i="7"/>
  <c r="O2" i="7"/>
  <c r="M2" i="7"/>
  <c r="M53" i="7" s="1"/>
  <c r="M55" i="7" s="1"/>
  <c r="K2" i="7"/>
  <c r="K53" i="7" s="1"/>
  <c r="K55" i="7" s="1"/>
  <c r="I2" i="7"/>
  <c r="I53" i="7" s="1"/>
  <c r="G2" i="7"/>
  <c r="G53" i="7" s="1"/>
  <c r="E2" i="7"/>
  <c r="E53" i="7" s="1"/>
  <c r="C2" i="7"/>
  <c r="B65" i="2"/>
  <c r="B66" i="2" s="1"/>
  <c r="B67" i="2" s="1"/>
  <c r="B68" i="2" s="1"/>
  <c r="B69" i="2" s="1"/>
  <c r="B70" i="2" s="1"/>
  <c r="B71" i="2" s="1"/>
  <c r="K2" i="3"/>
  <c r="K3" i="3" s="1"/>
  <c r="K4" i="3" s="1"/>
  <c r="K5" i="3" s="1"/>
  <c r="K6" i="3" s="1"/>
  <c r="K7" i="3" s="1"/>
  <c r="K8" i="3" s="1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53" i="4" s="1"/>
  <c r="M3" i="4"/>
  <c r="M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53" i="4" s="1"/>
  <c r="G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53" i="4" s="1"/>
  <c r="E4" i="4"/>
  <c r="E3" i="4"/>
  <c r="E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16" i="5"/>
  <c r="A14" i="5"/>
  <c r="A12" i="5"/>
  <c r="A10" i="5"/>
  <c r="A8" i="5"/>
  <c r="A6" i="5"/>
  <c r="A4" i="5"/>
  <c r="I53" i="4"/>
  <c r="J2" i="3"/>
  <c r="J3" i="3" s="1"/>
  <c r="J4" i="3" s="1"/>
  <c r="J5" i="3" s="1"/>
  <c r="J6" i="3" s="1"/>
  <c r="J7" i="3" s="1"/>
  <c r="J8" i="3" s="1"/>
  <c r="J1" i="3"/>
  <c r="L6" i="2"/>
  <c r="L3" i="2"/>
  <c r="L2" i="2"/>
  <c r="L4" i="2" s="1"/>
  <c r="L5" i="2" s="1"/>
  <c r="O55" i="4" s="1"/>
  <c r="L1" i="2"/>
  <c r="D49" i="2" s="1"/>
  <c r="E49" i="2" s="1"/>
  <c r="K53" i="12" l="1"/>
  <c r="K57" i="12" s="1"/>
  <c r="C53" i="12"/>
  <c r="C57" i="12" s="1"/>
  <c r="E53" i="12"/>
  <c r="E57" i="12" s="1"/>
  <c r="G53" i="12"/>
  <c r="G55" i="12" s="1"/>
  <c r="I53" i="12"/>
  <c r="I55" i="12" s="1"/>
  <c r="O57" i="12"/>
  <c r="O55" i="12"/>
  <c r="M55" i="12"/>
  <c r="M57" i="12"/>
  <c r="H16" i="2"/>
  <c r="H48" i="2"/>
  <c r="M7" i="2"/>
  <c r="H33" i="2"/>
  <c r="H34" i="2"/>
  <c r="H2" i="2"/>
  <c r="H11" i="2"/>
  <c r="H51" i="2"/>
  <c r="H3" i="2"/>
  <c r="H12" i="2"/>
  <c r="H20" i="2"/>
  <c r="H28" i="2"/>
  <c r="H36" i="2"/>
  <c r="H44" i="2"/>
  <c r="M12" i="2"/>
  <c r="H32" i="2"/>
  <c r="H17" i="2"/>
  <c r="H25" i="2"/>
  <c r="H18" i="2"/>
  <c r="H42" i="2"/>
  <c r="H43" i="2"/>
  <c r="H5" i="2"/>
  <c r="H13" i="2"/>
  <c r="H21" i="2"/>
  <c r="H29" i="2"/>
  <c r="H37" i="2"/>
  <c r="H45" i="2"/>
  <c r="H8" i="2"/>
  <c r="H24" i="2"/>
  <c r="H40" i="2"/>
  <c r="H9" i="2"/>
  <c r="H41" i="2"/>
  <c r="H10" i="2"/>
  <c r="H26" i="2"/>
  <c r="H19" i="2"/>
  <c r="H35" i="2"/>
  <c r="H6" i="2"/>
  <c r="H14" i="2"/>
  <c r="H22" i="2"/>
  <c r="H30" i="2"/>
  <c r="H38" i="2"/>
  <c r="H46" i="2"/>
  <c r="H49" i="2"/>
  <c r="H4" i="2"/>
  <c r="H50" i="2"/>
  <c r="H27" i="2"/>
  <c r="H7" i="2"/>
  <c r="H15" i="2"/>
  <c r="H23" i="2"/>
  <c r="H31" i="2"/>
  <c r="H39" i="2"/>
  <c r="E55" i="7"/>
  <c r="G55" i="7"/>
  <c r="I55" i="7"/>
  <c r="E55" i="4"/>
  <c r="C55" i="4"/>
  <c r="I55" i="4"/>
  <c r="G55" i="4"/>
  <c r="K55" i="4"/>
  <c r="M55" i="4"/>
  <c r="O53" i="4"/>
  <c r="C53" i="4"/>
  <c r="D6" i="2"/>
  <c r="E6" i="2" s="1"/>
  <c r="D14" i="2"/>
  <c r="E14" i="2" s="1"/>
  <c r="D22" i="2"/>
  <c r="E22" i="2" s="1"/>
  <c r="D30" i="2"/>
  <c r="E30" i="2" s="1"/>
  <c r="D37" i="2"/>
  <c r="E37" i="2" s="1"/>
  <c r="D45" i="2"/>
  <c r="E45" i="2" s="1"/>
  <c r="D11" i="2"/>
  <c r="E11" i="2" s="1"/>
  <c r="D27" i="2"/>
  <c r="E27" i="2" s="1"/>
  <c r="D42" i="2"/>
  <c r="E42" i="2" s="1"/>
  <c r="D4" i="2"/>
  <c r="E4" i="2" s="1"/>
  <c r="D20" i="2"/>
  <c r="E20" i="2" s="1"/>
  <c r="D51" i="2"/>
  <c r="E51" i="2" s="1"/>
  <c r="D13" i="2"/>
  <c r="E13" i="2" s="1"/>
  <c r="D29" i="2"/>
  <c r="E29" i="2" s="1"/>
  <c r="D7" i="2"/>
  <c r="E7" i="2" s="1"/>
  <c r="D23" i="2"/>
  <c r="E23" i="2" s="1"/>
  <c r="D38" i="2"/>
  <c r="E38" i="2" s="1"/>
  <c r="D8" i="2"/>
  <c r="E8" i="2" s="1"/>
  <c r="D24" i="2"/>
  <c r="E24" i="2" s="1"/>
  <c r="D39" i="2"/>
  <c r="E39" i="2" s="1"/>
  <c r="D9" i="2"/>
  <c r="E9" i="2" s="1"/>
  <c r="D17" i="2"/>
  <c r="E17" i="2" s="1"/>
  <c r="D25" i="2"/>
  <c r="E25" i="2" s="1"/>
  <c r="D33" i="2"/>
  <c r="E33" i="2" s="1"/>
  <c r="D40" i="2"/>
  <c r="E40" i="2" s="1"/>
  <c r="D48" i="2"/>
  <c r="E48" i="2" s="1"/>
  <c r="D3" i="2"/>
  <c r="E3" i="2" s="1"/>
  <c r="D19" i="2"/>
  <c r="E19" i="2" s="1"/>
  <c r="D34" i="2"/>
  <c r="E34" i="2" s="1"/>
  <c r="D50" i="2"/>
  <c r="E50" i="2" s="1"/>
  <c r="D12" i="2"/>
  <c r="E12" i="2" s="1"/>
  <c r="D28" i="2"/>
  <c r="E28" i="2" s="1"/>
  <c r="D35" i="2"/>
  <c r="E35" i="2" s="1"/>
  <c r="D43" i="2"/>
  <c r="E43" i="2" s="1"/>
  <c r="D5" i="2"/>
  <c r="E5" i="2" s="1"/>
  <c r="D21" i="2"/>
  <c r="E21" i="2" s="1"/>
  <c r="D36" i="2"/>
  <c r="E36" i="2" s="1"/>
  <c r="D44" i="2"/>
  <c r="E44" i="2" s="1"/>
  <c r="D15" i="2"/>
  <c r="E15" i="2" s="1"/>
  <c r="D31" i="2"/>
  <c r="E31" i="2" s="1"/>
  <c r="D46" i="2"/>
  <c r="E46" i="2" s="1"/>
  <c r="D16" i="2"/>
  <c r="E16" i="2" s="1"/>
  <c r="D32" i="2"/>
  <c r="E32" i="2" s="1"/>
  <c r="D47" i="2"/>
  <c r="E47" i="2" s="1"/>
  <c r="D2" i="2"/>
  <c r="E2" i="2" s="1"/>
  <c r="D10" i="2"/>
  <c r="E10" i="2" s="1"/>
  <c r="D18" i="2"/>
  <c r="E18" i="2" s="1"/>
  <c r="D26" i="2"/>
  <c r="E26" i="2" s="1"/>
  <c r="D41" i="2"/>
  <c r="E41" i="2" s="1"/>
  <c r="E55" i="12" l="1"/>
  <c r="K55" i="12"/>
  <c r="C55" i="12"/>
  <c r="G57" i="12"/>
  <c r="I57" i="12"/>
  <c r="L8" i="2"/>
  <c r="L7" i="2"/>
  <c r="F67" i="2" l="1"/>
  <c r="F66" i="2"/>
  <c r="F68" i="2"/>
  <c r="F65" i="2"/>
  <c r="F64" i="2"/>
  <c r="F70" i="2"/>
  <c r="F71" i="2"/>
  <c r="F69" i="2"/>
  <c r="F62" i="2"/>
  <c r="F50" i="2"/>
  <c r="F42" i="2"/>
  <c r="F34" i="2"/>
  <c r="F26" i="2"/>
  <c r="F18" i="2"/>
  <c r="F10" i="2"/>
  <c r="F61" i="2"/>
  <c r="F49" i="2"/>
  <c r="F41" i="2"/>
  <c r="F33" i="2"/>
  <c r="F25" i="2"/>
  <c r="F17" i="2"/>
  <c r="F9" i="2"/>
  <c r="F60" i="2"/>
  <c r="F48" i="2"/>
  <c r="F40" i="2"/>
  <c r="F32" i="2"/>
  <c r="F24" i="2"/>
  <c r="F16" i="2"/>
  <c r="F8" i="2"/>
  <c r="F59" i="2"/>
  <c r="F47" i="2"/>
  <c r="F39" i="2"/>
  <c r="F31" i="2"/>
  <c r="F23" i="2"/>
  <c r="F15" i="2"/>
  <c r="F7" i="2"/>
  <c r="F51" i="2"/>
  <c r="F43" i="2"/>
  <c r="F35" i="2"/>
  <c r="F27" i="2"/>
  <c r="F19" i="2"/>
  <c r="F11" i="2"/>
  <c r="F3" i="2"/>
  <c r="F58" i="2"/>
  <c r="F46" i="2"/>
  <c r="F38" i="2"/>
  <c r="F30" i="2"/>
  <c r="F22" i="2"/>
  <c r="F14" i="2"/>
  <c r="F6" i="2"/>
  <c r="F57" i="2"/>
  <c r="F45" i="2"/>
  <c r="F37" i="2"/>
  <c r="F29" i="2"/>
  <c r="F21" i="2"/>
  <c r="F13" i="2"/>
  <c r="F5" i="2"/>
  <c r="F56" i="2"/>
  <c r="F44" i="2"/>
  <c r="F36" i="2"/>
  <c r="F28" i="2"/>
  <c r="F20" i="2"/>
  <c r="F12" i="2"/>
  <c r="F4" i="2"/>
</calcChain>
</file>

<file path=xl/sharedStrings.xml><?xml version="1.0" encoding="utf-8"?>
<sst xmlns="http://schemas.openxmlformats.org/spreadsheetml/2006/main" count="80" uniqueCount="47">
  <si>
    <t>i</t>
  </si>
  <si>
    <t>t_i, с</t>
  </si>
  <si>
    <t>(t_i - &lt;t&gt;), мс</t>
  </si>
  <si>
    <t>(t_i - &lt;t&gt;)^2, мс^2</t>
  </si>
  <si>
    <t>"MEAN"</t>
  </si>
  <si>
    <t>t_i, мс</t>
  </si>
  <si>
    <t>MAX</t>
  </si>
  <si>
    <t>MIN</t>
  </si>
  <si>
    <t xml:space="preserve">delta = </t>
  </si>
  <si>
    <t xml:space="preserve">Sigma = </t>
  </si>
  <si>
    <t xml:space="preserve">D= </t>
  </si>
  <si>
    <t>&lt;t&gt;</t>
  </si>
  <si>
    <t>DELTA_T=</t>
  </si>
  <si>
    <t xml:space="preserve">DELTA_N = </t>
  </si>
  <si>
    <t xml:space="preserve">dN/(N*dt)= </t>
  </si>
  <si>
    <t>Границы интервалов</t>
  </si>
  <si>
    <t xml:space="preserve">DELTA_T_ceil = </t>
  </si>
  <si>
    <t>new table</t>
  </si>
  <si>
    <t xml:space="preserve">delta(MINMAX) = </t>
  </si>
  <si>
    <t xml:space="preserve">Sigma_&lt;t&gt;= </t>
  </si>
  <si>
    <t>phoMAX =</t>
  </si>
  <si>
    <t xml:space="preserve">Rho_&lt;t&gt; = </t>
  </si>
  <si>
    <t xml:space="preserve">SumOfdeltas1= </t>
  </si>
  <si>
    <t>"-&gt;0"</t>
  </si>
  <si>
    <t>(t_i - &lt;t&gt;)^2, с^2</t>
  </si>
  <si>
    <t>Rho(t), c</t>
  </si>
  <si>
    <t>Rho(t), мс</t>
  </si>
  <si>
    <t>Табл.1</t>
  </si>
  <si>
    <t>Результаты измерений промежутка времени …с</t>
  </si>
  <si>
    <t>Номер опыта</t>
  </si>
  <si>
    <t>&lt;t&gt;, с</t>
  </si>
  <si>
    <t>dt = 12</t>
  </si>
  <si>
    <t>dt = 11. ...</t>
  </si>
  <si>
    <t>Rho_&lt;t&gt;~~</t>
  </si>
  <si>
    <t>Табл.2 Построение гистограммы плотности относительной частоты попадания результатов измерений в выбранный интервал</t>
  </si>
  <si>
    <t xml:space="preserve"> Границы интервалов, с</t>
  </si>
  <si>
    <t>Табл.3 Относительная частота попадания результатов измерений в стандартные интервалы около среднего значения</t>
  </si>
  <si>
    <t>Интервал, с</t>
  </si>
  <si>
    <t>от</t>
  </si>
  <si>
    <t>до</t>
  </si>
  <si>
    <t>real</t>
  </si>
  <si>
    <t>expected</t>
  </si>
  <si>
    <t>t</t>
  </si>
  <si>
    <t>11…...</t>
  </si>
  <si>
    <t>Гр. ______________________ ст. ______________________________ дата _______________</t>
  </si>
  <si>
    <t>Табл.1 Результаты измерения промежутка времени _________ с.</t>
  </si>
  <si>
    <t>Подпись преподавателя: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</si>
</sst>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4" applyNumberFormat="0" applyAlignment="0" applyProtection="0"/>
    <xf numFmtId="0" fontId="5" fillId="9" borderId="3" applyNumberForma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0" borderId="1" xfId="0" applyBorder="1"/>
    <xf numFmtId="0" fontId="1" fillId="2" borderId="1" xfId="1" applyBorder="1"/>
    <xf numFmtId="0" fontId="1" fillId="3" borderId="1" xfId="2" applyBorder="1"/>
    <xf numFmtId="0" fontId="1" fillId="4" borderId="1" xfId="3" applyBorder="1"/>
    <xf numFmtId="0" fontId="1" fillId="5" borderId="1" xfId="4" applyBorder="1"/>
    <xf numFmtId="0" fontId="1" fillId="6" borderId="1" xfId="5" applyBorder="1"/>
    <xf numFmtId="0" fontId="1" fillId="7" borderId="1" xfId="6" applyBorder="1"/>
    <xf numFmtId="0" fontId="2" fillId="0" borderId="5" xfId="0" applyFont="1" applyFill="1" applyBorder="1" applyAlignment="1">
      <alignment horizontal="center" wrapText="1"/>
    </xf>
    <xf numFmtId="0" fontId="3" fillId="8" borderId="0" xfId="7"/>
    <xf numFmtId="0" fontId="0" fillId="10" borderId="0" xfId="0" applyFill="1"/>
    <xf numFmtId="0" fontId="0" fillId="11" borderId="0" xfId="0" applyFill="1"/>
    <xf numFmtId="0" fontId="2" fillId="0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9" borderId="4" xfId="8"/>
    <xf numFmtId="0" fontId="5" fillId="9" borderId="3" xfId="9"/>
    <xf numFmtId="0" fontId="6" fillId="0" borderId="0" xfId="0" applyFont="1"/>
    <xf numFmtId="0" fontId="8" fillId="0" borderId="0" xfId="0" applyFont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15" xfId="0" applyBorder="1" applyAlignment="1">
      <alignment horizontal="center"/>
    </xf>
    <xf numFmtId="0" fontId="0" fillId="0" borderId="15" xfId="0" applyBorder="1"/>
    <xf numFmtId="0" fontId="6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7" xfId="0" applyFill="1" applyBorder="1"/>
    <xf numFmtId="0" fontId="0" fillId="12" borderId="18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19" xfId="0" applyFill="1" applyBorder="1"/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" xfId="0" applyFill="1" applyBorder="1"/>
    <xf numFmtId="0" fontId="0" fillId="0" borderId="0" xfId="0"/>
    <xf numFmtId="0" fontId="0" fillId="13" borderId="1" xfId="0" applyFill="1" applyBorder="1"/>
    <xf numFmtId="0" fontId="0" fillId="13" borderId="14" xfId="0" applyFill="1" applyBorder="1"/>
    <xf numFmtId="0" fontId="0" fillId="13" borderId="23" xfId="0" applyFill="1" applyBorder="1"/>
    <xf numFmtId="0" fontId="0" fillId="13" borderId="24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13" xfId="0" applyFill="1" applyBorder="1"/>
    <xf numFmtId="0" fontId="0" fillId="13" borderId="26" xfId="0" applyFill="1" applyBorder="1"/>
    <xf numFmtId="0" fontId="0" fillId="13" borderId="27" xfId="0" applyFill="1" applyBorder="1"/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/>
  </cellXfs>
  <cellStyles count="10">
    <cellStyle name="Акцент1" xfId="1" builtinId="29"/>
    <cellStyle name="Акцент2" xfId="2" builtinId="33"/>
    <cellStyle name="Акцент3" xfId="3" builtinId="37"/>
    <cellStyle name="Акцент4" xfId="4" builtinId="41"/>
    <cellStyle name="Акцент5" xfId="5" builtinId="45"/>
    <cellStyle name="Акцент6" xfId="6" builtinId="49"/>
    <cellStyle name="Вывод" xfId="8" builtinId="21"/>
    <cellStyle name="Вычисление" xfId="9" builtinId="22"/>
    <cellStyle name="Нейтральный" xfId="7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>
                <a:solidFill>
                  <a:srgbClr val="FF0000"/>
                </a:solidFill>
              </a:rPr>
              <a:t>НЕВЕРНАЯ ОСЬ х</a:t>
            </a:r>
          </a:p>
          <a:p>
            <a:pPr>
              <a:defRPr/>
            </a:pPr>
            <a:r>
              <a:rPr lang="en-US" sz="1000"/>
              <a:t>Pho(t)</a:t>
            </a:r>
          </a:p>
        </c:rich>
      </c:tx>
      <c:layout>
        <c:manualLayout>
          <c:xMode val="edge"/>
          <c:yMode val="edge"/>
          <c:x val="0.21944888873108898"/>
          <c:y val="5.0362299852036068E-3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06162850990775"/>
          <c:y val="0.26814927342600758"/>
          <c:w val="0.86855575354513537"/>
          <c:h val="0.50706472147817483"/>
        </c:manualLayout>
      </c:layout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Лист2!$B$55:$B$62</c:f>
              <c:numCache>
                <c:formatCode>General</c:formatCode>
                <c:ptCount val="8"/>
                <c:pt idx="0">
                  <c:v>664</c:v>
                </c:pt>
                <c:pt idx="1">
                  <c:v>675.71428571428567</c:v>
                </c:pt>
                <c:pt idx="2">
                  <c:v>687.42857142857133</c:v>
                </c:pt>
                <c:pt idx="3">
                  <c:v>699.142857142857</c:v>
                </c:pt>
                <c:pt idx="4">
                  <c:v>710.85714285714266</c:v>
                </c:pt>
                <c:pt idx="5">
                  <c:v>722.57142857142833</c:v>
                </c:pt>
                <c:pt idx="6">
                  <c:v>734.28571428571399</c:v>
                </c:pt>
                <c:pt idx="7">
                  <c:v>745.99999999999966</c:v>
                </c:pt>
              </c:numCache>
            </c:numRef>
          </c:cat>
          <c:val>
            <c:numRef>
              <c:f>Лист2!$F$55:$F$62</c:f>
              <c:numCache>
                <c:formatCode>General</c:formatCode>
                <c:ptCount val="8"/>
                <c:pt idx="0">
                  <c:v>6.0865369448453316E-4</c:v>
                </c:pt>
                <c:pt idx="1">
                  <c:v>2.5966355223660345E-3</c:v>
                </c:pt>
                <c:pt idx="2">
                  <c:v>7.5744470341571977E-3</c:v>
                </c:pt>
                <c:pt idx="3">
                  <c:v>1.5107412222968863E-2</c:v>
                </c:pt>
                <c:pt idx="4">
                  <c:v>2.0602903749835408E-2</c:v>
                </c:pt>
                <c:pt idx="5">
                  <c:v>1.9211708799963503E-2</c:v>
                </c:pt>
                <c:pt idx="6">
                  <c:v>1.2249060066435141E-2</c:v>
                </c:pt>
                <c:pt idx="7">
                  <c:v>5.3399690626462692E-3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446A-9C5D-6D079089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3473520"/>
        <c:axId val="1193479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Лист2!$B$55:$B$62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675.71428571428567</c:v>
                      </c:pt>
                      <c:pt idx="2">
                        <c:v>687.42857142857133</c:v>
                      </c:pt>
                      <c:pt idx="3">
                        <c:v>699.142857142857</c:v>
                      </c:pt>
                      <c:pt idx="4">
                        <c:v>710.85714285714266</c:v>
                      </c:pt>
                      <c:pt idx="5">
                        <c:v>722.57142857142833</c:v>
                      </c:pt>
                      <c:pt idx="6">
                        <c:v>734.28571428571399</c:v>
                      </c:pt>
                      <c:pt idx="7">
                        <c:v>745.99999999999966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Лист2!$C$55:$C$62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B1-446A-9C5D-6D0790897B1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Лист2!$B$55:$B$62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675.71428571428567</c:v>
                      </c:pt>
                      <c:pt idx="2">
                        <c:v>687.42857142857133</c:v>
                      </c:pt>
                      <c:pt idx="3">
                        <c:v>699.142857142857</c:v>
                      </c:pt>
                      <c:pt idx="4">
                        <c:v>710.85714285714266</c:v>
                      </c:pt>
                      <c:pt idx="5">
                        <c:v>722.57142857142833</c:v>
                      </c:pt>
                      <c:pt idx="6">
                        <c:v>734.28571428571399</c:v>
                      </c:pt>
                      <c:pt idx="7">
                        <c:v>745.99999999999966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Лист2!$D$55:$D$62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B1-446A-9C5D-6D0790897B1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Лист2!$B$55:$B$62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675.71428571428567</c:v>
                      </c:pt>
                      <c:pt idx="2">
                        <c:v>687.42857142857133</c:v>
                      </c:pt>
                      <c:pt idx="3">
                        <c:v>699.142857142857</c:v>
                      </c:pt>
                      <c:pt idx="4">
                        <c:v>710.85714285714266</c:v>
                      </c:pt>
                      <c:pt idx="5">
                        <c:v>722.57142857142833</c:v>
                      </c:pt>
                      <c:pt idx="6">
                        <c:v>734.28571428571399</c:v>
                      </c:pt>
                      <c:pt idx="7">
                        <c:v>745.99999999999966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Лист2!$E$55:$E$62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B1-446A-9C5D-6D0790897B10}"/>
                  </c:ext>
                </c:extLst>
              </c15:ser>
            </c15:filteredBarSeries>
          </c:ext>
        </c:extLst>
      </c:barChart>
      <c:catAx>
        <c:axId val="11934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79760"/>
        <c:crosses val="autoZero"/>
        <c:auto val="1"/>
        <c:lblAlgn val="ctr"/>
        <c:lblOffset val="100"/>
        <c:noMultiLvlLbl val="0"/>
      </c:catAx>
      <c:valAx>
        <c:axId val="1193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4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41530743555678E-2"/>
          <c:y val="4.6276747656892978E-2"/>
          <c:w val="0.90406271217452716"/>
          <c:h val="0.572516936088147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betaSheet5!$A$3:$A$17</c15:sqref>
                  </c15:fullRef>
                </c:ext>
              </c:extLst>
              <c:f>(betaSheet5!$A$4,betaSheet5!$A$6,betaSheet5!$A$8,betaSheet5!$A$10,betaSheet5!$A$12,betaSheet5!$A$14,betaSheet5!$A$16)</c:f>
              <c:numCache>
                <c:formatCode>General</c:formatCode>
                <c:ptCount val="7"/>
                <c:pt idx="0">
                  <c:v>669.85714285714289</c:v>
                </c:pt>
                <c:pt idx="1">
                  <c:v>681.57142857142844</c:v>
                </c:pt>
                <c:pt idx="2">
                  <c:v>693.28571428571422</c:v>
                </c:pt>
                <c:pt idx="3">
                  <c:v>704.99999999999977</c:v>
                </c:pt>
                <c:pt idx="4">
                  <c:v>716.71428571428555</c:v>
                </c:pt>
                <c:pt idx="5">
                  <c:v>728.4285714285711</c:v>
                </c:pt>
                <c:pt idx="6">
                  <c:v>740.14285714285688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betaSheet5!$B$3:$B$17</c15:sqref>
                  </c15:fullRef>
                </c:ext>
              </c:extLst>
              <c:f>(betaSheet5!$B$4,betaSheet5!$B$6,betaSheet5!$B$8,betaSheet5!$B$10,betaSheet5!$B$12,betaSheet5!$B$14,betaSheet5!$B$16)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19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E17-83A5-1BD42E38A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3726592"/>
        <c:axId val="1093723680"/>
      </c:barChart>
      <c:catAx>
        <c:axId val="10937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723680"/>
        <c:crosses val="autoZero"/>
        <c:auto val="1"/>
        <c:lblAlgn val="ctr"/>
        <c:lblOffset val="100"/>
        <c:noMultiLvlLbl val="0"/>
      </c:catAx>
      <c:valAx>
        <c:axId val="10937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7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Название диаграммы</a:t>
            </a:r>
          </a:p>
        </c:rich>
      </c:tx>
      <c:layout>
        <c:manualLayout>
          <c:xMode val="edge"/>
          <c:yMode val="edge"/>
          <c:x val="0.26887876935833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62796055905654"/>
          <c:y val="0.21741554074825015"/>
          <c:w val="0.85123522342437341"/>
          <c:h val="0.62469993346276442"/>
        </c:manualLayout>
      </c:layout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Лист2!$B$64:$B$71</c:f>
              <c:numCache>
                <c:formatCode>General</c:formatCode>
                <c:ptCount val="8"/>
                <c:pt idx="0">
                  <c:v>664</c:v>
                </c:pt>
                <c:pt idx="1">
                  <c:v>676</c:v>
                </c:pt>
                <c:pt idx="2">
                  <c:v>688</c:v>
                </c:pt>
                <c:pt idx="3">
                  <c:v>700</c:v>
                </c:pt>
                <c:pt idx="4">
                  <c:v>712</c:v>
                </c:pt>
                <c:pt idx="5">
                  <c:v>724</c:v>
                </c:pt>
                <c:pt idx="6">
                  <c:v>736</c:v>
                </c:pt>
                <c:pt idx="7">
                  <c:v>748</c:v>
                </c:pt>
              </c:numCache>
            </c:numRef>
          </c:cat>
          <c:val>
            <c:numRef>
              <c:f>Лист2!$F$64:$F$71</c:f>
              <c:numCache>
                <c:formatCode>General</c:formatCode>
                <c:ptCount val="8"/>
                <c:pt idx="0">
                  <c:v>6.0865369448453316E-4</c:v>
                </c:pt>
                <c:pt idx="1">
                  <c:v>2.6774126373160334E-3</c:v>
                </c:pt>
                <c:pt idx="2">
                  <c:v>7.9032851190094702E-3</c:v>
                </c:pt>
                <c:pt idx="3">
                  <c:v>1.5654791408488654E-2</c:v>
                </c:pt>
                <c:pt idx="4">
                  <c:v>2.0808185708006858E-2</c:v>
                </c:pt>
                <c:pt idx="5">
                  <c:v>1.8559592633101002E-2</c:v>
                </c:pt>
                <c:pt idx="6">
                  <c:v>1.1108360322142396E-2</c:v>
                </c:pt>
                <c:pt idx="7">
                  <c:v>4.4614781661789253E-3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0-4457-A4DA-A4957C42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3116080"/>
        <c:axId val="105311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Лист2!$C$64:$C$71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90-4457-A4DA-A4957C42AE0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Лист2!$D$64:$D$71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90-4457-A4DA-A4957C42AE0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Лист2!$E$64:$E$71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90-4457-A4DA-A4957C42AE04}"/>
                  </c:ext>
                </c:extLst>
              </c15:ser>
            </c15:filteredBarSeries>
          </c:ext>
        </c:extLst>
      </c:barChart>
      <c:catAx>
        <c:axId val="1053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496"/>
        <c:crosses val="autoZero"/>
        <c:auto val="1"/>
        <c:lblAlgn val="ctr"/>
        <c:lblOffset val="100"/>
        <c:noMultiLvlLbl val="0"/>
      </c:catAx>
      <c:valAx>
        <c:axId val="10531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Norm One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Лист2!$C$74:$C$87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9-474E-8D7D-B41F370294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Лист2!$D$74:$D$87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9-474E-8D7D-B41F370294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Лист2!$E$74:$E$87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9-474E-8D7D-B41F370294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Лист2!$F$74:$F$87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9-474E-8D7D-B41F370294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Лист2!$G$74:$G$87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9-474E-8D7D-B41F3702941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Лист2!$B$74:$B$87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Лист2!$H$74:$H$87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9-474E-8D7D-B41F3702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57264"/>
        <c:axId val="1267558096"/>
      </c:scatterChart>
      <c:valAx>
        <c:axId val="12675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558096"/>
        <c:crosses val="autoZero"/>
        <c:crossBetween val="midCat"/>
      </c:valAx>
      <c:valAx>
        <c:axId val="12675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5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Лист5!$M$65:$M$78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Лист5!$N$65:$N$78</c:f>
              <c:numCache>
                <c:formatCode>General</c:formatCode>
                <c:ptCount val="14"/>
                <c:pt idx="0">
                  <c:v>0.49999999999999956</c:v>
                </c:pt>
                <c:pt idx="1">
                  <c:v>0.49999999999999956</c:v>
                </c:pt>
                <c:pt idx="2">
                  <c:v>0.33333333333333304</c:v>
                </c:pt>
                <c:pt idx="3">
                  <c:v>0.33333333333333304</c:v>
                </c:pt>
                <c:pt idx="4">
                  <c:v>0.83333333333333259</c:v>
                </c:pt>
                <c:pt idx="5">
                  <c:v>0.83333333333333259</c:v>
                </c:pt>
                <c:pt idx="6">
                  <c:v>0.83333333333333259</c:v>
                </c:pt>
                <c:pt idx="7">
                  <c:v>0.83333333333333259</c:v>
                </c:pt>
                <c:pt idx="8">
                  <c:v>3.1666666666666639</c:v>
                </c:pt>
                <c:pt idx="9">
                  <c:v>3.1666666666666639</c:v>
                </c:pt>
                <c:pt idx="10">
                  <c:v>1.4999999999999987</c:v>
                </c:pt>
                <c:pt idx="11">
                  <c:v>1.4999999999999987</c:v>
                </c:pt>
                <c:pt idx="12">
                  <c:v>1.1666666666666656</c:v>
                </c:pt>
                <c:pt idx="13">
                  <c:v>1.1666666666666656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4-447D-9862-DBD1004D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73424"/>
        <c:axId val="1300080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Лист5!$M$65:$M$78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Лист5!$O$65:$O$78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F4-447D-9862-DBD1004D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73424"/>
        <c:axId val="1300080496"/>
      </c:scatterChart>
      <c:valAx>
        <c:axId val="13000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80496"/>
        <c:crosses val="autoZero"/>
        <c:crossBetween val="midCat"/>
      </c:valAx>
      <c:valAx>
        <c:axId val="1300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07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319165815419778E-2"/>
          <c:y val="0.22604026004999905"/>
          <c:w val="0.92258830051554019"/>
          <c:h val="0.681687411367904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Лист5!$A$1:$A$15</c:f>
              <c:numCache>
                <c:formatCode>General</c:formatCode>
                <c:ptCount val="15"/>
                <c:pt idx="0">
                  <c:v>664</c:v>
                </c:pt>
                <c:pt idx="1">
                  <c:v>670</c:v>
                </c:pt>
                <c:pt idx="2">
                  <c:v>676</c:v>
                </c:pt>
                <c:pt idx="3">
                  <c:v>682</c:v>
                </c:pt>
                <c:pt idx="4">
                  <c:v>688</c:v>
                </c:pt>
                <c:pt idx="5">
                  <c:v>694</c:v>
                </c:pt>
                <c:pt idx="6">
                  <c:v>700</c:v>
                </c:pt>
                <c:pt idx="7">
                  <c:v>706</c:v>
                </c:pt>
                <c:pt idx="8">
                  <c:v>712</c:v>
                </c:pt>
                <c:pt idx="9">
                  <c:v>718</c:v>
                </c:pt>
                <c:pt idx="10">
                  <c:v>724</c:v>
                </c:pt>
                <c:pt idx="11">
                  <c:v>730</c:v>
                </c:pt>
                <c:pt idx="12">
                  <c:v>736</c:v>
                </c:pt>
                <c:pt idx="13">
                  <c:v>742</c:v>
                </c:pt>
                <c:pt idx="14">
                  <c:v>748</c:v>
                </c:pt>
              </c:numCache>
            </c:numRef>
          </c:cat>
          <c:val>
            <c:numRef>
              <c:f>Лист5!$B$1:$B$15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0-47DA-A0AC-EBFFF27E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597344"/>
        <c:axId val="1358596512"/>
      </c:barChart>
      <c:catAx>
        <c:axId val="13585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6512"/>
        <c:crosses val="autoZero"/>
        <c:auto val="1"/>
        <c:lblAlgn val="ctr"/>
        <c:lblOffset val="100"/>
        <c:noMultiLvlLbl val="0"/>
      </c:catAx>
      <c:valAx>
        <c:axId val="1358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52576304201824E-2"/>
          <c:y val="0.17691244234439041"/>
          <c:w val="0.91002852089568642"/>
          <c:h val="0.736285185367409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Лист5!$C$17:$C$31</c:f>
              <c:numCache>
                <c:formatCode>General</c:formatCode>
                <c:ptCount val="15"/>
                <c:pt idx="0">
                  <c:v>664</c:v>
                </c:pt>
                <c:pt idx="1">
                  <c:v>670</c:v>
                </c:pt>
                <c:pt idx="2">
                  <c:v>676</c:v>
                </c:pt>
                <c:pt idx="3">
                  <c:v>682</c:v>
                </c:pt>
                <c:pt idx="4">
                  <c:v>688</c:v>
                </c:pt>
                <c:pt idx="5">
                  <c:v>694</c:v>
                </c:pt>
                <c:pt idx="6">
                  <c:v>700</c:v>
                </c:pt>
                <c:pt idx="7">
                  <c:v>706</c:v>
                </c:pt>
                <c:pt idx="8">
                  <c:v>712</c:v>
                </c:pt>
                <c:pt idx="9">
                  <c:v>718</c:v>
                </c:pt>
                <c:pt idx="10">
                  <c:v>724</c:v>
                </c:pt>
                <c:pt idx="11">
                  <c:v>730</c:v>
                </c:pt>
                <c:pt idx="12">
                  <c:v>736</c:v>
                </c:pt>
                <c:pt idx="13">
                  <c:v>742</c:v>
                </c:pt>
                <c:pt idx="14">
                  <c:v>748</c:v>
                </c:pt>
              </c:numCache>
            </c:numRef>
          </c:cat>
          <c:val>
            <c:numRef>
              <c:f>Лист5!$D$17:$D$31</c:f>
              <c:numCache>
                <c:formatCode>General</c:formatCode>
                <c:ptCount val="15"/>
                <c:pt idx="0">
                  <c:v>0</c:v>
                </c:pt>
                <c:pt idx="1">
                  <c:v>5.1219512195121953E-3</c:v>
                </c:pt>
                <c:pt idx="2">
                  <c:v>0</c:v>
                </c:pt>
                <c:pt idx="3">
                  <c:v>3.4146341463414638E-3</c:v>
                </c:pt>
                <c:pt idx="4">
                  <c:v>0</c:v>
                </c:pt>
                <c:pt idx="5">
                  <c:v>8.5365853658536592E-3</c:v>
                </c:pt>
                <c:pt idx="7">
                  <c:v>1.1951219512195124E-2</c:v>
                </c:pt>
                <c:pt idx="8">
                  <c:v>0</c:v>
                </c:pt>
                <c:pt idx="9">
                  <c:v>2.9024390243902444E-2</c:v>
                </c:pt>
                <c:pt idx="10">
                  <c:v>0</c:v>
                </c:pt>
                <c:pt idx="11">
                  <c:v>1.7073170731707318E-2</c:v>
                </c:pt>
                <c:pt idx="12">
                  <c:v>0</c:v>
                </c:pt>
                <c:pt idx="13">
                  <c:v>1.0243902439024391E-2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D88-A41B-29BC648F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607632"/>
        <c:axId val="1358605136"/>
      </c:barChart>
      <c:catAx>
        <c:axId val="13586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605136"/>
        <c:crosses val="autoZero"/>
        <c:auto val="1"/>
        <c:lblAlgn val="ctr"/>
        <c:lblOffset val="100"/>
        <c:noMultiLvlLbl val="0"/>
      </c:catAx>
      <c:valAx>
        <c:axId val="13586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6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Название диаграммы</a:t>
            </a:r>
          </a:p>
        </c:rich>
      </c:tx>
      <c:layout>
        <c:manualLayout>
          <c:xMode val="edge"/>
          <c:yMode val="edge"/>
          <c:x val="0.26887876935833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99688035385548"/>
          <c:y val="0.22645499406734965"/>
          <c:w val="0.85123522342437341"/>
          <c:h val="0.62469993346276442"/>
        </c:manualLayout>
      </c:layout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Лист2!$B$64:$B$71</c:f>
              <c:numCache>
                <c:formatCode>General</c:formatCode>
                <c:ptCount val="8"/>
                <c:pt idx="0">
                  <c:v>664</c:v>
                </c:pt>
                <c:pt idx="1">
                  <c:v>676</c:v>
                </c:pt>
                <c:pt idx="2">
                  <c:v>688</c:v>
                </c:pt>
                <c:pt idx="3">
                  <c:v>700</c:v>
                </c:pt>
                <c:pt idx="4">
                  <c:v>712</c:v>
                </c:pt>
                <c:pt idx="5">
                  <c:v>724</c:v>
                </c:pt>
                <c:pt idx="6">
                  <c:v>736</c:v>
                </c:pt>
                <c:pt idx="7">
                  <c:v>748</c:v>
                </c:pt>
              </c:numCache>
            </c:numRef>
          </c:cat>
          <c:val>
            <c:numRef>
              <c:f>Лист2!$F$64:$F$71</c:f>
              <c:numCache>
                <c:formatCode>General</c:formatCode>
                <c:ptCount val="8"/>
                <c:pt idx="0">
                  <c:v>6.0865369448453316E-4</c:v>
                </c:pt>
                <c:pt idx="1">
                  <c:v>2.6774126373160334E-3</c:v>
                </c:pt>
                <c:pt idx="2">
                  <c:v>7.9032851190094702E-3</c:v>
                </c:pt>
                <c:pt idx="3">
                  <c:v>1.5654791408488654E-2</c:v>
                </c:pt>
                <c:pt idx="4">
                  <c:v>2.0808185708006858E-2</c:v>
                </c:pt>
                <c:pt idx="5">
                  <c:v>1.8559592633101002E-2</c:v>
                </c:pt>
                <c:pt idx="6">
                  <c:v>1.1108360322142396E-2</c:v>
                </c:pt>
                <c:pt idx="7">
                  <c:v>4.4614781661789253E-3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459-9DD7-DB4FC9CD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3116080"/>
        <c:axId val="105311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Лист2!$C$64:$C$71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13-4459-9DD7-DB4FC9CD9F4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Лист2!$D$64:$D$71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13-4459-9DD7-DB4FC9CD9F4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Лист2!$B$64:$B$71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664</c:v>
                      </c:pt>
                      <c:pt idx="1">
                        <c:v>676</c:v>
                      </c:pt>
                      <c:pt idx="2">
                        <c:v>688</c:v>
                      </c:pt>
                      <c:pt idx="3">
                        <c:v>700</c:v>
                      </c:pt>
                      <c:pt idx="4">
                        <c:v>712</c:v>
                      </c:pt>
                      <c:pt idx="5">
                        <c:v>724</c:v>
                      </c:pt>
                      <c:pt idx="6">
                        <c:v>736</c:v>
                      </c:pt>
                      <c:pt idx="7">
                        <c:v>748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Лист2!$E$64:$E$71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13-4459-9DD7-DB4FC9CD9F4B}"/>
                  </c:ext>
                </c:extLst>
              </c15:ser>
            </c15:filteredBarSeries>
          </c:ext>
        </c:extLst>
      </c:barChart>
      <c:catAx>
        <c:axId val="1053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496"/>
        <c:crosses val="autoZero"/>
        <c:auto val="1"/>
        <c:lblAlgn val="ctr"/>
        <c:lblOffset val="100"/>
        <c:noMultiLvlLbl val="0"/>
      </c:catAx>
      <c:valAx>
        <c:axId val="10531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Лист5!$N$17:$N$30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Лист5!$O$17:$O$30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2-4B7A-BD8C-3873B9D4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98176"/>
        <c:axId val="1358594432"/>
      </c:scatterChart>
      <c:valAx>
        <c:axId val="13585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4432"/>
        <c:crosses val="autoZero"/>
        <c:crossBetween val="midCat"/>
      </c:valAx>
      <c:valAx>
        <c:axId val="13585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5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Combined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28902668416447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3201111034485517E-2"/>
          <c:y val="6.5578805218144465E-2"/>
          <c:w val="0.94186533943817008"/>
          <c:h val="0.7969271250789237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Лист5!$O$39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Лист5!$N$40:$N$53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Лист5!$O$40:$O$53</c:f>
              <c:numCache>
                <c:formatCode>General</c:formatCode>
                <c:ptCount val="14"/>
                <c:pt idx="0">
                  <c:v>0.49999999999999956</c:v>
                </c:pt>
                <c:pt idx="1">
                  <c:v>0.49999999999999956</c:v>
                </c:pt>
                <c:pt idx="2">
                  <c:v>0.33333333333333304</c:v>
                </c:pt>
                <c:pt idx="3">
                  <c:v>0.33333333333333304</c:v>
                </c:pt>
                <c:pt idx="4">
                  <c:v>0.83333333333333259</c:v>
                </c:pt>
                <c:pt idx="5">
                  <c:v>0.83333333333333259</c:v>
                </c:pt>
                <c:pt idx="6">
                  <c:v>1.1666666666666656</c:v>
                </c:pt>
                <c:pt idx="7">
                  <c:v>1.1666666666666656</c:v>
                </c:pt>
                <c:pt idx="8">
                  <c:v>2.8333333333333308</c:v>
                </c:pt>
                <c:pt idx="9">
                  <c:v>2.8333333333333308</c:v>
                </c:pt>
                <c:pt idx="10">
                  <c:v>1.6666666666666652</c:v>
                </c:pt>
                <c:pt idx="11">
                  <c:v>1.6666666666666652</c:v>
                </c:pt>
                <c:pt idx="12">
                  <c:v>0.99999999999999911</c:v>
                </c:pt>
                <c:pt idx="13">
                  <c:v>0.99999999999999911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A-4358-80C4-9DF67129BE0F}"/>
            </c:ext>
          </c:extLst>
        </c:ser>
        <c:ser>
          <c:idx val="1"/>
          <c:order val="1"/>
          <c:tx>
            <c:strRef>
              <c:f>Лист5!$P$39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Лист5!$N$40:$N$53</c:f>
              <c:numCache>
                <c:formatCode>General</c:formatCode>
                <c:ptCount val="14"/>
                <c:pt idx="0">
                  <c:v>6.64</c:v>
                </c:pt>
                <c:pt idx="1">
                  <c:v>6.76</c:v>
                </c:pt>
                <c:pt idx="2">
                  <c:v>6.76</c:v>
                </c:pt>
                <c:pt idx="3">
                  <c:v>6.88</c:v>
                </c:pt>
                <c:pt idx="4">
                  <c:v>6.88</c:v>
                </c:pt>
                <c:pt idx="5">
                  <c:v>7</c:v>
                </c:pt>
                <c:pt idx="6">
                  <c:v>7</c:v>
                </c:pt>
                <c:pt idx="7">
                  <c:v>7.12</c:v>
                </c:pt>
                <c:pt idx="8">
                  <c:v>7.12</c:v>
                </c:pt>
                <c:pt idx="9">
                  <c:v>7.24</c:v>
                </c:pt>
                <c:pt idx="10">
                  <c:v>7.24</c:v>
                </c:pt>
                <c:pt idx="11">
                  <c:v>7.36</c:v>
                </c:pt>
                <c:pt idx="12">
                  <c:v>7.36</c:v>
                </c:pt>
                <c:pt idx="13">
                  <c:v>7.48</c:v>
                </c:pt>
              </c:numCache>
            </c:numRef>
          </c:xVal>
          <c:yVal>
            <c:numRef>
              <c:f>Лист5!$P$40:$P$53</c:f>
              <c:numCache>
                <c:formatCode>General</c:formatCode>
                <c:ptCount val="14"/>
                <c:pt idx="0">
                  <c:v>6.0865369448453013E-2</c:v>
                </c:pt>
                <c:pt idx="1">
                  <c:v>0.26774126373160273</c:v>
                </c:pt>
                <c:pt idx="2">
                  <c:v>0.26774126373160273</c:v>
                </c:pt>
                <c:pt idx="3">
                  <c:v>0.79032851190094655</c:v>
                </c:pt>
                <c:pt idx="4">
                  <c:v>0.79032851190094655</c:v>
                </c:pt>
                <c:pt idx="5">
                  <c:v>1.5654791408488655</c:v>
                </c:pt>
                <c:pt idx="6">
                  <c:v>1.5654791408488655</c:v>
                </c:pt>
                <c:pt idx="7">
                  <c:v>2.0808185708006866</c:v>
                </c:pt>
                <c:pt idx="8">
                  <c:v>2.0808185708006866</c:v>
                </c:pt>
                <c:pt idx="9">
                  <c:v>1.8559592633100996</c:v>
                </c:pt>
                <c:pt idx="10">
                  <c:v>1.8559592633100996</c:v>
                </c:pt>
                <c:pt idx="11">
                  <c:v>1.1108360322142377</c:v>
                </c:pt>
                <c:pt idx="12">
                  <c:v>1.1108360322142377</c:v>
                </c:pt>
                <c:pt idx="13">
                  <c:v>0.44614781661789066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A-4358-80C4-9DF67129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47920"/>
        <c:axId val="1263944176"/>
      </c:scatterChart>
      <c:valAx>
        <c:axId val="126394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944176"/>
        <c:crosses val="autoZero"/>
        <c:crossBetween val="midCat"/>
      </c:valAx>
      <c:valAx>
        <c:axId val="1263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9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226219</xdr:colOff>
      <xdr:row>1</xdr:row>
      <xdr:rowOff>11905</xdr:rowOff>
    </xdr:from>
    <xdr:ext cx="2455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FF45941-E1D5-4124-9918-8A17149407CA}"/>
                </a:ext>
              </a:extLst>
            </xdr:cNvPr>
            <xdr:cNvSpPr txBox="1"/>
          </xdr:nvSpPr>
          <xdr:spPr>
            <a:xfrm>
              <a:off x="1297782" y="192880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FF45941-E1D5-4124-9918-8A17149407CA}"/>
                </a:ext>
              </a:extLst>
            </xdr:cNvPr>
            <xdr:cNvSpPr txBox="1"/>
          </xdr:nvSpPr>
          <xdr:spPr>
            <a:xfrm>
              <a:off x="1297782" y="192880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,с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50006</xdr:colOff>
      <xdr:row>1</xdr:row>
      <xdr:rowOff>16669</xdr:rowOff>
    </xdr:from>
    <xdr:ext cx="8260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C0CE811-E172-41B7-8FBF-1E40B3C46A8B}"/>
                </a:ext>
              </a:extLst>
            </xdr:cNvPr>
            <xdr:cNvSpPr txBox="1"/>
          </xdr:nvSpPr>
          <xdr:spPr>
            <a:xfrm>
              <a:off x="1769269" y="197644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−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&gt;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, мс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C0CE811-E172-41B7-8FBF-1E40B3C46A8B}"/>
                </a:ext>
              </a:extLst>
            </xdr:cNvPr>
            <xdr:cNvSpPr txBox="1"/>
          </xdr:nvSpPr>
          <xdr:spPr>
            <a:xfrm>
              <a:off x="1769269" y="197644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 </a:t>
              </a:r>
              <a:r>
                <a:rPr lang="en-US" sz="1100" b="0" i="0">
                  <a:latin typeface="Cambria Math" panose="02040503050406030204" pitchFamily="18" charset="0"/>
                </a:rPr>
                <a:t>&lt;</a:t>
              </a:r>
              <a:r>
                <a:rPr lang="ru-RU" sz="1100" i="0">
                  <a:latin typeface="Cambria Math" panose="02040503050406030204" pitchFamily="18" charset="0"/>
                </a:rPr>
                <a:t>𝑡&gt;</a:t>
              </a:r>
              <a:r>
                <a:rPr lang="ru-RU" sz="1100" b="0" i="0">
                  <a:latin typeface="Cambria Math" panose="02040503050406030204" pitchFamily="18" charset="0"/>
                </a:rPr>
                <a:t>, мс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926306</xdr:colOff>
      <xdr:row>1</xdr:row>
      <xdr:rowOff>35718</xdr:rowOff>
    </xdr:from>
    <xdr:ext cx="11046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F8AFB3D-FE2F-415D-AB66-3A87A2BCF039}"/>
                </a:ext>
              </a:extLst>
            </xdr:cNvPr>
            <xdr:cNvSpPr txBox="1"/>
          </xdr:nvSpPr>
          <xdr:spPr>
            <a:xfrm>
              <a:off x="2645569" y="216693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 &lt;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&gt;</m:t>
                            </m:r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b="0" i="0">
                        <a:latin typeface="Cambria Math" panose="02040503050406030204" pitchFamily="18" charset="0"/>
                      </a:rPr>
                      <m:t> , м</m:t>
                    </m:r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F8AFB3D-FE2F-415D-AB66-3A87A2BCF039}"/>
                </a:ext>
              </a:extLst>
            </xdr:cNvPr>
            <xdr:cNvSpPr txBox="1"/>
          </xdr:nvSpPr>
          <xdr:spPr>
            <a:xfrm>
              <a:off x="2645569" y="216693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(𝑡_𝑖− &lt;𝑡&gt;)^2</a:t>
              </a:r>
              <a:r>
                <a:rPr lang="ru-RU" sz="1100" b="0" i="0">
                  <a:latin typeface="Cambria Math" panose="02040503050406030204" pitchFamily="18" charset="0"/>
                </a:rPr>
                <a:t>  , мс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80212</xdr:colOff>
      <xdr:row>54</xdr:row>
      <xdr:rowOff>87729</xdr:rowOff>
    </xdr:from>
    <xdr:to>
      <xdr:col>5</xdr:col>
      <xdr:colOff>99512</xdr:colOff>
      <xdr:row>62</xdr:row>
      <xdr:rowOff>36847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401D9-4475-810A-D0DD-57CD36DF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80212</xdr:colOff>
      <xdr:row>62</xdr:row>
      <xdr:rowOff>170447</xdr:rowOff>
    </xdr:from>
    <xdr:to>
      <xdr:col>5</xdr:col>
      <xdr:colOff>110290</xdr:colOff>
      <xdr:row>71</xdr:row>
      <xdr:rowOff>10026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8BC758-E9AE-7E0A-C22E-03C46CADD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416718</xdr:colOff>
      <xdr:row>72</xdr:row>
      <xdr:rowOff>130969</xdr:rowOff>
    </xdr:from>
    <xdr:to>
      <xdr:col>7</xdr:col>
      <xdr:colOff>69055</xdr:colOff>
      <xdr:row>87</xdr:row>
      <xdr:rowOff>121444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F0E2845-F847-4795-6CE6-0D69E5465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170088</xdr:colOff>
      <xdr:row>56</xdr:row>
      <xdr:rowOff>102055</xdr:rowOff>
    </xdr:from>
    <xdr:to>
      <xdr:col>29</xdr:col>
      <xdr:colOff>258534</xdr:colOff>
      <xdr:row>83</xdr:row>
      <xdr:rowOff>13607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4D90B73-6CAA-DCB5-5B32-3A6B978D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635793</xdr:colOff>
      <xdr:row>0</xdr:row>
      <xdr:rowOff>59530</xdr:rowOff>
    </xdr:from>
    <xdr:to>
      <xdr:col>12</xdr:col>
      <xdr:colOff>14288</xdr:colOff>
      <xdr:row>13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96B0FA-C9C6-480B-D8A7-73478F33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4763</xdr:colOff>
      <xdr:row>15</xdr:row>
      <xdr:rowOff>166688</xdr:rowOff>
    </xdr:from>
    <xdr:to>
      <xdr:col>12</xdr:col>
      <xdr:colOff>38100</xdr:colOff>
      <xdr:row>30</xdr:row>
      <xdr:rowOff>73819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527BC9-42EB-3225-93AC-A1991104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578305</xdr:colOff>
      <xdr:row>31</xdr:row>
      <xdr:rowOff>13606</xdr:rowOff>
    </xdr:from>
    <xdr:to>
      <xdr:col>11</xdr:col>
      <xdr:colOff>598715</xdr:colOff>
      <xdr:row>44</xdr:row>
      <xdr:rowOff>95251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7CDFB9-4A1F-493F-A672-DF5F8004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57829</xdr:colOff>
      <xdr:row>15</xdr:row>
      <xdr:rowOff>142194</xdr:rowOff>
    </xdr:from>
    <xdr:to>
      <xdr:col>22</xdr:col>
      <xdr:colOff>105455</xdr:colOff>
      <xdr:row>30</xdr:row>
      <xdr:rowOff>129948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D43598-76A8-7F57-6FF6-106FA69B9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181650</xdr:colOff>
      <xdr:row>33</xdr:row>
      <xdr:rowOff>56028</xdr:rowOff>
    </xdr:from>
    <xdr:to>
      <xdr:col>29</xdr:col>
      <xdr:colOff>229721</xdr:colOff>
      <xdr:row>57</xdr:row>
      <xdr:rowOff>8658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A52E0D8-4417-07C5-FB27-A45515B3A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221457</xdr:colOff>
      <xdr:row>1</xdr:row>
      <xdr:rowOff>207168</xdr:rowOff>
    </xdr:from>
    <xdr:ext cx="2455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8D55CB0-7FD6-307D-E907-6912CA5FA1BB}"/>
                </a:ext>
              </a:extLst>
            </xdr:cNvPr>
            <xdr:cNvSpPr txBox="1"/>
          </xdr:nvSpPr>
          <xdr:spPr>
            <a:xfrm>
              <a:off x="1293020" y="388143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,с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8D55CB0-7FD6-307D-E907-6912CA5FA1BB}"/>
                </a:ext>
              </a:extLst>
            </xdr:cNvPr>
            <xdr:cNvSpPr txBox="1"/>
          </xdr:nvSpPr>
          <xdr:spPr>
            <a:xfrm>
              <a:off x="1293020" y="388143"/>
              <a:ext cx="245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,с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50006</xdr:colOff>
      <xdr:row>1</xdr:row>
      <xdr:rowOff>211932</xdr:rowOff>
    </xdr:from>
    <xdr:ext cx="8260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C4A2E0-E014-F47F-F488-09489D31F472}"/>
                </a:ext>
              </a:extLst>
            </xdr:cNvPr>
            <xdr:cNvSpPr txBox="1"/>
          </xdr:nvSpPr>
          <xdr:spPr>
            <a:xfrm>
              <a:off x="1769269" y="392907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0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−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&gt;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, мс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EC4A2E0-E014-F47F-F488-09489D31F472}"/>
                </a:ext>
              </a:extLst>
            </xdr:cNvPr>
            <xdr:cNvSpPr txBox="1"/>
          </xdr:nvSpPr>
          <xdr:spPr>
            <a:xfrm>
              <a:off x="1769269" y="392907"/>
              <a:ext cx="8260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𝑡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− </a:t>
              </a:r>
              <a:r>
                <a:rPr lang="en-US" sz="1100" b="0" i="0">
                  <a:latin typeface="Cambria Math" panose="02040503050406030204" pitchFamily="18" charset="0"/>
                </a:rPr>
                <a:t>&lt;</a:t>
              </a:r>
              <a:r>
                <a:rPr lang="ru-RU" sz="1100" i="0">
                  <a:latin typeface="Cambria Math" panose="02040503050406030204" pitchFamily="18" charset="0"/>
                </a:rPr>
                <a:t>𝑡&gt;</a:t>
              </a:r>
              <a:r>
                <a:rPr lang="ru-RU" sz="1100" b="0" i="0">
                  <a:latin typeface="Cambria Math" panose="02040503050406030204" pitchFamily="18" charset="0"/>
                </a:rPr>
                <a:t>, мс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2382</xdr:colOff>
      <xdr:row>1</xdr:row>
      <xdr:rowOff>226219</xdr:rowOff>
    </xdr:from>
    <xdr:ext cx="11046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D41CA2-0CD6-6E06-F0DC-463B93D0101D}"/>
                </a:ext>
              </a:extLst>
            </xdr:cNvPr>
            <xdr:cNvSpPr txBox="1"/>
          </xdr:nvSpPr>
          <xdr:spPr>
            <a:xfrm>
              <a:off x="2650332" y="407194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 &lt;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&gt;</m:t>
                            </m:r>
                          </m:e>
                        </m:d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b="0" i="0">
                        <a:latin typeface="Cambria Math" panose="02040503050406030204" pitchFamily="18" charset="0"/>
                      </a:rPr>
                      <m:t> , м</m:t>
                    </m:r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D41CA2-0CD6-6E06-F0DC-463B93D0101D}"/>
                </a:ext>
              </a:extLst>
            </xdr:cNvPr>
            <xdr:cNvSpPr txBox="1"/>
          </xdr:nvSpPr>
          <xdr:spPr>
            <a:xfrm>
              <a:off x="2650332" y="407194"/>
              <a:ext cx="11046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(𝑡_𝑖− &lt;𝑡&gt;)^2</a:t>
              </a:r>
              <a:r>
                <a:rPr lang="ru-RU" sz="1100" b="0" i="0">
                  <a:latin typeface="Cambria Math" panose="02040503050406030204" pitchFamily="18" charset="0"/>
                </a:rPr>
                <a:t>  , мс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11905</xdr:colOff>
      <xdr:row>54</xdr:row>
      <xdr:rowOff>2382</xdr:rowOff>
    </xdr:from>
    <xdr:ext cx="1064419" cy="4262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9C7FFE-084B-38F2-2DEC-DC9486FA22F5}"/>
                </a:ext>
              </a:extLst>
            </xdr:cNvPr>
            <xdr:cNvSpPr txBox="1"/>
          </xdr:nvSpPr>
          <xdr:spPr>
            <a:xfrm>
              <a:off x="11905" y="9827420"/>
              <a:ext cx="1064419" cy="426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 &lt;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&gt;</m:t>
                            </m:r>
                          </m:e>
                        </m:d>
                      </m:e>
                    </m:nary>
                    <m:r>
                      <a:rPr lang="ru-RU" sz="1100" b="0" i="1">
                        <a:latin typeface="Cambria Math" panose="02040503050406030204" pitchFamily="18" charset="0"/>
                      </a:rPr>
                      <m:t>, с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9C7FFE-084B-38F2-2DEC-DC9486FA22F5}"/>
                </a:ext>
              </a:extLst>
            </xdr:cNvPr>
            <xdr:cNvSpPr txBox="1"/>
          </xdr:nvSpPr>
          <xdr:spPr>
            <a:xfrm>
              <a:off x="11905" y="9827420"/>
              <a:ext cx="1064419" cy="426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(𝑡_𝑖− &lt;𝑡&gt;)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</a:rPr>
                <a:t>, с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316706</xdr:colOff>
      <xdr:row>52</xdr:row>
      <xdr:rowOff>169068</xdr:rowOff>
    </xdr:from>
    <xdr:ext cx="2325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E95C9E-839E-33DA-AD5D-BF6744B985FD}"/>
                </a:ext>
              </a:extLst>
            </xdr:cNvPr>
            <xdr:cNvSpPr txBox="1"/>
          </xdr:nvSpPr>
          <xdr:spPr>
            <a:xfrm>
              <a:off x="2035969" y="9632156"/>
              <a:ext cx="232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E95C9E-839E-33DA-AD5D-BF6744B985FD}"/>
                </a:ext>
              </a:extLst>
            </xdr:cNvPr>
            <xdr:cNvSpPr txBox="1"/>
          </xdr:nvSpPr>
          <xdr:spPr>
            <a:xfrm>
              <a:off x="2035969" y="9632156"/>
              <a:ext cx="232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250030</xdr:colOff>
      <xdr:row>53</xdr:row>
      <xdr:rowOff>173831</xdr:rowOff>
    </xdr:from>
    <xdr:ext cx="607219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823DAE0-E7AE-4B22-9F05-2A67BC1438A4}"/>
                </a:ext>
              </a:extLst>
            </xdr:cNvPr>
            <xdr:cNvSpPr txBox="1"/>
          </xdr:nvSpPr>
          <xdr:spPr>
            <a:xfrm>
              <a:off x="1969293" y="8627269"/>
              <a:ext cx="60721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823DAE0-E7AE-4B22-9F05-2A67BC1438A4}"/>
                </a:ext>
              </a:extLst>
            </xdr:cNvPr>
            <xdr:cNvSpPr txBox="1"/>
          </xdr:nvSpPr>
          <xdr:spPr>
            <a:xfrm>
              <a:off x="1969293" y="8627269"/>
              <a:ext cx="60721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1100" b="0" i="0">
                  <a:latin typeface="Cambria Math" panose="02040503050406030204" pitchFamily="18" charset="0"/>
                </a:rPr>
                <a:t>𝑚𝑎𝑥, </a:t>
              </a:r>
              <a:r>
                <a:rPr lang="ru-RU" sz="1100" b="0" i="0">
                  <a:latin typeface="Cambria Math" panose="02040503050406030204" pitchFamily="18" charset="0"/>
                </a:rPr>
                <a:t>с</a:t>
              </a:r>
              <a:r>
                <a:rPr lang="en-US" sz="1100" b="0" i="0">
                  <a:latin typeface="Cambria Math" panose="02040503050406030204" pitchFamily="18" charset="0"/>
                </a:rPr>
                <a:t>^(−1)  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26193</xdr:colOff>
      <xdr:row>55</xdr:row>
      <xdr:rowOff>2382</xdr:rowOff>
    </xdr:from>
    <xdr:ext cx="1216819" cy="4262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90808B9-7A0D-4E4C-B891-BC51E84A44C7}"/>
                </a:ext>
              </a:extLst>
            </xdr:cNvPr>
            <xdr:cNvSpPr txBox="1"/>
          </xdr:nvSpPr>
          <xdr:spPr>
            <a:xfrm>
              <a:off x="1745456" y="8817770"/>
              <a:ext cx="1216819" cy="426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 &lt;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&gt;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ru-RU" sz="11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90808B9-7A0D-4E4C-B891-BC51E84A44C7}"/>
                </a:ext>
              </a:extLst>
            </xdr:cNvPr>
            <xdr:cNvSpPr txBox="1"/>
          </xdr:nvSpPr>
          <xdr:spPr>
            <a:xfrm>
              <a:off x="1745456" y="8817770"/>
              <a:ext cx="1216819" cy="4262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(𝑡_𝑖− &lt;𝑡&gt;)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</a:rPr>
                <a:t>, с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254793</xdr:colOff>
      <xdr:row>1</xdr:row>
      <xdr:rowOff>97631</xdr:rowOff>
    </xdr:from>
    <xdr:ext cx="2226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B91B3-15E7-5A2F-BA83-6B3806D769EC}"/>
                </a:ext>
              </a:extLst>
            </xdr:cNvPr>
            <xdr:cNvSpPr txBox="1"/>
          </xdr:nvSpPr>
          <xdr:spPr>
            <a:xfrm>
              <a:off x="1264443" y="278606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B91B3-15E7-5A2F-BA83-6B3806D769EC}"/>
                </a:ext>
              </a:extLst>
            </xdr:cNvPr>
            <xdr:cNvSpPr txBox="1"/>
          </xdr:nvSpPr>
          <xdr:spPr>
            <a:xfrm>
              <a:off x="1264443" y="278606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140492</xdr:colOff>
      <xdr:row>1</xdr:row>
      <xdr:rowOff>30956</xdr:rowOff>
    </xdr:from>
    <xdr:ext cx="759619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0076FC-C243-8D92-627D-1BD59E328E24}"/>
                </a:ext>
              </a:extLst>
            </xdr:cNvPr>
            <xdr:cNvSpPr txBox="1"/>
          </xdr:nvSpPr>
          <xdr:spPr>
            <a:xfrm>
              <a:off x="2640805" y="211931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 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0076FC-C243-8D92-627D-1BD59E328E24}"/>
                </a:ext>
              </a:extLst>
            </xdr:cNvPr>
            <xdr:cNvSpPr txBox="1"/>
          </xdr:nvSpPr>
          <xdr:spPr>
            <a:xfrm>
              <a:off x="2640805" y="211931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𝑁∗𝛿𝑡  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278607</xdr:colOff>
      <xdr:row>1</xdr:row>
      <xdr:rowOff>92869</xdr:rowOff>
    </xdr:from>
    <xdr:ext cx="368178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36F7AE6-F35F-34B8-A1F5-A7EDFE5B621F}"/>
                </a:ext>
              </a:extLst>
            </xdr:cNvPr>
            <xdr:cNvSpPr txBox="1"/>
          </xdr:nvSpPr>
          <xdr:spPr>
            <a:xfrm>
              <a:off x="2878932" y="273844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36F7AE6-F35F-34B8-A1F5-A7EDFE5B621F}"/>
                </a:ext>
              </a:extLst>
            </xdr:cNvPr>
            <xdr:cNvSpPr txBox="1"/>
          </xdr:nvSpPr>
          <xdr:spPr>
            <a:xfrm>
              <a:off x="2878932" y="273844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207169</xdr:colOff>
      <xdr:row>19</xdr:row>
      <xdr:rowOff>97631</xdr:rowOff>
    </xdr:from>
    <xdr:ext cx="2451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4798A9-0558-434E-A563-B18A5727A3B6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4798A9-0558-434E-A563-B18A5727A3B6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116682</xdr:colOff>
      <xdr:row>19</xdr:row>
      <xdr:rowOff>116681</xdr:rowOff>
    </xdr:from>
    <xdr:ext cx="4210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F756B63-D96E-4410-87D2-B1BA2DE990FD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F756B63-D96E-4410-87D2-B1BA2DE990FD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𝑁_12/𝑁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250031</xdr:colOff>
      <xdr:row>19</xdr:row>
      <xdr:rowOff>102394</xdr:rowOff>
    </xdr:from>
    <xdr:ext cx="22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C08A18F-CF5E-4848-842A-055C891300FD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C08A18F-CF5E-4848-842A-055C891300FD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7144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28FCEE-C72E-4BDD-A3B1-CD228667A229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 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28FCEE-C72E-4BDD-A3B1-CD228667A229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22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B0733AA-E24C-459E-973A-D81B8E4B1480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&gt;±2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B0733AA-E24C-459E-973A-D81B8E4B1480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&lt;𝑡&gt;±2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85C8D1-A65A-4F0F-90F4-800A02629C18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&gt;±3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85C8D1-A65A-4F0F-90F4-800A02629C18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&lt;𝑡&gt;±3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254793</xdr:colOff>
      <xdr:row>2</xdr:row>
      <xdr:rowOff>97631</xdr:rowOff>
    </xdr:from>
    <xdr:ext cx="2226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9208BC-057D-4A09-A747-6EE8A7C72924}"/>
                </a:ext>
              </a:extLst>
            </xdr:cNvPr>
            <xdr:cNvSpPr txBox="1"/>
          </xdr:nvSpPr>
          <xdr:spPr>
            <a:xfrm>
              <a:off x="1264443" y="278606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9208BC-057D-4A09-A747-6EE8A7C72924}"/>
                </a:ext>
              </a:extLst>
            </xdr:cNvPr>
            <xdr:cNvSpPr txBox="1"/>
          </xdr:nvSpPr>
          <xdr:spPr>
            <a:xfrm>
              <a:off x="1264443" y="278606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140492</xdr:colOff>
      <xdr:row>2</xdr:row>
      <xdr:rowOff>30956</xdr:rowOff>
    </xdr:from>
    <xdr:ext cx="759619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3B2B99-1517-433D-B9EE-FE02235FD167}"/>
                </a:ext>
              </a:extLst>
            </xdr:cNvPr>
            <xdr:cNvSpPr txBox="1"/>
          </xdr:nvSpPr>
          <xdr:spPr>
            <a:xfrm>
              <a:off x="2016917" y="211931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 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3B2B99-1517-433D-B9EE-FE02235FD167}"/>
                </a:ext>
              </a:extLst>
            </xdr:cNvPr>
            <xdr:cNvSpPr txBox="1"/>
          </xdr:nvSpPr>
          <xdr:spPr>
            <a:xfrm>
              <a:off x="2016917" y="211931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𝑁∗𝛿𝑡  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278607</xdr:colOff>
      <xdr:row>2</xdr:row>
      <xdr:rowOff>92869</xdr:rowOff>
    </xdr:from>
    <xdr:ext cx="368178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612921-3E30-4971-98C0-C99924E6131B}"/>
                </a:ext>
              </a:extLst>
            </xdr:cNvPr>
            <xdr:cNvSpPr txBox="1"/>
          </xdr:nvSpPr>
          <xdr:spPr>
            <a:xfrm>
              <a:off x="3050382" y="273844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612921-3E30-4971-98C0-C99924E6131B}"/>
                </a:ext>
              </a:extLst>
            </xdr:cNvPr>
            <xdr:cNvSpPr txBox="1"/>
          </xdr:nvSpPr>
          <xdr:spPr>
            <a:xfrm>
              <a:off x="3050382" y="273844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254793</xdr:colOff>
      <xdr:row>2</xdr:row>
      <xdr:rowOff>97631</xdr:rowOff>
    </xdr:from>
    <xdr:ext cx="2226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DC89CC-23C9-40F3-801E-BDCB6EEC7C3E}"/>
                </a:ext>
              </a:extLst>
            </xdr:cNvPr>
            <xdr:cNvSpPr txBox="1"/>
          </xdr:nvSpPr>
          <xdr:spPr>
            <a:xfrm>
              <a:off x="902493" y="459581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DC89CC-23C9-40F3-801E-BDCB6EEC7C3E}"/>
                </a:ext>
              </a:extLst>
            </xdr:cNvPr>
            <xdr:cNvSpPr txBox="1"/>
          </xdr:nvSpPr>
          <xdr:spPr>
            <a:xfrm>
              <a:off x="902493" y="459581"/>
              <a:ext cx="2226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140492</xdr:colOff>
      <xdr:row>2</xdr:row>
      <xdr:rowOff>30956</xdr:rowOff>
    </xdr:from>
    <xdr:ext cx="759619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B9C748F-A03C-410D-A939-99F5434DC3F0}"/>
                </a:ext>
              </a:extLst>
            </xdr:cNvPr>
            <xdr:cNvSpPr txBox="1"/>
          </xdr:nvSpPr>
          <xdr:spPr>
            <a:xfrm>
              <a:off x="1435892" y="392906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 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B9C748F-A03C-410D-A939-99F5434DC3F0}"/>
                </a:ext>
              </a:extLst>
            </xdr:cNvPr>
            <xdr:cNvSpPr txBox="1"/>
          </xdr:nvSpPr>
          <xdr:spPr>
            <a:xfrm>
              <a:off x="1435892" y="392906"/>
              <a:ext cx="75961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𝑁∗𝛿𝑡  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278607</xdr:colOff>
      <xdr:row>2</xdr:row>
      <xdr:rowOff>92869</xdr:rowOff>
    </xdr:from>
    <xdr:ext cx="368178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ABBC656-62BB-43FD-B392-AF67914328A8}"/>
                </a:ext>
              </a:extLst>
            </xdr:cNvPr>
            <xdr:cNvSpPr txBox="1"/>
          </xdr:nvSpPr>
          <xdr:spPr>
            <a:xfrm>
              <a:off x="2512220" y="454819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ABBC656-62BB-43FD-B392-AF67914328A8}"/>
                </a:ext>
              </a:extLst>
            </xdr:cNvPr>
            <xdr:cNvSpPr txBox="1"/>
          </xdr:nvSpPr>
          <xdr:spPr>
            <a:xfrm>
              <a:off x="2512220" y="454819"/>
              <a:ext cx="36817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^(−1)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207169</xdr:colOff>
      <xdr:row>23</xdr:row>
      <xdr:rowOff>97631</xdr:rowOff>
    </xdr:from>
    <xdr:ext cx="2451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37E495-D76B-4D52-8F82-08370FB88165}"/>
                </a:ext>
              </a:extLst>
            </xdr:cNvPr>
            <xdr:cNvSpPr txBox="1"/>
          </xdr:nvSpPr>
          <xdr:spPr>
            <a:xfrm>
              <a:off x="2150269" y="64055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237E495-D76B-4D52-8F82-08370FB88165}"/>
                </a:ext>
              </a:extLst>
            </xdr:cNvPr>
            <xdr:cNvSpPr txBox="1"/>
          </xdr:nvSpPr>
          <xdr:spPr>
            <a:xfrm>
              <a:off x="2150269" y="64055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116682</xdr:colOff>
      <xdr:row>23</xdr:row>
      <xdr:rowOff>116681</xdr:rowOff>
    </xdr:from>
    <xdr:ext cx="4210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5806997-E278-4F40-A79F-D06BF0724336}"/>
                </a:ext>
              </a:extLst>
            </xdr:cNvPr>
            <xdr:cNvSpPr txBox="1"/>
          </xdr:nvSpPr>
          <xdr:spPr>
            <a:xfrm>
              <a:off x="2707482" y="65960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5806997-E278-4F40-A79F-D06BF0724336}"/>
                </a:ext>
              </a:extLst>
            </xdr:cNvPr>
            <xdr:cNvSpPr txBox="1"/>
          </xdr:nvSpPr>
          <xdr:spPr>
            <a:xfrm>
              <a:off x="2707482" y="65960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𝑁_12/𝑁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250031</xdr:colOff>
      <xdr:row>23</xdr:row>
      <xdr:rowOff>102394</xdr:rowOff>
    </xdr:from>
    <xdr:ext cx="22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E126234-B36E-4A2B-BD80-C3E8F3D01B15}"/>
                </a:ext>
              </a:extLst>
            </xdr:cNvPr>
            <xdr:cNvSpPr txBox="1"/>
          </xdr:nvSpPr>
          <xdr:spPr>
            <a:xfrm>
              <a:off x="3488531" y="64531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E126234-B36E-4A2B-BD80-C3E8F3D01B15}"/>
                </a:ext>
              </a:extLst>
            </xdr:cNvPr>
            <xdr:cNvSpPr txBox="1"/>
          </xdr:nvSpPr>
          <xdr:spPr>
            <a:xfrm>
              <a:off x="3488531" y="64531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7144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AF66CBD-2823-4AF7-976B-5B1DD965CD97}"/>
                </a:ext>
              </a:extLst>
            </xdr:cNvPr>
            <xdr:cNvSpPr txBox="1"/>
          </xdr:nvSpPr>
          <xdr:spPr>
            <a:xfrm>
              <a:off x="0" y="91201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 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AF66CBD-2823-4AF7-976B-5B1DD965CD97}"/>
                </a:ext>
              </a:extLst>
            </xdr:cNvPr>
            <xdr:cNvSpPr txBox="1"/>
          </xdr:nvSpPr>
          <xdr:spPr>
            <a:xfrm>
              <a:off x="0" y="91201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5A54650-6B5E-428D-8264-B763495A1043}"/>
                </a:ext>
              </a:extLst>
            </xdr:cNvPr>
            <xdr:cNvSpPr txBox="1"/>
          </xdr:nvSpPr>
          <xdr:spPr>
            <a:xfrm>
              <a:off x="0" y="108585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&gt;±2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5A54650-6B5E-428D-8264-B763495A1043}"/>
                </a:ext>
              </a:extLst>
            </xdr:cNvPr>
            <xdr:cNvSpPr txBox="1"/>
          </xdr:nvSpPr>
          <xdr:spPr>
            <a:xfrm>
              <a:off x="0" y="108585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&lt;𝑡&gt;±2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E1B7417-1F45-4EE0-97C5-6E40F6A65758}"/>
                </a:ext>
              </a:extLst>
            </xdr:cNvPr>
            <xdr:cNvSpPr txBox="1"/>
          </xdr:nvSpPr>
          <xdr:spPr>
            <a:xfrm>
              <a:off x="0" y="126682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&gt;±3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E1B7417-1F45-4EE0-97C5-6E40F6A65758}"/>
                </a:ext>
              </a:extLst>
            </xdr:cNvPr>
            <xdr:cNvSpPr txBox="1"/>
          </xdr:nvSpPr>
          <xdr:spPr>
            <a:xfrm>
              <a:off x="0" y="126682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&lt;𝑡&gt;±3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207169</xdr:colOff>
      <xdr:row>3</xdr:row>
      <xdr:rowOff>97631</xdr:rowOff>
    </xdr:from>
    <xdr:ext cx="2451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EE610A-9F3D-2AB6-A0F1-3DAC579A863D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EE610A-9F3D-2AB6-A0F1-3DAC579A863D}"/>
                </a:ext>
              </a:extLst>
            </xdr:cNvPr>
            <xdr:cNvSpPr txBox="1"/>
          </xdr:nvSpPr>
          <xdr:spPr>
            <a:xfrm>
              <a:off x="2150269" y="278606"/>
              <a:ext cx="245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116682</xdr:colOff>
      <xdr:row>3</xdr:row>
      <xdr:rowOff>116681</xdr:rowOff>
    </xdr:from>
    <xdr:ext cx="42107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521083E-66FB-62B7-3F86-E699FB485220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521083E-66FB-62B7-3F86-E699FB485220}"/>
                </a:ext>
              </a:extLst>
            </xdr:cNvPr>
            <xdr:cNvSpPr txBox="1"/>
          </xdr:nvSpPr>
          <xdr:spPr>
            <a:xfrm>
              <a:off x="2707482" y="297656"/>
              <a:ext cx="421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𝑁_12/𝑁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250031</xdr:colOff>
      <xdr:row>3</xdr:row>
      <xdr:rowOff>102394</xdr:rowOff>
    </xdr:from>
    <xdr:ext cx="22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ACABAA-EF37-D76D-C269-DF520489C0AE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ACABAA-EF37-D76D-C269-DF520489C0AE}"/>
                </a:ext>
              </a:extLst>
            </xdr:cNvPr>
            <xdr:cNvSpPr txBox="1"/>
          </xdr:nvSpPr>
          <xdr:spPr>
            <a:xfrm>
              <a:off x="3488531" y="283369"/>
              <a:ext cx="22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7144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585FB0-3942-27D0-B756-0D81E90007AC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 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585FB0-3942-27D0-B756-0D81E90007AC}"/>
                </a:ext>
              </a:extLst>
            </xdr:cNvPr>
            <xdr:cNvSpPr txBox="1"/>
          </xdr:nvSpPr>
          <xdr:spPr>
            <a:xfrm>
              <a:off x="0" y="550069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AFC16ED-A4B7-45A3-A0EC-F6261F9FF111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&gt;±2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AFC16ED-A4B7-45A3-A0EC-F6261F9FF111}"/>
                </a:ext>
              </a:extLst>
            </xdr:cNvPr>
            <xdr:cNvSpPr txBox="1"/>
          </xdr:nvSpPr>
          <xdr:spPr>
            <a:xfrm>
              <a:off x="0" y="723900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&lt;𝑡&gt;±2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0</xdr:rowOff>
    </xdr:from>
    <xdr:ext cx="678656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93883D-4969-4C87-A670-F6B50EA6B856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&gt;±3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0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93883D-4969-4C87-A670-F6B50EA6B856}"/>
                </a:ext>
              </a:extLst>
            </xdr:cNvPr>
            <xdr:cNvSpPr txBox="1"/>
          </xdr:nvSpPr>
          <xdr:spPr>
            <a:xfrm>
              <a:off x="0" y="904875"/>
              <a:ext cx="67865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&lt;𝑡&gt;±3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0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195263</xdr:colOff>
      <xdr:row>2</xdr:row>
      <xdr:rowOff>166688</xdr:rowOff>
    </xdr:from>
    <xdr:to>
      <xdr:col>10</xdr:col>
      <xdr:colOff>290512</xdr:colOff>
      <xdr:row>17</xdr:row>
      <xdr:rowOff>57151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374F0F-7B7C-CF0E-649D-8A3E0DC7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BE89-1166-4808-AC30-A8ED30BA8EE6}">
  <dimension ref="A1:D2"/>
  <sheetViews>
    <sheetView zoomScale="190" zoomScaleNormal="190" workbookViewId="0">
      <selection activeCell="B4" sqref="B4"/>
    </sheetView>
  </sheetViews>
  <sheetFormatPr defaultRowHeight="14.25" x14ac:dyDescent="0.45"/>
  <cols>
    <col min="1" max="1" width="12.06640625" customWidth="1"/>
    <col min="3" max="3" width="15.53125" customWidth="1"/>
    <col min="4" max="4" width="14.59765625" customWidth="1"/>
  </cols>
  <sheetData>
    <row r="1" spans="1:4" x14ac:dyDescent="0.45">
      <c r="A1" t="s">
        <v>27</v>
      </c>
      <c r="B1" t="s">
        <v>28</v>
      </c>
    </row>
    <row r="2" spans="1:4" x14ac:dyDescent="0.45">
      <c r="A2" s="20" t="s">
        <v>29</v>
      </c>
      <c r="B2" s="1"/>
      <c r="C2" s="1"/>
      <c r="D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E029-6073-4B60-A674-FECD4EFEB1AA}">
  <dimension ref="A1:F30"/>
  <sheetViews>
    <sheetView tabSelected="1" workbookViewId="0">
      <selection activeCell="E14" sqref="E14"/>
    </sheetView>
  </sheetViews>
  <sheetFormatPr defaultRowHeight="14.25" x14ac:dyDescent="0.45"/>
  <sheetData>
    <row r="1" spans="1:4" x14ac:dyDescent="0.45">
      <c r="A1" s="28" t="s">
        <v>44</v>
      </c>
    </row>
    <row r="2" spans="1:4" x14ac:dyDescent="0.45">
      <c r="A2" s="29" t="s">
        <v>34</v>
      </c>
    </row>
    <row r="3" spans="1:4" x14ac:dyDescent="0.45">
      <c r="A3" s="34" t="s">
        <v>35</v>
      </c>
      <c r="B3" s="24"/>
      <c r="C3" s="24"/>
      <c r="D3" s="24"/>
    </row>
    <row r="4" spans="1:4" x14ac:dyDescent="0.45">
      <c r="A4" s="39"/>
      <c r="B4" s="24"/>
      <c r="C4" s="24"/>
      <c r="D4" s="41"/>
    </row>
    <row r="5" spans="1:4" x14ac:dyDescent="0.45">
      <c r="A5" s="30">
        <v>6.64</v>
      </c>
      <c r="B5" s="73">
        <v>3</v>
      </c>
      <c r="C5" s="40">
        <f>B5/(50*(A6-A5))</f>
        <v>0.49999999999999956</v>
      </c>
      <c r="D5" s="21">
        <f>1/SQRT(2*PI()*Лист2!$M$8)*EXP(-((A5-Лист2!$L$1)*(A5-Лист2!$L$1))/(2*Лист2!$M$8))</f>
        <v>6.0865369448453013E-2</v>
      </c>
    </row>
    <row r="6" spans="1:4" x14ac:dyDescent="0.45">
      <c r="A6" s="31">
        <v>6.76</v>
      </c>
      <c r="B6" s="74"/>
      <c r="C6" s="40"/>
      <c r="D6" s="21">
        <f>1/SQRT(2*PI()*Лист2!$M$8)*EXP(-((A6-Лист2!$L$1)*(A6-Лист2!$L$1))/(2*Лист2!$M$8))</f>
        <v>0.26774126373160273</v>
      </c>
    </row>
    <row r="7" spans="1:4" x14ac:dyDescent="0.45">
      <c r="A7" s="30">
        <v>6.76</v>
      </c>
      <c r="B7" s="73">
        <v>2</v>
      </c>
      <c r="C7" s="40">
        <f>B7/(50*(A8-A7))</f>
        <v>0.33333333333333304</v>
      </c>
      <c r="D7" s="21">
        <f>1/SQRT(2*PI()*Лист2!$M$8)*EXP(-((A7-Лист2!$L$1)*(A7-Лист2!$L$1))/(2*Лист2!$M$8))</f>
        <v>0.26774126373160273</v>
      </c>
    </row>
    <row r="8" spans="1:4" x14ac:dyDescent="0.45">
      <c r="A8" s="31">
        <v>6.88</v>
      </c>
      <c r="B8" s="74"/>
      <c r="C8" s="40"/>
      <c r="D8" s="21">
        <f>1/SQRT(2*PI()*Лист2!$M$8)*EXP(-((A8-Лист2!$L$1)*(A8-Лист2!$L$1))/(2*Лист2!$M$8))</f>
        <v>0.79032851190094655</v>
      </c>
    </row>
    <row r="9" spans="1:4" x14ac:dyDescent="0.45">
      <c r="A9" s="30">
        <v>6.88</v>
      </c>
      <c r="B9" s="73">
        <v>5</v>
      </c>
      <c r="C9" s="40">
        <f>B9/(50*(A10-A9))</f>
        <v>0.83333333333333259</v>
      </c>
      <c r="D9" s="21">
        <f>1/SQRT(2*PI()*Лист2!$M$8)*EXP(-((A9-Лист2!$L$1)*(A9-Лист2!$L$1))/(2*Лист2!$M$8))</f>
        <v>0.79032851190094655</v>
      </c>
    </row>
    <row r="10" spans="1:4" x14ac:dyDescent="0.45">
      <c r="A10" s="31">
        <v>7</v>
      </c>
      <c r="B10" s="74"/>
      <c r="C10" s="40"/>
      <c r="D10" s="21">
        <f>1/SQRT(2*PI()*Лист2!$M$8)*EXP(-((A10-Лист2!$L$1)*(A10-Лист2!$L$1))/(2*Лист2!$M$8))</f>
        <v>1.5654791408488655</v>
      </c>
    </row>
    <row r="11" spans="1:4" x14ac:dyDescent="0.45">
      <c r="A11" s="30">
        <v>7</v>
      </c>
      <c r="B11" s="73">
        <v>5</v>
      </c>
      <c r="C11" s="40">
        <f>B11/(50*(A12-A11))</f>
        <v>0.83333333333333259</v>
      </c>
      <c r="D11" s="21">
        <f>1/SQRT(2*PI()*Лист2!$M$8)*EXP(-((A11-Лист2!$L$1)*(A11-Лист2!$L$1))/(2*Лист2!$M$8))</f>
        <v>1.5654791408488655</v>
      </c>
    </row>
    <row r="12" spans="1:4" x14ac:dyDescent="0.45">
      <c r="A12" s="31">
        <v>7.12</v>
      </c>
      <c r="B12" s="74"/>
      <c r="C12" s="40"/>
      <c r="D12" s="21">
        <f>1/SQRT(2*PI()*Лист2!$M$8)*EXP(-((A12-Лист2!$L$1)*(A12-Лист2!$L$1))/(2*Лист2!$M$8))</f>
        <v>2.0808185708006866</v>
      </c>
    </row>
    <row r="13" spans="1:4" x14ac:dyDescent="0.45">
      <c r="A13" s="30">
        <v>7.12</v>
      </c>
      <c r="B13" s="73">
        <v>19</v>
      </c>
      <c r="C13" s="40">
        <f>B13/(50*(A14-A13))</f>
        <v>3.1666666666666639</v>
      </c>
      <c r="D13" s="21">
        <f>1/SQRT(2*PI()*Лист2!$M$8)*EXP(-((A13-Лист2!$L$1)*(A13-Лист2!$L$1))/(2*Лист2!$M$8))</f>
        <v>2.0808185708006866</v>
      </c>
    </row>
    <row r="14" spans="1:4" x14ac:dyDescent="0.45">
      <c r="A14" s="31">
        <v>7.24</v>
      </c>
      <c r="B14" s="74"/>
      <c r="C14" s="40"/>
      <c r="D14" s="21">
        <f>1/SQRT(2*PI()*Лист2!$M$8)*EXP(-((A14-Лист2!$L$1)*(A14-Лист2!$L$1))/(2*Лист2!$M$8))</f>
        <v>1.8559592633100996</v>
      </c>
    </row>
    <row r="15" spans="1:4" x14ac:dyDescent="0.45">
      <c r="A15" s="30">
        <v>7.24</v>
      </c>
      <c r="B15" s="73">
        <v>9</v>
      </c>
      <c r="C15" s="40">
        <f>B15/(50*(A16-A15))</f>
        <v>1.4999999999999987</v>
      </c>
      <c r="D15" s="21">
        <f>1/SQRT(2*PI()*Лист2!$M$8)*EXP(-((A15-Лист2!$L$1)*(A15-Лист2!$L$1))/(2*Лист2!$M$8))</f>
        <v>1.8559592633100996</v>
      </c>
    </row>
    <row r="16" spans="1:4" x14ac:dyDescent="0.45">
      <c r="A16" s="31">
        <v>7.36</v>
      </c>
      <c r="B16" s="74"/>
      <c r="C16" s="40"/>
      <c r="D16" s="21">
        <f>1/SQRT(2*PI()*Лист2!$M$8)*EXP(-((A16-Лист2!$L$1)*(A16-Лист2!$L$1))/(2*Лист2!$M$8))</f>
        <v>1.1108360322142377</v>
      </c>
    </row>
    <row r="17" spans="1:6" x14ac:dyDescent="0.45">
      <c r="A17" s="30">
        <v>7.36</v>
      </c>
      <c r="B17" s="73">
        <v>7</v>
      </c>
      <c r="C17" s="40">
        <f>B17/(50*(A18-A17))</f>
        <v>1.1666666666666656</v>
      </c>
      <c r="D17" s="21">
        <f>1/SQRT(2*PI()*Лист2!$M$8)*EXP(-((A17-Лист2!$L$1)*(A17-Лист2!$L$1))/(2*Лист2!$M$8))</f>
        <v>1.1108360322142377</v>
      </c>
    </row>
    <row r="18" spans="1:6" x14ac:dyDescent="0.45">
      <c r="A18" s="31">
        <v>7.48</v>
      </c>
      <c r="B18" s="74"/>
      <c r="C18" s="40"/>
      <c r="D18" s="21">
        <f>1/SQRT(2*PI()*Лист2!$M$8)*EXP(-((A18-Лист2!$L$1)*(A18-Лист2!$L$1))/(2*Лист2!$M$8))</f>
        <v>0.44614781661789066</v>
      </c>
    </row>
    <row r="20" spans="1:6" x14ac:dyDescent="0.45">
      <c r="A20" s="42" t="s">
        <v>46</v>
      </c>
    </row>
    <row r="22" spans="1:6" x14ac:dyDescent="0.45">
      <c r="A22" s="28" t="s">
        <v>44</v>
      </c>
    </row>
    <row r="23" spans="1:6" x14ac:dyDescent="0.45">
      <c r="A23" s="43" t="s">
        <v>36</v>
      </c>
    </row>
    <row r="24" spans="1:6" x14ac:dyDescent="0.45">
      <c r="A24" s="46"/>
      <c r="B24" s="44" t="s">
        <v>37</v>
      </c>
      <c r="C24" s="24"/>
      <c r="D24" s="24"/>
      <c r="E24" s="24"/>
      <c r="F24" s="24"/>
    </row>
    <row r="25" spans="1:6" x14ac:dyDescent="0.45">
      <c r="A25" s="46"/>
      <c r="B25" s="45" t="s">
        <v>38</v>
      </c>
      <c r="C25" s="6" t="s">
        <v>39</v>
      </c>
      <c r="D25" s="24"/>
      <c r="E25" s="24"/>
      <c r="F25" s="24"/>
    </row>
    <row r="26" spans="1:6" x14ac:dyDescent="0.45">
      <c r="A26" s="6"/>
      <c r="B26" s="6"/>
      <c r="C26" s="6"/>
      <c r="D26" s="6"/>
      <c r="E26" s="6"/>
      <c r="F26" s="6"/>
    </row>
    <row r="27" spans="1:6" x14ac:dyDescent="0.45">
      <c r="A27" s="6"/>
      <c r="B27" s="6"/>
      <c r="C27" s="6"/>
      <c r="D27" s="6"/>
      <c r="E27" s="6"/>
      <c r="F27" s="6"/>
    </row>
    <row r="28" spans="1:6" x14ac:dyDescent="0.45">
      <c r="A28" s="6"/>
      <c r="B28" s="6"/>
      <c r="C28" s="6"/>
      <c r="D28" s="6"/>
      <c r="E28" s="6"/>
      <c r="F28" s="6"/>
    </row>
    <row r="30" spans="1:6" x14ac:dyDescent="0.45">
      <c r="A30" s="42" t="s">
        <v>46</v>
      </c>
    </row>
  </sheetData>
  <mergeCells count="23">
    <mergeCell ref="A24:A25"/>
    <mergeCell ref="B24:C24"/>
    <mergeCell ref="D24:D25"/>
    <mergeCell ref="E24:E25"/>
    <mergeCell ref="F24:F25"/>
    <mergeCell ref="B13:B14"/>
    <mergeCell ref="C13:C14"/>
    <mergeCell ref="B15:B16"/>
    <mergeCell ref="C15:C16"/>
    <mergeCell ref="B17:B18"/>
    <mergeCell ref="C17:C18"/>
    <mergeCell ref="B7:B8"/>
    <mergeCell ref="C7:C8"/>
    <mergeCell ref="B9:B10"/>
    <mergeCell ref="C9:C10"/>
    <mergeCell ref="B11:B12"/>
    <mergeCell ref="C11:C12"/>
    <mergeCell ref="A3:A4"/>
    <mergeCell ref="B3:B4"/>
    <mergeCell ref="C3:C4"/>
    <mergeCell ref="D3:D4"/>
    <mergeCell ref="B5:B6"/>
    <mergeCell ref="C5:C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7817-22A3-43F1-83DC-913EDD137936}">
  <dimension ref="A2:F10"/>
  <sheetViews>
    <sheetView workbookViewId="0">
      <selection activeCell="A2" sqref="A2:H10"/>
    </sheetView>
  </sheetViews>
  <sheetFormatPr defaultRowHeight="14.25" x14ac:dyDescent="0.45"/>
  <cols>
    <col min="6" max="6" width="10.73046875" customWidth="1"/>
    <col min="7" max="7" width="11.46484375" customWidth="1"/>
    <col min="8" max="8" width="19.46484375" customWidth="1"/>
    <col min="9" max="9" width="12.1328125" customWidth="1"/>
  </cols>
  <sheetData>
    <row r="2" spans="1:6" x14ac:dyDescent="0.45">
      <c r="A2" s="28" t="s">
        <v>44</v>
      </c>
    </row>
    <row r="3" spans="1:6" x14ac:dyDescent="0.45">
      <c r="A3" s="43" t="s">
        <v>36</v>
      </c>
    </row>
    <row r="4" spans="1:6" x14ac:dyDescent="0.45">
      <c r="A4" s="46"/>
      <c r="B4" s="44" t="s">
        <v>37</v>
      </c>
      <c r="C4" s="24"/>
      <c r="D4" s="24"/>
      <c r="E4" s="24"/>
      <c r="F4" s="24"/>
    </row>
    <row r="5" spans="1:6" x14ac:dyDescent="0.45">
      <c r="A5" s="46"/>
      <c r="B5" s="45" t="s">
        <v>38</v>
      </c>
      <c r="C5" s="6" t="s">
        <v>39</v>
      </c>
      <c r="D5" s="24"/>
      <c r="E5" s="24"/>
      <c r="F5" s="24"/>
    </row>
    <row r="6" spans="1:6" x14ac:dyDescent="0.45">
      <c r="A6" s="6"/>
      <c r="B6" s="6"/>
      <c r="C6" s="6"/>
      <c r="D6" s="6"/>
      <c r="E6" s="6"/>
      <c r="F6" s="6"/>
    </row>
    <row r="7" spans="1:6" x14ac:dyDescent="0.45">
      <c r="A7" s="6"/>
      <c r="B7" s="6"/>
      <c r="C7" s="6"/>
      <c r="D7" s="6"/>
      <c r="E7" s="6"/>
      <c r="F7" s="6"/>
    </row>
    <row r="8" spans="1:6" x14ac:dyDescent="0.45">
      <c r="A8" s="6"/>
      <c r="B8" s="6"/>
      <c r="C8" s="6"/>
      <c r="D8" s="6"/>
      <c r="E8" s="6"/>
      <c r="F8" s="6"/>
    </row>
    <row r="10" spans="1:6" x14ac:dyDescent="0.45">
      <c r="A10" s="42" t="s">
        <v>46</v>
      </c>
    </row>
  </sheetData>
  <mergeCells count="5">
    <mergeCell ref="A4:A5"/>
    <mergeCell ref="B4:C4"/>
    <mergeCell ref="D4:D5"/>
    <mergeCell ref="E4:E5"/>
    <mergeCell ref="F4:F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5E5-A2D4-4F5F-820E-B120971D195F}">
  <dimension ref="A1:P55"/>
  <sheetViews>
    <sheetView topLeftCell="A31" workbookViewId="0">
      <selection activeCell="I54" sqref="I54"/>
    </sheetView>
  </sheetViews>
  <sheetFormatPr defaultRowHeight="14.25" x14ac:dyDescent="0.45"/>
  <cols>
    <col min="2" max="2" width="3.9296875" customWidth="1"/>
    <col min="3" max="3" width="9.1328125" customWidth="1"/>
    <col min="4" max="4" width="4.19921875" customWidth="1"/>
    <col min="6" max="6" width="3.73046875" customWidth="1"/>
    <col min="8" max="8" width="3.86328125" customWidth="1"/>
    <col min="10" max="10" width="3.6640625" customWidth="1"/>
    <col min="12" max="12" width="5" customWidth="1"/>
    <col min="14" max="14" width="4.86328125" customWidth="1"/>
    <col min="16" max="16" width="5.265625" customWidth="1"/>
  </cols>
  <sheetData>
    <row r="1" spans="1:16" x14ac:dyDescent="0.45">
      <c r="A1" s="6"/>
      <c r="B1" s="7">
        <v>664</v>
      </c>
      <c r="C1" s="6"/>
      <c r="D1" s="8">
        <v>675.71428571428567</v>
      </c>
      <c r="E1" s="6"/>
      <c r="F1" s="9">
        <v>687.42857142857133</v>
      </c>
      <c r="G1" s="6"/>
      <c r="H1" s="10">
        <v>699.142857142857</v>
      </c>
      <c r="I1" s="6"/>
      <c r="J1" s="11">
        <v>710.85714285714266</v>
      </c>
      <c r="K1" s="6"/>
      <c r="L1" s="12">
        <v>722.57142857142833</v>
      </c>
      <c r="M1" s="6"/>
      <c r="N1" s="7">
        <v>734.28571428571399</v>
      </c>
      <c r="O1" s="6"/>
      <c r="P1" s="8">
        <v>745.99999999999966</v>
      </c>
    </row>
    <row r="2" spans="1:16" x14ac:dyDescent="0.45">
      <c r="A2" s="2">
        <v>722</v>
      </c>
      <c r="B2" s="7"/>
      <c r="C2" s="6">
        <f>IF(AND($A2&gt;=B$1,$A2&lt;D$1),1,0)</f>
        <v>0</v>
      </c>
      <c r="D2" s="8"/>
      <c r="E2" s="6">
        <f t="shared" ref="E2:E51" si="0">IF(AND($A2&gt;=D$1,$A2&lt;F$1),1,0)</f>
        <v>0</v>
      </c>
      <c r="F2" s="9"/>
      <c r="G2" s="6">
        <f t="shared" ref="G2:G51" si="1">IF(AND($A2&gt;=F$1,$A2&lt;H$1),1,0)</f>
        <v>0</v>
      </c>
      <c r="H2" s="10"/>
      <c r="I2" s="6">
        <f t="shared" ref="I2:I51" si="2">IF(AND($A2&gt;=H$1,$A2&lt;J$1),1,0)</f>
        <v>0</v>
      </c>
      <c r="J2" s="11"/>
      <c r="K2" s="6">
        <f t="shared" ref="K2:K51" si="3">IF(AND($A2&gt;=J$1,$A2&lt;L$1),1,0)</f>
        <v>1</v>
      </c>
      <c r="L2" s="12"/>
      <c r="M2" s="6">
        <f t="shared" ref="M2:M51" si="4">IF(AND($A2&gt;=L$1,$A2&lt;N$1),1,0)</f>
        <v>0</v>
      </c>
      <c r="N2" s="7"/>
      <c r="O2" s="6">
        <f>IF(AND($A2&gt;=N$1,$A2&lt;=P$1),1,0)</f>
        <v>0</v>
      </c>
      <c r="P2" s="8"/>
    </row>
    <row r="3" spans="1:16" x14ac:dyDescent="0.45">
      <c r="A3" s="2">
        <v>704</v>
      </c>
      <c r="B3" s="7"/>
      <c r="C3" s="6">
        <f t="shared" ref="C3:C51" si="5">IF(AND($A3&gt;=B$1,$A3&lt;D$1),1,0)</f>
        <v>0</v>
      </c>
      <c r="D3" s="8"/>
      <c r="E3" s="6">
        <f t="shared" si="0"/>
        <v>0</v>
      </c>
      <c r="F3" s="9"/>
      <c r="G3" s="6">
        <f t="shared" si="1"/>
        <v>0</v>
      </c>
      <c r="H3" s="10"/>
      <c r="I3" s="6">
        <f t="shared" si="2"/>
        <v>1</v>
      </c>
      <c r="J3" s="11"/>
      <c r="K3" s="6">
        <f t="shared" si="3"/>
        <v>0</v>
      </c>
      <c r="L3" s="12"/>
      <c r="M3" s="6">
        <f t="shared" si="4"/>
        <v>0</v>
      </c>
      <c r="N3" s="7"/>
      <c r="O3" s="6">
        <f t="shared" ref="O3:O51" si="6">IF(AND($A3&gt;=N$1,$A3&lt;=P$1),1,0)</f>
        <v>0</v>
      </c>
      <c r="P3" s="8"/>
    </row>
    <row r="4" spans="1:16" x14ac:dyDescent="0.45">
      <c r="A4" s="2">
        <v>721</v>
      </c>
      <c r="B4" s="7"/>
      <c r="C4" s="6">
        <f t="shared" si="5"/>
        <v>0</v>
      </c>
      <c r="D4" s="8"/>
      <c r="E4" s="6">
        <f t="shared" si="0"/>
        <v>0</v>
      </c>
      <c r="F4" s="9"/>
      <c r="G4" s="6">
        <f t="shared" si="1"/>
        <v>0</v>
      </c>
      <c r="H4" s="10"/>
      <c r="I4" s="6">
        <f t="shared" si="2"/>
        <v>0</v>
      </c>
      <c r="J4" s="11"/>
      <c r="K4" s="6">
        <f t="shared" si="3"/>
        <v>1</v>
      </c>
      <c r="L4" s="12"/>
      <c r="M4" s="6">
        <f t="shared" si="4"/>
        <v>0</v>
      </c>
      <c r="N4" s="7"/>
      <c r="O4" s="6">
        <f t="shared" si="6"/>
        <v>0</v>
      </c>
      <c r="P4" s="8"/>
    </row>
    <row r="5" spans="1:16" x14ac:dyDescent="0.45">
      <c r="A5" s="2">
        <v>745</v>
      </c>
      <c r="B5" s="7"/>
      <c r="C5" s="6">
        <f t="shared" si="5"/>
        <v>0</v>
      </c>
      <c r="D5" s="8"/>
      <c r="E5" s="6">
        <f t="shared" si="0"/>
        <v>0</v>
      </c>
      <c r="F5" s="9"/>
      <c r="G5" s="6">
        <f t="shared" si="1"/>
        <v>0</v>
      </c>
      <c r="H5" s="10"/>
      <c r="I5" s="6">
        <f t="shared" si="2"/>
        <v>0</v>
      </c>
      <c r="J5" s="11"/>
      <c r="K5" s="6">
        <f t="shared" si="3"/>
        <v>0</v>
      </c>
      <c r="L5" s="12"/>
      <c r="M5" s="6">
        <f t="shared" si="4"/>
        <v>0</v>
      </c>
      <c r="N5" s="7"/>
      <c r="O5" s="6">
        <f t="shared" si="6"/>
        <v>1</v>
      </c>
      <c r="P5" s="8"/>
    </row>
    <row r="6" spans="1:16" x14ac:dyDescent="0.45">
      <c r="A6" s="2">
        <v>730</v>
      </c>
      <c r="B6" s="7"/>
      <c r="C6" s="6">
        <f t="shared" si="5"/>
        <v>0</v>
      </c>
      <c r="D6" s="8"/>
      <c r="E6" s="6">
        <f t="shared" si="0"/>
        <v>0</v>
      </c>
      <c r="F6" s="9"/>
      <c r="G6" s="6">
        <f t="shared" si="1"/>
        <v>0</v>
      </c>
      <c r="H6" s="10"/>
      <c r="I6" s="6">
        <f t="shared" si="2"/>
        <v>0</v>
      </c>
      <c r="J6" s="11"/>
      <c r="K6" s="6">
        <f t="shared" si="3"/>
        <v>0</v>
      </c>
      <c r="L6" s="12"/>
      <c r="M6" s="6">
        <f t="shared" si="4"/>
        <v>1</v>
      </c>
      <c r="N6" s="7"/>
      <c r="O6" s="6">
        <f t="shared" si="6"/>
        <v>0</v>
      </c>
      <c r="P6" s="8"/>
    </row>
    <row r="7" spans="1:16" x14ac:dyDescent="0.45">
      <c r="A7" s="2">
        <v>669</v>
      </c>
      <c r="B7" s="7"/>
      <c r="C7" s="6">
        <f t="shared" si="5"/>
        <v>1</v>
      </c>
      <c r="D7" s="8"/>
      <c r="E7" s="6">
        <f t="shared" si="0"/>
        <v>0</v>
      </c>
      <c r="F7" s="9"/>
      <c r="G7" s="6">
        <f t="shared" si="1"/>
        <v>0</v>
      </c>
      <c r="H7" s="10"/>
      <c r="I7" s="6">
        <f t="shared" si="2"/>
        <v>0</v>
      </c>
      <c r="J7" s="11"/>
      <c r="K7" s="6">
        <f t="shared" si="3"/>
        <v>0</v>
      </c>
      <c r="L7" s="12"/>
      <c r="M7" s="6">
        <f t="shared" si="4"/>
        <v>0</v>
      </c>
      <c r="N7" s="7"/>
      <c r="O7" s="6">
        <f t="shared" si="6"/>
        <v>0</v>
      </c>
      <c r="P7" s="8"/>
    </row>
    <row r="8" spans="1:16" x14ac:dyDescent="0.45">
      <c r="A8" s="2">
        <v>719</v>
      </c>
      <c r="B8" s="7"/>
      <c r="C8" s="6">
        <f t="shared" si="5"/>
        <v>0</v>
      </c>
      <c r="D8" s="8"/>
      <c r="E8" s="6">
        <f t="shared" si="0"/>
        <v>0</v>
      </c>
      <c r="F8" s="9"/>
      <c r="G8" s="6">
        <f t="shared" si="1"/>
        <v>0</v>
      </c>
      <c r="H8" s="10"/>
      <c r="I8" s="6">
        <f t="shared" si="2"/>
        <v>0</v>
      </c>
      <c r="J8" s="11"/>
      <c r="K8" s="6">
        <f t="shared" si="3"/>
        <v>1</v>
      </c>
      <c r="L8" s="12"/>
      <c r="M8" s="6">
        <f t="shared" si="4"/>
        <v>0</v>
      </c>
      <c r="N8" s="7"/>
      <c r="O8" s="6">
        <f t="shared" si="6"/>
        <v>0</v>
      </c>
      <c r="P8" s="8"/>
    </row>
    <row r="9" spans="1:16" x14ac:dyDescent="0.45">
      <c r="A9" s="2">
        <v>716</v>
      </c>
      <c r="B9" s="7"/>
      <c r="C9" s="6">
        <f t="shared" si="5"/>
        <v>0</v>
      </c>
      <c r="D9" s="8"/>
      <c r="E9" s="6">
        <f t="shared" si="0"/>
        <v>0</v>
      </c>
      <c r="F9" s="9"/>
      <c r="G9" s="6">
        <f t="shared" si="1"/>
        <v>0</v>
      </c>
      <c r="H9" s="10"/>
      <c r="I9" s="6">
        <f t="shared" si="2"/>
        <v>0</v>
      </c>
      <c r="J9" s="11"/>
      <c r="K9" s="6">
        <f t="shared" si="3"/>
        <v>1</v>
      </c>
      <c r="L9" s="12"/>
      <c r="M9" s="6">
        <f t="shared" si="4"/>
        <v>0</v>
      </c>
      <c r="N9" s="7"/>
      <c r="O9" s="6">
        <f t="shared" si="6"/>
        <v>0</v>
      </c>
      <c r="P9" s="8"/>
    </row>
    <row r="10" spans="1:16" x14ac:dyDescent="0.45">
      <c r="A10" s="2">
        <v>714</v>
      </c>
      <c r="B10" s="7"/>
      <c r="C10" s="6">
        <f t="shared" si="5"/>
        <v>0</v>
      </c>
      <c r="D10" s="8"/>
      <c r="E10" s="6">
        <f t="shared" si="0"/>
        <v>0</v>
      </c>
      <c r="F10" s="9"/>
      <c r="G10" s="6">
        <f t="shared" si="1"/>
        <v>0</v>
      </c>
      <c r="H10" s="10"/>
      <c r="I10" s="6">
        <f t="shared" si="2"/>
        <v>0</v>
      </c>
      <c r="J10" s="11"/>
      <c r="K10" s="6">
        <f t="shared" si="3"/>
        <v>1</v>
      </c>
      <c r="L10" s="12"/>
      <c r="M10" s="6">
        <f t="shared" si="4"/>
        <v>0</v>
      </c>
      <c r="N10" s="7"/>
      <c r="O10" s="6">
        <f t="shared" si="6"/>
        <v>0</v>
      </c>
      <c r="P10" s="8"/>
    </row>
    <row r="11" spans="1:16" x14ac:dyDescent="0.45">
      <c r="A11" s="2">
        <v>717</v>
      </c>
      <c r="B11" s="7"/>
      <c r="C11" s="6">
        <f t="shared" si="5"/>
        <v>0</v>
      </c>
      <c r="D11" s="8"/>
      <c r="E11" s="6">
        <f t="shared" si="0"/>
        <v>0</v>
      </c>
      <c r="F11" s="9"/>
      <c r="G11" s="6">
        <f t="shared" si="1"/>
        <v>0</v>
      </c>
      <c r="H11" s="10"/>
      <c r="I11" s="6">
        <f t="shared" si="2"/>
        <v>0</v>
      </c>
      <c r="J11" s="11"/>
      <c r="K11" s="6">
        <f t="shared" si="3"/>
        <v>1</v>
      </c>
      <c r="L11" s="12"/>
      <c r="M11" s="6">
        <f t="shared" si="4"/>
        <v>0</v>
      </c>
      <c r="N11" s="7"/>
      <c r="O11" s="6">
        <f t="shared" si="6"/>
        <v>0</v>
      </c>
      <c r="P11" s="8"/>
    </row>
    <row r="12" spans="1:16" x14ac:dyDescent="0.45">
      <c r="A12" s="2">
        <v>746</v>
      </c>
      <c r="B12" s="7"/>
      <c r="C12" s="6">
        <f t="shared" si="5"/>
        <v>0</v>
      </c>
      <c r="D12" s="8"/>
      <c r="E12" s="6">
        <f t="shared" si="0"/>
        <v>0</v>
      </c>
      <c r="F12" s="9"/>
      <c r="G12" s="6">
        <f t="shared" si="1"/>
        <v>0</v>
      </c>
      <c r="H12" s="10"/>
      <c r="I12" s="6">
        <f t="shared" si="2"/>
        <v>0</v>
      </c>
      <c r="J12" s="11"/>
      <c r="K12" s="6">
        <f t="shared" si="3"/>
        <v>0</v>
      </c>
      <c r="L12" s="12"/>
      <c r="M12" s="6">
        <f t="shared" si="4"/>
        <v>0</v>
      </c>
      <c r="N12" s="7"/>
      <c r="O12" s="6">
        <f t="shared" si="6"/>
        <v>1</v>
      </c>
      <c r="P12" s="8"/>
    </row>
    <row r="13" spans="1:16" x14ac:dyDescent="0.45">
      <c r="A13" s="2">
        <v>664</v>
      </c>
      <c r="B13" s="7"/>
      <c r="C13" s="6">
        <f t="shared" si="5"/>
        <v>1</v>
      </c>
      <c r="D13" s="8"/>
      <c r="E13" s="6">
        <f t="shared" si="0"/>
        <v>0</v>
      </c>
      <c r="F13" s="9"/>
      <c r="G13" s="6">
        <f t="shared" si="1"/>
        <v>0</v>
      </c>
      <c r="H13" s="10"/>
      <c r="I13" s="6">
        <f t="shared" si="2"/>
        <v>0</v>
      </c>
      <c r="J13" s="11"/>
      <c r="K13" s="6">
        <f t="shared" si="3"/>
        <v>0</v>
      </c>
      <c r="L13" s="12"/>
      <c r="M13" s="6">
        <f t="shared" si="4"/>
        <v>0</v>
      </c>
      <c r="N13" s="7"/>
      <c r="O13" s="6">
        <f t="shared" si="6"/>
        <v>0</v>
      </c>
      <c r="P13" s="8"/>
    </row>
    <row r="14" spans="1:16" x14ac:dyDescent="0.45">
      <c r="A14" s="2">
        <v>716</v>
      </c>
      <c r="B14" s="7"/>
      <c r="C14" s="6">
        <f t="shared" si="5"/>
        <v>0</v>
      </c>
      <c r="D14" s="8"/>
      <c r="E14" s="6">
        <f t="shared" si="0"/>
        <v>0</v>
      </c>
      <c r="F14" s="9"/>
      <c r="G14" s="6">
        <f t="shared" si="1"/>
        <v>0</v>
      </c>
      <c r="H14" s="10"/>
      <c r="I14" s="6">
        <f t="shared" si="2"/>
        <v>0</v>
      </c>
      <c r="J14" s="11"/>
      <c r="K14" s="6">
        <f t="shared" si="3"/>
        <v>1</v>
      </c>
      <c r="L14" s="12"/>
      <c r="M14" s="6">
        <f t="shared" si="4"/>
        <v>0</v>
      </c>
      <c r="N14" s="7"/>
      <c r="O14" s="6">
        <f t="shared" si="6"/>
        <v>0</v>
      </c>
      <c r="P14" s="8"/>
    </row>
    <row r="15" spans="1:16" x14ac:dyDescent="0.45">
      <c r="A15" s="2">
        <v>743</v>
      </c>
      <c r="B15" s="7"/>
      <c r="C15" s="6">
        <f t="shared" si="5"/>
        <v>0</v>
      </c>
      <c r="D15" s="8"/>
      <c r="E15" s="6">
        <f t="shared" si="0"/>
        <v>0</v>
      </c>
      <c r="F15" s="9"/>
      <c r="G15" s="6">
        <f t="shared" si="1"/>
        <v>0</v>
      </c>
      <c r="H15" s="10"/>
      <c r="I15" s="6">
        <f t="shared" si="2"/>
        <v>0</v>
      </c>
      <c r="J15" s="11"/>
      <c r="K15" s="6">
        <f t="shared" si="3"/>
        <v>0</v>
      </c>
      <c r="L15" s="12"/>
      <c r="M15" s="6">
        <f t="shared" si="4"/>
        <v>0</v>
      </c>
      <c r="N15" s="7"/>
      <c r="O15" s="6">
        <f t="shared" si="6"/>
        <v>1</v>
      </c>
      <c r="P15" s="8"/>
    </row>
    <row r="16" spans="1:16" x14ac:dyDescent="0.45">
      <c r="A16" s="2">
        <v>732</v>
      </c>
      <c r="B16" s="7"/>
      <c r="C16" s="6">
        <f t="shared" si="5"/>
        <v>0</v>
      </c>
      <c r="D16" s="8"/>
      <c r="E16" s="6">
        <f t="shared" si="0"/>
        <v>0</v>
      </c>
      <c r="F16" s="9"/>
      <c r="G16" s="6">
        <f t="shared" si="1"/>
        <v>0</v>
      </c>
      <c r="H16" s="10"/>
      <c r="I16" s="6">
        <f t="shared" si="2"/>
        <v>0</v>
      </c>
      <c r="J16" s="11"/>
      <c r="K16" s="6">
        <f t="shared" si="3"/>
        <v>0</v>
      </c>
      <c r="L16" s="12"/>
      <c r="M16" s="6">
        <f t="shared" si="4"/>
        <v>1</v>
      </c>
      <c r="N16" s="7"/>
      <c r="O16" s="6">
        <f t="shared" si="6"/>
        <v>0</v>
      </c>
      <c r="P16" s="8"/>
    </row>
    <row r="17" spans="1:16" x14ac:dyDescent="0.45">
      <c r="A17" s="2">
        <v>679</v>
      </c>
      <c r="B17" s="7"/>
      <c r="C17" s="6">
        <f t="shared" si="5"/>
        <v>0</v>
      </c>
      <c r="D17" s="8"/>
      <c r="E17" s="6">
        <f t="shared" si="0"/>
        <v>1</v>
      </c>
      <c r="F17" s="9"/>
      <c r="G17" s="6">
        <f t="shared" si="1"/>
        <v>0</v>
      </c>
      <c r="H17" s="10"/>
      <c r="I17" s="6">
        <f t="shared" si="2"/>
        <v>0</v>
      </c>
      <c r="J17" s="11"/>
      <c r="K17" s="6">
        <f t="shared" si="3"/>
        <v>0</v>
      </c>
      <c r="L17" s="12"/>
      <c r="M17" s="6">
        <f t="shared" si="4"/>
        <v>0</v>
      </c>
      <c r="N17" s="7"/>
      <c r="O17" s="6">
        <f t="shared" si="6"/>
        <v>0</v>
      </c>
      <c r="P17" s="8"/>
    </row>
    <row r="18" spans="1:16" x14ac:dyDescent="0.45">
      <c r="A18" s="2">
        <v>746</v>
      </c>
      <c r="B18" s="7"/>
      <c r="C18" s="6">
        <f t="shared" si="5"/>
        <v>0</v>
      </c>
      <c r="D18" s="8"/>
      <c r="E18" s="6">
        <f t="shared" si="0"/>
        <v>0</v>
      </c>
      <c r="F18" s="9"/>
      <c r="G18" s="6">
        <f t="shared" si="1"/>
        <v>0</v>
      </c>
      <c r="H18" s="10"/>
      <c r="I18" s="6">
        <f t="shared" si="2"/>
        <v>0</v>
      </c>
      <c r="J18" s="11"/>
      <c r="K18" s="6">
        <f t="shared" si="3"/>
        <v>0</v>
      </c>
      <c r="L18" s="12"/>
      <c r="M18" s="6">
        <f t="shared" si="4"/>
        <v>0</v>
      </c>
      <c r="N18" s="7"/>
      <c r="O18" s="6">
        <f t="shared" si="6"/>
        <v>1</v>
      </c>
      <c r="P18" s="8"/>
    </row>
    <row r="19" spans="1:16" x14ac:dyDescent="0.45">
      <c r="A19" s="2">
        <v>721</v>
      </c>
      <c r="B19" s="7"/>
      <c r="C19" s="6">
        <f t="shared" si="5"/>
        <v>0</v>
      </c>
      <c r="D19" s="8"/>
      <c r="E19" s="6">
        <f t="shared" si="0"/>
        <v>0</v>
      </c>
      <c r="F19" s="9"/>
      <c r="G19" s="6">
        <f t="shared" si="1"/>
        <v>0</v>
      </c>
      <c r="H19" s="10"/>
      <c r="I19" s="6">
        <f t="shared" si="2"/>
        <v>0</v>
      </c>
      <c r="J19" s="11"/>
      <c r="K19" s="6">
        <f t="shared" si="3"/>
        <v>1</v>
      </c>
      <c r="L19" s="12"/>
      <c r="M19" s="6">
        <f t="shared" si="4"/>
        <v>0</v>
      </c>
      <c r="N19" s="7"/>
      <c r="O19" s="6">
        <f t="shared" si="6"/>
        <v>0</v>
      </c>
      <c r="P19" s="8"/>
    </row>
    <row r="20" spans="1:16" x14ac:dyDescent="0.45">
      <c r="A20" s="2">
        <v>740</v>
      </c>
      <c r="B20" s="7"/>
      <c r="C20" s="6">
        <f t="shared" si="5"/>
        <v>0</v>
      </c>
      <c r="D20" s="8"/>
      <c r="E20" s="6">
        <f t="shared" si="0"/>
        <v>0</v>
      </c>
      <c r="F20" s="9"/>
      <c r="G20" s="6">
        <f t="shared" si="1"/>
        <v>0</v>
      </c>
      <c r="H20" s="10"/>
      <c r="I20" s="6">
        <f t="shared" si="2"/>
        <v>0</v>
      </c>
      <c r="J20" s="11"/>
      <c r="K20" s="6">
        <f t="shared" si="3"/>
        <v>0</v>
      </c>
      <c r="L20" s="12"/>
      <c r="M20" s="6">
        <f t="shared" si="4"/>
        <v>0</v>
      </c>
      <c r="N20" s="7"/>
      <c r="O20" s="6">
        <f t="shared" si="6"/>
        <v>1</v>
      </c>
      <c r="P20" s="8"/>
    </row>
    <row r="21" spans="1:16" x14ac:dyDescent="0.45">
      <c r="A21" s="2">
        <v>696</v>
      </c>
      <c r="B21" s="7"/>
      <c r="C21" s="6">
        <f t="shared" si="5"/>
        <v>0</v>
      </c>
      <c r="D21" s="8"/>
      <c r="E21" s="6">
        <f t="shared" si="0"/>
        <v>0</v>
      </c>
      <c r="F21" s="9"/>
      <c r="G21" s="6">
        <f t="shared" si="1"/>
        <v>1</v>
      </c>
      <c r="H21" s="10"/>
      <c r="I21" s="6">
        <f t="shared" si="2"/>
        <v>0</v>
      </c>
      <c r="J21" s="11"/>
      <c r="K21" s="6">
        <f t="shared" si="3"/>
        <v>0</v>
      </c>
      <c r="L21" s="12"/>
      <c r="M21" s="6">
        <f t="shared" si="4"/>
        <v>0</v>
      </c>
      <c r="N21" s="7"/>
      <c r="O21" s="6">
        <f t="shared" si="6"/>
        <v>0</v>
      </c>
      <c r="P21" s="8"/>
    </row>
    <row r="22" spans="1:16" x14ac:dyDescent="0.45">
      <c r="A22" s="2">
        <v>735</v>
      </c>
      <c r="B22" s="7"/>
      <c r="C22" s="6">
        <f t="shared" si="5"/>
        <v>0</v>
      </c>
      <c r="D22" s="8"/>
      <c r="E22" s="6">
        <f t="shared" si="0"/>
        <v>0</v>
      </c>
      <c r="F22" s="9"/>
      <c r="G22" s="6">
        <f t="shared" si="1"/>
        <v>0</v>
      </c>
      <c r="H22" s="10"/>
      <c r="I22" s="6">
        <f t="shared" si="2"/>
        <v>0</v>
      </c>
      <c r="J22" s="11"/>
      <c r="K22" s="6">
        <f t="shared" si="3"/>
        <v>0</v>
      </c>
      <c r="L22" s="12"/>
      <c r="M22" s="6">
        <f t="shared" si="4"/>
        <v>0</v>
      </c>
      <c r="N22" s="7"/>
      <c r="O22" s="6">
        <f t="shared" si="6"/>
        <v>1</v>
      </c>
      <c r="P22" s="8"/>
    </row>
    <row r="23" spans="1:16" x14ac:dyDescent="0.45">
      <c r="A23" s="2">
        <v>733</v>
      </c>
      <c r="B23" s="7"/>
      <c r="C23" s="6">
        <f t="shared" si="5"/>
        <v>0</v>
      </c>
      <c r="D23" s="8"/>
      <c r="E23" s="6">
        <f t="shared" si="0"/>
        <v>0</v>
      </c>
      <c r="F23" s="9"/>
      <c r="G23" s="6">
        <f t="shared" si="1"/>
        <v>0</v>
      </c>
      <c r="H23" s="10"/>
      <c r="I23" s="6">
        <f t="shared" si="2"/>
        <v>0</v>
      </c>
      <c r="J23" s="11"/>
      <c r="K23" s="6">
        <f t="shared" si="3"/>
        <v>0</v>
      </c>
      <c r="L23" s="12"/>
      <c r="M23" s="6">
        <f t="shared" si="4"/>
        <v>1</v>
      </c>
      <c r="N23" s="7"/>
      <c r="O23" s="6">
        <f t="shared" si="6"/>
        <v>0</v>
      </c>
      <c r="P23" s="8"/>
    </row>
    <row r="24" spans="1:16" x14ac:dyDescent="0.45">
      <c r="A24" s="2">
        <v>711</v>
      </c>
      <c r="B24" s="7"/>
      <c r="C24" s="6">
        <f t="shared" si="5"/>
        <v>0</v>
      </c>
      <c r="D24" s="8"/>
      <c r="E24" s="6">
        <f t="shared" si="0"/>
        <v>0</v>
      </c>
      <c r="F24" s="9"/>
      <c r="G24" s="6">
        <f t="shared" si="1"/>
        <v>0</v>
      </c>
      <c r="H24" s="10"/>
      <c r="I24" s="6">
        <f t="shared" si="2"/>
        <v>0</v>
      </c>
      <c r="J24" s="11"/>
      <c r="K24" s="6">
        <f t="shared" si="3"/>
        <v>1</v>
      </c>
      <c r="L24" s="12"/>
      <c r="M24" s="6">
        <f t="shared" si="4"/>
        <v>0</v>
      </c>
      <c r="N24" s="7"/>
      <c r="O24" s="6">
        <f t="shared" si="6"/>
        <v>0</v>
      </c>
      <c r="P24" s="8"/>
    </row>
    <row r="25" spans="1:16" x14ac:dyDescent="0.45">
      <c r="A25" s="2">
        <v>721</v>
      </c>
      <c r="B25" s="7"/>
      <c r="C25" s="6">
        <f t="shared" si="5"/>
        <v>0</v>
      </c>
      <c r="D25" s="8"/>
      <c r="E25" s="6">
        <f t="shared" si="0"/>
        <v>0</v>
      </c>
      <c r="F25" s="9"/>
      <c r="G25" s="6">
        <f t="shared" si="1"/>
        <v>0</v>
      </c>
      <c r="H25" s="10"/>
      <c r="I25" s="6">
        <f t="shared" si="2"/>
        <v>0</v>
      </c>
      <c r="J25" s="11"/>
      <c r="K25" s="6">
        <f t="shared" si="3"/>
        <v>1</v>
      </c>
      <c r="L25" s="12"/>
      <c r="M25" s="6">
        <f t="shared" si="4"/>
        <v>0</v>
      </c>
      <c r="N25" s="7"/>
      <c r="O25" s="6">
        <f t="shared" si="6"/>
        <v>0</v>
      </c>
      <c r="P25" s="8"/>
    </row>
    <row r="26" spans="1:16" x14ac:dyDescent="0.45">
      <c r="A26" s="2">
        <v>724</v>
      </c>
      <c r="B26" s="7"/>
      <c r="C26" s="6">
        <f t="shared" si="5"/>
        <v>0</v>
      </c>
      <c r="D26" s="8"/>
      <c r="E26" s="6">
        <f t="shared" si="0"/>
        <v>0</v>
      </c>
      <c r="F26" s="9"/>
      <c r="G26" s="6">
        <f t="shared" si="1"/>
        <v>0</v>
      </c>
      <c r="H26" s="10"/>
      <c r="I26" s="6">
        <f t="shared" si="2"/>
        <v>0</v>
      </c>
      <c r="J26" s="11"/>
      <c r="K26" s="6">
        <f t="shared" si="3"/>
        <v>0</v>
      </c>
      <c r="L26" s="12"/>
      <c r="M26" s="6">
        <f t="shared" si="4"/>
        <v>1</v>
      </c>
      <c r="N26" s="7"/>
      <c r="O26" s="6">
        <f t="shared" si="6"/>
        <v>0</v>
      </c>
      <c r="P26" s="8"/>
    </row>
    <row r="27" spans="1:16" x14ac:dyDescent="0.45">
      <c r="A27" s="2">
        <v>713</v>
      </c>
      <c r="B27" s="7"/>
      <c r="C27" s="6">
        <f t="shared" si="5"/>
        <v>0</v>
      </c>
      <c r="D27" s="8"/>
      <c r="E27" s="6">
        <f t="shared" si="0"/>
        <v>0</v>
      </c>
      <c r="F27" s="9"/>
      <c r="G27" s="6">
        <f t="shared" si="1"/>
        <v>0</v>
      </c>
      <c r="H27" s="10"/>
      <c r="I27" s="6">
        <f t="shared" si="2"/>
        <v>0</v>
      </c>
      <c r="J27" s="11"/>
      <c r="K27" s="6">
        <f t="shared" si="3"/>
        <v>1</v>
      </c>
      <c r="L27" s="12"/>
      <c r="M27" s="6">
        <f t="shared" si="4"/>
        <v>0</v>
      </c>
      <c r="N27" s="7"/>
      <c r="O27" s="6">
        <f t="shared" si="6"/>
        <v>0</v>
      </c>
      <c r="P27" s="8"/>
    </row>
    <row r="28" spans="1:16" x14ac:dyDescent="0.45">
      <c r="A28" s="2">
        <v>727</v>
      </c>
      <c r="B28" s="7"/>
      <c r="C28" s="6">
        <f t="shared" si="5"/>
        <v>0</v>
      </c>
      <c r="D28" s="8"/>
      <c r="E28" s="6">
        <f t="shared" si="0"/>
        <v>0</v>
      </c>
      <c r="F28" s="9"/>
      <c r="G28" s="6">
        <f t="shared" si="1"/>
        <v>0</v>
      </c>
      <c r="H28" s="10"/>
      <c r="I28" s="6">
        <f t="shared" si="2"/>
        <v>0</v>
      </c>
      <c r="J28" s="11"/>
      <c r="K28" s="6">
        <f t="shared" si="3"/>
        <v>0</v>
      </c>
      <c r="L28" s="12"/>
      <c r="M28" s="6">
        <f t="shared" si="4"/>
        <v>1</v>
      </c>
      <c r="N28" s="7"/>
      <c r="O28" s="6">
        <f t="shared" si="6"/>
        <v>0</v>
      </c>
      <c r="P28" s="8"/>
    </row>
    <row r="29" spans="1:16" x14ac:dyDescent="0.45">
      <c r="A29" s="2">
        <v>724</v>
      </c>
      <c r="B29" s="7"/>
      <c r="C29" s="6">
        <f t="shared" si="5"/>
        <v>0</v>
      </c>
      <c r="D29" s="8"/>
      <c r="E29" s="6">
        <f t="shared" si="0"/>
        <v>0</v>
      </c>
      <c r="F29" s="9"/>
      <c r="G29" s="6">
        <f t="shared" si="1"/>
        <v>0</v>
      </c>
      <c r="H29" s="10"/>
      <c r="I29" s="6">
        <f t="shared" si="2"/>
        <v>0</v>
      </c>
      <c r="J29" s="11"/>
      <c r="K29" s="6">
        <f t="shared" si="3"/>
        <v>0</v>
      </c>
      <c r="L29" s="12"/>
      <c r="M29" s="6">
        <f t="shared" si="4"/>
        <v>1</v>
      </c>
      <c r="N29" s="7"/>
      <c r="O29" s="6">
        <f t="shared" si="6"/>
        <v>0</v>
      </c>
      <c r="P29" s="8"/>
    </row>
    <row r="30" spans="1:16" x14ac:dyDescent="0.45">
      <c r="A30" s="2">
        <v>697</v>
      </c>
      <c r="B30" s="7"/>
      <c r="C30" s="6">
        <f t="shared" si="5"/>
        <v>0</v>
      </c>
      <c r="D30" s="8"/>
      <c r="E30" s="6">
        <f t="shared" si="0"/>
        <v>0</v>
      </c>
      <c r="F30" s="9"/>
      <c r="G30" s="6">
        <f t="shared" si="1"/>
        <v>1</v>
      </c>
      <c r="H30" s="10"/>
      <c r="I30" s="6">
        <f t="shared" si="2"/>
        <v>0</v>
      </c>
      <c r="J30" s="11"/>
      <c r="K30" s="6">
        <f t="shared" si="3"/>
        <v>0</v>
      </c>
      <c r="L30" s="12"/>
      <c r="M30" s="6">
        <f t="shared" si="4"/>
        <v>0</v>
      </c>
      <c r="N30" s="7"/>
      <c r="O30" s="6">
        <f t="shared" si="6"/>
        <v>0</v>
      </c>
      <c r="P30" s="8"/>
    </row>
    <row r="31" spans="1:16" x14ac:dyDescent="0.45">
      <c r="A31" s="2">
        <v>715</v>
      </c>
      <c r="B31" s="7"/>
      <c r="C31" s="6">
        <f t="shared" si="5"/>
        <v>0</v>
      </c>
      <c r="D31" s="8"/>
      <c r="E31" s="6">
        <f t="shared" si="0"/>
        <v>0</v>
      </c>
      <c r="F31" s="9"/>
      <c r="G31" s="6">
        <f t="shared" si="1"/>
        <v>0</v>
      </c>
      <c r="H31" s="10"/>
      <c r="I31" s="6">
        <f t="shared" si="2"/>
        <v>0</v>
      </c>
      <c r="J31" s="11"/>
      <c r="K31" s="6">
        <f t="shared" si="3"/>
        <v>1</v>
      </c>
      <c r="L31" s="12"/>
      <c r="M31" s="6">
        <f t="shared" si="4"/>
        <v>0</v>
      </c>
      <c r="N31" s="7"/>
      <c r="O31" s="6">
        <f t="shared" si="6"/>
        <v>0</v>
      </c>
      <c r="P31" s="8"/>
    </row>
    <row r="32" spans="1:16" x14ac:dyDescent="0.45">
      <c r="A32" s="2">
        <v>701</v>
      </c>
      <c r="B32" s="7"/>
      <c r="C32" s="6">
        <f t="shared" si="5"/>
        <v>0</v>
      </c>
      <c r="D32" s="8"/>
      <c r="E32" s="6">
        <f t="shared" si="0"/>
        <v>0</v>
      </c>
      <c r="F32" s="9"/>
      <c r="G32" s="6">
        <f t="shared" si="1"/>
        <v>0</v>
      </c>
      <c r="H32" s="10"/>
      <c r="I32" s="6">
        <f t="shared" si="2"/>
        <v>1</v>
      </c>
      <c r="J32" s="11"/>
      <c r="K32" s="6">
        <f t="shared" si="3"/>
        <v>0</v>
      </c>
      <c r="L32" s="12"/>
      <c r="M32" s="6">
        <f t="shared" si="4"/>
        <v>0</v>
      </c>
      <c r="N32" s="7"/>
      <c r="O32" s="6">
        <f t="shared" si="6"/>
        <v>0</v>
      </c>
      <c r="P32" s="8"/>
    </row>
    <row r="33" spans="1:16" x14ac:dyDescent="0.45">
      <c r="A33" s="2">
        <v>675</v>
      </c>
      <c r="B33" s="7"/>
      <c r="C33" s="6">
        <f t="shared" si="5"/>
        <v>1</v>
      </c>
      <c r="D33" s="8"/>
      <c r="E33" s="6">
        <f t="shared" si="0"/>
        <v>0</v>
      </c>
      <c r="F33" s="9"/>
      <c r="G33" s="6">
        <f t="shared" si="1"/>
        <v>0</v>
      </c>
      <c r="H33" s="10"/>
      <c r="I33" s="6">
        <f t="shared" si="2"/>
        <v>0</v>
      </c>
      <c r="J33" s="11"/>
      <c r="K33" s="6">
        <f t="shared" si="3"/>
        <v>0</v>
      </c>
      <c r="L33" s="12"/>
      <c r="M33" s="6">
        <f t="shared" si="4"/>
        <v>0</v>
      </c>
      <c r="N33" s="7"/>
      <c r="O33" s="6">
        <f t="shared" si="6"/>
        <v>0</v>
      </c>
      <c r="P33" s="8"/>
    </row>
    <row r="34" spans="1:16" x14ac:dyDescent="0.45">
      <c r="A34" s="2">
        <v>695</v>
      </c>
      <c r="B34" s="7"/>
      <c r="C34" s="6">
        <f t="shared" si="5"/>
        <v>0</v>
      </c>
      <c r="D34" s="8"/>
      <c r="E34" s="6">
        <f t="shared" si="0"/>
        <v>0</v>
      </c>
      <c r="F34" s="9"/>
      <c r="G34" s="6">
        <f t="shared" si="1"/>
        <v>1</v>
      </c>
      <c r="H34" s="10"/>
      <c r="I34" s="6">
        <f t="shared" si="2"/>
        <v>0</v>
      </c>
      <c r="J34" s="11"/>
      <c r="K34" s="6">
        <f t="shared" si="3"/>
        <v>0</v>
      </c>
      <c r="L34" s="12"/>
      <c r="M34" s="6">
        <f t="shared" si="4"/>
        <v>0</v>
      </c>
      <c r="N34" s="7"/>
      <c r="O34" s="6">
        <f t="shared" si="6"/>
        <v>0</v>
      </c>
      <c r="P34" s="8"/>
    </row>
    <row r="35" spans="1:16" x14ac:dyDescent="0.45">
      <c r="A35" s="2">
        <v>709</v>
      </c>
      <c r="B35" s="7"/>
      <c r="C35" s="6">
        <f t="shared" si="5"/>
        <v>0</v>
      </c>
      <c r="D35" s="8"/>
      <c r="E35" s="6">
        <f t="shared" si="0"/>
        <v>0</v>
      </c>
      <c r="F35" s="9"/>
      <c r="G35" s="6">
        <f t="shared" si="1"/>
        <v>0</v>
      </c>
      <c r="H35" s="10"/>
      <c r="I35" s="6">
        <f t="shared" si="2"/>
        <v>1</v>
      </c>
      <c r="J35" s="11"/>
      <c r="K35" s="6">
        <f t="shared" si="3"/>
        <v>0</v>
      </c>
      <c r="L35" s="12"/>
      <c r="M35" s="6">
        <f t="shared" si="4"/>
        <v>0</v>
      </c>
      <c r="N35" s="7"/>
      <c r="O35" s="6">
        <f t="shared" si="6"/>
        <v>0</v>
      </c>
      <c r="P35" s="8"/>
    </row>
    <row r="36" spans="1:16" x14ac:dyDescent="0.45">
      <c r="A36" s="2">
        <v>717</v>
      </c>
      <c r="B36" s="7"/>
      <c r="C36" s="6">
        <f t="shared" si="5"/>
        <v>0</v>
      </c>
      <c r="D36" s="8"/>
      <c r="E36" s="6">
        <f t="shared" si="0"/>
        <v>0</v>
      </c>
      <c r="F36" s="9"/>
      <c r="G36" s="6">
        <f t="shared" si="1"/>
        <v>0</v>
      </c>
      <c r="H36" s="10"/>
      <c r="I36" s="6">
        <f t="shared" si="2"/>
        <v>0</v>
      </c>
      <c r="J36" s="11"/>
      <c r="K36" s="6">
        <f t="shared" si="3"/>
        <v>1</v>
      </c>
      <c r="L36" s="12"/>
      <c r="M36" s="6">
        <f t="shared" si="4"/>
        <v>0</v>
      </c>
      <c r="N36" s="7"/>
      <c r="O36" s="6">
        <f t="shared" si="6"/>
        <v>0</v>
      </c>
      <c r="P36" s="8"/>
    </row>
    <row r="37" spans="1:16" x14ac:dyDescent="0.45">
      <c r="A37" s="2">
        <v>695</v>
      </c>
      <c r="B37" s="7"/>
      <c r="C37" s="6">
        <f t="shared" si="5"/>
        <v>0</v>
      </c>
      <c r="D37" s="8"/>
      <c r="E37" s="6">
        <f t="shared" si="0"/>
        <v>0</v>
      </c>
      <c r="F37" s="9"/>
      <c r="G37" s="6">
        <f t="shared" si="1"/>
        <v>1</v>
      </c>
      <c r="H37" s="10"/>
      <c r="I37" s="6">
        <f t="shared" si="2"/>
        <v>0</v>
      </c>
      <c r="J37" s="11"/>
      <c r="K37" s="6">
        <f t="shared" si="3"/>
        <v>0</v>
      </c>
      <c r="L37" s="12"/>
      <c r="M37" s="6">
        <f t="shared" si="4"/>
        <v>0</v>
      </c>
      <c r="N37" s="7"/>
      <c r="O37" s="6">
        <f t="shared" si="6"/>
        <v>0</v>
      </c>
      <c r="P37" s="8"/>
    </row>
    <row r="38" spans="1:16" x14ac:dyDescent="0.45">
      <c r="A38" s="2">
        <v>715</v>
      </c>
      <c r="B38" s="7"/>
      <c r="C38" s="6">
        <f t="shared" si="5"/>
        <v>0</v>
      </c>
      <c r="D38" s="8"/>
      <c r="E38" s="6">
        <f t="shared" si="0"/>
        <v>0</v>
      </c>
      <c r="F38" s="9"/>
      <c r="G38" s="6">
        <f t="shared" si="1"/>
        <v>0</v>
      </c>
      <c r="H38" s="10"/>
      <c r="I38" s="6">
        <f t="shared" si="2"/>
        <v>0</v>
      </c>
      <c r="J38" s="11"/>
      <c r="K38" s="6">
        <f t="shared" si="3"/>
        <v>1</v>
      </c>
      <c r="L38" s="12"/>
      <c r="M38" s="6">
        <f t="shared" si="4"/>
        <v>0</v>
      </c>
      <c r="N38" s="7"/>
      <c r="O38" s="6">
        <f t="shared" si="6"/>
        <v>0</v>
      </c>
      <c r="P38" s="8"/>
    </row>
    <row r="39" spans="1:16" x14ac:dyDescent="0.45">
      <c r="A39" s="2">
        <v>736</v>
      </c>
      <c r="B39" s="7"/>
      <c r="C39" s="6">
        <f t="shared" si="5"/>
        <v>0</v>
      </c>
      <c r="D39" s="8"/>
      <c r="E39" s="6">
        <f t="shared" si="0"/>
        <v>0</v>
      </c>
      <c r="F39" s="9"/>
      <c r="G39" s="6">
        <f t="shared" si="1"/>
        <v>0</v>
      </c>
      <c r="H39" s="10"/>
      <c r="I39" s="6">
        <f t="shared" si="2"/>
        <v>0</v>
      </c>
      <c r="J39" s="11"/>
      <c r="K39" s="6">
        <f t="shared" si="3"/>
        <v>0</v>
      </c>
      <c r="L39" s="12"/>
      <c r="M39" s="6">
        <f t="shared" si="4"/>
        <v>0</v>
      </c>
      <c r="N39" s="7"/>
      <c r="O39" s="6">
        <f t="shared" si="6"/>
        <v>1</v>
      </c>
      <c r="P39" s="8"/>
    </row>
    <row r="40" spans="1:16" x14ac:dyDescent="0.45">
      <c r="A40" s="2">
        <v>728</v>
      </c>
      <c r="B40" s="7"/>
      <c r="C40" s="6">
        <f t="shared" si="5"/>
        <v>0</v>
      </c>
      <c r="D40" s="8"/>
      <c r="E40" s="6">
        <f t="shared" si="0"/>
        <v>0</v>
      </c>
      <c r="F40" s="9"/>
      <c r="G40" s="6">
        <f t="shared" si="1"/>
        <v>0</v>
      </c>
      <c r="H40" s="10"/>
      <c r="I40" s="6">
        <f t="shared" si="2"/>
        <v>0</v>
      </c>
      <c r="J40" s="11"/>
      <c r="K40" s="6">
        <f t="shared" si="3"/>
        <v>0</v>
      </c>
      <c r="L40" s="12"/>
      <c r="M40" s="6">
        <f t="shared" si="4"/>
        <v>1</v>
      </c>
      <c r="N40" s="7"/>
      <c r="O40" s="6">
        <f t="shared" si="6"/>
        <v>0</v>
      </c>
      <c r="P40" s="8"/>
    </row>
    <row r="41" spans="1:16" x14ac:dyDescent="0.45">
      <c r="A41" s="2">
        <v>699</v>
      </c>
      <c r="B41" s="7"/>
      <c r="C41" s="6">
        <f t="shared" si="5"/>
        <v>0</v>
      </c>
      <c r="D41" s="8"/>
      <c r="E41" s="6">
        <f t="shared" si="0"/>
        <v>0</v>
      </c>
      <c r="F41" s="9"/>
      <c r="G41" s="6">
        <f t="shared" si="1"/>
        <v>1</v>
      </c>
      <c r="H41" s="10"/>
      <c r="I41" s="6">
        <f t="shared" si="2"/>
        <v>0</v>
      </c>
      <c r="J41" s="11"/>
      <c r="K41" s="6">
        <f t="shared" si="3"/>
        <v>0</v>
      </c>
      <c r="L41" s="12"/>
      <c r="M41" s="6">
        <f t="shared" si="4"/>
        <v>0</v>
      </c>
      <c r="N41" s="7"/>
      <c r="O41" s="6">
        <f t="shared" si="6"/>
        <v>0</v>
      </c>
      <c r="P41" s="8"/>
    </row>
    <row r="42" spans="1:16" x14ac:dyDescent="0.45">
      <c r="A42" s="2">
        <v>711</v>
      </c>
      <c r="B42" s="7"/>
      <c r="C42" s="6">
        <f t="shared" si="5"/>
        <v>0</v>
      </c>
      <c r="D42" s="8"/>
      <c r="E42" s="6">
        <f t="shared" si="0"/>
        <v>0</v>
      </c>
      <c r="F42" s="9"/>
      <c r="G42" s="6">
        <f t="shared" si="1"/>
        <v>0</v>
      </c>
      <c r="H42" s="10"/>
      <c r="I42" s="6">
        <f t="shared" si="2"/>
        <v>0</v>
      </c>
      <c r="J42" s="11"/>
      <c r="K42" s="6">
        <f t="shared" si="3"/>
        <v>1</v>
      </c>
      <c r="L42" s="12"/>
      <c r="M42" s="6">
        <f t="shared" si="4"/>
        <v>0</v>
      </c>
      <c r="N42" s="7"/>
      <c r="O42" s="6">
        <f t="shared" si="6"/>
        <v>0</v>
      </c>
      <c r="P42" s="8"/>
    </row>
    <row r="43" spans="1:16" x14ac:dyDescent="0.45">
      <c r="A43" s="2">
        <v>724</v>
      </c>
      <c r="B43" s="7"/>
      <c r="C43" s="6">
        <f t="shared" si="5"/>
        <v>0</v>
      </c>
      <c r="D43" s="8"/>
      <c r="E43" s="6">
        <f t="shared" si="0"/>
        <v>0</v>
      </c>
      <c r="F43" s="9"/>
      <c r="G43" s="6">
        <f t="shared" si="1"/>
        <v>0</v>
      </c>
      <c r="H43" s="10"/>
      <c r="I43" s="6">
        <f t="shared" si="2"/>
        <v>0</v>
      </c>
      <c r="J43" s="11"/>
      <c r="K43" s="6">
        <f t="shared" si="3"/>
        <v>0</v>
      </c>
      <c r="L43" s="12"/>
      <c r="M43" s="6">
        <f t="shared" si="4"/>
        <v>1</v>
      </c>
      <c r="N43" s="7"/>
      <c r="O43" s="6">
        <f t="shared" si="6"/>
        <v>0</v>
      </c>
      <c r="P43" s="8"/>
    </row>
    <row r="44" spans="1:16" x14ac:dyDescent="0.45">
      <c r="A44" s="2">
        <v>712</v>
      </c>
      <c r="B44" s="7"/>
      <c r="C44" s="6">
        <f t="shared" si="5"/>
        <v>0</v>
      </c>
      <c r="D44" s="8"/>
      <c r="E44" s="6">
        <f t="shared" si="0"/>
        <v>0</v>
      </c>
      <c r="F44" s="9"/>
      <c r="G44" s="6">
        <f t="shared" si="1"/>
        <v>0</v>
      </c>
      <c r="H44" s="10"/>
      <c r="I44" s="6">
        <f t="shared" si="2"/>
        <v>0</v>
      </c>
      <c r="J44" s="11"/>
      <c r="K44" s="6">
        <f t="shared" si="3"/>
        <v>1</v>
      </c>
      <c r="L44" s="12"/>
      <c r="M44" s="6">
        <f t="shared" si="4"/>
        <v>0</v>
      </c>
      <c r="N44" s="7"/>
      <c r="O44" s="6">
        <f t="shared" si="6"/>
        <v>0</v>
      </c>
      <c r="P44" s="8"/>
    </row>
    <row r="45" spans="1:16" x14ac:dyDescent="0.45">
      <c r="A45" s="2">
        <v>704</v>
      </c>
      <c r="B45" s="7"/>
      <c r="C45" s="6">
        <f t="shared" si="5"/>
        <v>0</v>
      </c>
      <c r="D45" s="8"/>
      <c r="E45" s="6">
        <f t="shared" si="0"/>
        <v>0</v>
      </c>
      <c r="F45" s="9"/>
      <c r="G45" s="6">
        <f t="shared" si="1"/>
        <v>0</v>
      </c>
      <c r="H45" s="10"/>
      <c r="I45" s="6">
        <f t="shared" si="2"/>
        <v>1</v>
      </c>
      <c r="J45" s="11"/>
      <c r="K45" s="6">
        <f t="shared" si="3"/>
        <v>0</v>
      </c>
      <c r="L45" s="12"/>
      <c r="M45" s="6">
        <f t="shared" si="4"/>
        <v>0</v>
      </c>
      <c r="N45" s="7"/>
      <c r="O45" s="6">
        <f t="shared" si="6"/>
        <v>0</v>
      </c>
      <c r="P45" s="8"/>
    </row>
    <row r="46" spans="1:16" x14ac:dyDescent="0.45">
      <c r="A46" s="2">
        <v>716</v>
      </c>
      <c r="B46" s="7"/>
      <c r="C46" s="6">
        <f t="shared" si="5"/>
        <v>0</v>
      </c>
      <c r="D46" s="8"/>
      <c r="E46" s="6">
        <f t="shared" si="0"/>
        <v>0</v>
      </c>
      <c r="F46" s="9"/>
      <c r="G46" s="6">
        <f t="shared" si="1"/>
        <v>0</v>
      </c>
      <c r="H46" s="10"/>
      <c r="I46" s="6">
        <f t="shared" si="2"/>
        <v>0</v>
      </c>
      <c r="J46" s="11"/>
      <c r="K46" s="6">
        <f t="shared" si="3"/>
        <v>1</v>
      </c>
      <c r="L46" s="12"/>
      <c r="M46" s="6">
        <f t="shared" si="4"/>
        <v>0</v>
      </c>
      <c r="N46" s="7"/>
      <c r="O46" s="6">
        <f t="shared" si="6"/>
        <v>0</v>
      </c>
      <c r="P46" s="8"/>
    </row>
    <row r="47" spans="1:16" x14ac:dyDescent="0.45">
      <c r="A47" s="2">
        <v>719</v>
      </c>
      <c r="B47" s="7"/>
      <c r="C47" s="6">
        <f t="shared" si="5"/>
        <v>0</v>
      </c>
      <c r="D47" s="8"/>
      <c r="E47" s="6">
        <f t="shared" si="0"/>
        <v>0</v>
      </c>
      <c r="F47" s="9"/>
      <c r="G47" s="6">
        <f t="shared" si="1"/>
        <v>0</v>
      </c>
      <c r="H47" s="10"/>
      <c r="I47" s="6">
        <f t="shared" si="2"/>
        <v>0</v>
      </c>
      <c r="J47" s="11"/>
      <c r="K47" s="6">
        <f t="shared" si="3"/>
        <v>1</v>
      </c>
      <c r="L47" s="12"/>
      <c r="M47" s="6">
        <f t="shared" si="4"/>
        <v>0</v>
      </c>
      <c r="N47" s="7"/>
      <c r="O47" s="6">
        <f t="shared" si="6"/>
        <v>0</v>
      </c>
      <c r="P47" s="8"/>
    </row>
    <row r="48" spans="1:16" x14ac:dyDescent="0.45">
      <c r="A48" s="2">
        <v>681</v>
      </c>
      <c r="B48" s="7"/>
      <c r="C48" s="6">
        <f t="shared" si="5"/>
        <v>0</v>
      </c>
      <c r="D48" s="8"/>
      <c r="E48" s="6">
        <f t="shared" si="0"/>
        <v>1</v>
      </c>
      <c r="F48" s="9"/>
      <c r="G48" s="6">
        <f t="shared" si="1"/>
        <v>0</v>
      </c>
      <c r="H48" s="10"/>
      <c r="I48" s="6">
        <f t="shared" si="2"/>
        <v>0</v>
      </c>
      <c r="J48" s="11"/>
      <c r="K48" s="6">
        <f t="shared" si="3"/>
        <v>0</v>
      </c>
      <c r="L48" s="12"/>
      <c r="M48" s="6">
        <f t="shared" si="4"/>
        <v>0</v>
      </c>
      <c r="N48" s="7"/>
      <c r="O48" s="6">
        <f t="shared" si="6"/>
        <v>0</v>
      </c>
      <c r="P48" s="8"/>
    </row>
    <row r="49" spans="1:16" x14ac:dyDescent="0.45">
      <c r="A49" s="2">
        <v>722</v>
      </c>
      <c r="B49" s="7"/>
      <c r="C49" s="6">
        <f t="shared" si="5"/>
        <v>0</v>
      </c>
      <c r="D49" s="8"/>
      <c r="E49" s="6">
        <f t="shared" si="0"/>
        <v>0</v>
      </c>
      <c r="F49" s="9"/>
      <c r="G49" s="6">
        <f t="shared" si="1"/>
        <v>0</v>
      </c>
      <c r="H49" s="10"/>
      <c r="I49" s="6">
        <f t="shared" si="2"/>
        <v>0</v>
      </c>
      <c r="J49" s="11"/>
      <c r="K49" s="6">
        <f t="shared" si="3"/>
        <v>1</v>
      </c>
      <c r="L49" s="12"/>
      <c r="M49" s="6">
        <f t="shared" si="4"/>
        <v>0</v>
      </c>
      <c r="N49" s="7"/>
      <c r="O49" s="6">
        <f t="shared" si="6"/>
        <v>0</v>
      </c>
      <c r="P49" s="8"/>
    </row>
    <row r="50" spans="1:16" x14ac:dyDescent="0.45">
      <c r="A50" s="2">
        <v>702</v>
      </c>
      <c r="B50" s="7"/>
      <c r="C50" s="6">
        <f t="shared" si="5"/>
        <v>0</v>
      </c>
      <c r="D50" s="8"/>
      <c r="E50" s="6">
        <f t="shared" si="0"/>
        <v>0</v>
      </c>
      <c r="F50" s="9"/>
      <c r="G50" s="6">
        <f t="shared" si="1"/>
        <v>0</v>
      </c>
      <c r="H50" s="10"/>
      <c r="I50" s="6">
        <f t="shared" si="2"/>
        <v>1</v>
      </c>
      <c r="J50" s="11"/>
      <c r="K50" s="6">
        <f t="shared" si="3"/>
        <v>0</v>
      </c>
      <c r="L50" s="12"/>
      <c r="M50" s="6">
        <f t="shared" si="4"/>
        <v>0</v>
      </c>
      <c r="N50" s="7"/>
      <c r="O50" s="6">
        <f t="shared" si="6"/>
        <v>0</v>
      </c>
      <c r="P50" s="8"/>
    </row>
    <row r="51" spans="1:16" x14ac:dyDescent="0.45">
      <c r="A51" s="2">
        <v>727</v>
      </c>
      <c r="B51" s="7"/>
      <c r="C51" s="6">
        <f t="shared" si="5"/>
        <v>0</v>
      </c>
      <c r="D51" s="8"/>
      <c r="E51" s="6">
        <f t="shared" si="0"/>
        <v>0</v>
      </c>
      <c r="F51" s="9"/>
      <c r="G51" s="6">
        <f t="shared" si="1"/>
        <v>0</v>
      </c>
      <c r="H51" s="10"/>
      <c r="I51" s="6">
        <f t="shared" si="2"/>
        <v>0</v>
      </c>
      <c r="J51" s="11"/>
      <c r="K51" s="6">
        <f t="shared" si="3"/>
        <v>0</v>
      </c>
      <c r="L51" s="12"/>
      <c r="M51" s="6">
        <f t="shared" si="4"/>
        <v>1</v>
      </c>
      <c r="N51" s="7"/>
      <c r="O51" s="6">
        <f t="shared" si="6"/>
        <v>0</v>
      </c>
      <c r="P51" s="8"/>
    </row>
    <row r="53" spans="1:16" x14ac:dyDescent="0.45">
      <c r="A53" t="s">
        <v>13</v>
      </c>
      <c r="C53">
        <f>SUM(C1:C51)</f>
        <v>3</v>
      </c>
      <c r="E53">
        <f>SUM(E1:E51)</f>
        <v>2</v>
      </c>
      <c r="G53">
        <f>SUM(G1:G51)</f>
        <v>5</v>
      </c>
      <c r="I53">
        <f>SUM(I1:I51)</f>
        <v>5</v>
      </c>
      <c r="K53">
        <f>SUM(K1:K51)</f>
        <v>19</v>
      </c>
      <c r="M53">
        <f>SUM(M1:M51)</f>
        <v>9</v>
      </c>
      <c r="O53">
        <f>SUM(O1:O51)</f>
        <v>7</v>
      </c>
    </row>
    <row r="55" spans="1:16" x14ac:dyDescent="0.45">
      <c r="A55" t="s">
        <v>14</v>
      </c>
      <c r="C55">
        <f>C53/50/Лист2!$L$5</f>
        <v>5.1219512195121953E-3</v>
      </c>
      <c r="E55">
        <f>E53/50/Лист2!$L$5</f>
        <v>3.4146341463414638E-3</v>
      </c>
      <c r="G55">
        <f>G53/50/Лист2!$L$5</f>
        <v>8.5365853658536592E-3</v>
      </c>
      <c r="I55">
        <f>I53/50/Лист2!$L$5</f>
        <v>8.5365853658536592E-3</v>
      </c>
      <c r="K55">
        <f>K53/50/Лист2!$L$5</f>
        <v>3.2439024390243903E-2</v>
      </c>
      <c r="M55">
        <f>M53/50/Лист2!$L$5</f>
        <v>1.5365853658536585E-2</v>
      </c>
      <c r="O55">
        <f>O53/50/Лист2!$L$5</f>
        <v>1.1951219512195124E-2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20CE-D4E1-4AE1-B390-215D64B7C732}">
  <dimension ref="A1:Q17"/>
  <sheetViews>
    <sheetView workbookViewId="0">
      <selection activeCell="I54" sqref="I54"/>
    </sheetView>
  </sheetViews>
  <sheetFormatPr defaultRowHeight="14.25" x14ac:dyDescent="0.45"/>
  <sheetData>
    <row r="1" spans="1:17" x14ac:dyDescent="0.45">
      <c r="C1" s="7">
        <v>664</v>
      </c>
      <c r="D1" s="6"/>
      <c r="E1" s="8">
        <v>675.71428571428567</v>
      </c>
      <c r="F1" s="6"/>
      <c r="G1" s="9">
        <v>687.42857142857133</v>
      </c>
      <c r="H1" s="6"/>
      <c r="I1" s="10">
        <v>699.142857142857</v>
      </c>
      <c r="J1" s="6"/>
      <c r="K1" s="11">
        <v>710.85714285714266</v>
      </c>
      <c r="L1" s="6"/>
      <c r="M1" s="12">
        <v>722.57142857142833</v>
      </c>
      <c r="N1" s="6"/>
      <c r="O1" s="7">
        <v>734.28571428571399</v>
      </c>
      <c r="P1" s="6"/>
      <c r="Q1" s="8">
        <v>745.99999999999966</v>
      </c>
    </row>
    <row r="2" spans="1:17" x14ac:dyDescent="0.45">
      <c r="D2">
        <v>3</v>
      </c>
      <c r="F2">
        <v>2</v>
      </c>
      <c r="H2">
        <v>5</v>
      </c>
      <c r="J2">
        <v>5</v>
      </c>
      <c r="L2">
        <v>19</v>
      </c>
      <c r="N2">
        <v>9</v>
      </c>
      <c r="P2">
        <v>7</v>
      </c>
    </row>
    <row r="3" spans="1:17" x14ac:dyDescent="0.45">
      <c r="A3" s="7">
        <v>664</v>
      </c>
      <c r="B3">
        <v>0</v>
      </c>
    </row>
    <row r="4" spans="1:17" x14ac:dyDescent="0.45">
      <c r="A4" s="6">
        <f>(A3+A5)/2</f>
        <v>669.85714285714289</v>
      </c>
      <c r="B4">
        <v>3</v>
      </c>
    </row>
    <row r="5" spans="1:17" x14ac:dyDescent="0.45">
      <c r="A5" s="8">
        <v>675.71428571428567</v>
      </c>
      <c r="B5">
        <v>0</v>
      </c>
    </row>
    <row r="6" spans="1:17" x14ac:dyDescent="0.45">
      <c r="A6" s="6">
        <f>(A5+A7)/2</f>
        <v>681.57142857142844</v>
      </c>
      <c r="B6">
        <v>2</v>
      </c>
    </row>
    <row r="7" spans="1:17" x14ac:dyDescent="0.45">
      <c r="A7" s="9">
        <v>687.42857142857133</v>
      </c>
      <c r="B7">
        <v>0</v>
      </c>
    </row>
    <row r="8" spans="1:17" x14ac:dyDescent="0.45">
      <c r="A8" s="6">
        <f>(A7+A9)/2</f>
        <v>693.28571428571422</v>
      </c>
      <c r="B8">
        <v>5</v>
      </c>
    </row>
    <row r="9" spans="1:17" x14ac:dyDescent="0.45">
      <c r="A9" s="10">
        <v>699.142857142857</v>
      </c>
      <c r="B9">
        <v>0</v>
      </c>
    </row>
    <row r="10" spans="1:17" x14ac:dyDescent="0.45">
      <c r="A10" s="6">
        <f>(A9+A11)/2</f>
        <v>704.99999999999977</v>
      </c>
      <c r="B10">
        <v>5</v>
      </c>
    </row>
    <row r="11" spans="1:17" x14ac:dyDescent="0.45">
      <c r="A11" s="11">
        <v>710.85714285714266</v>
      </c>
      <c r="B11">
        <v>0</v>
      </c>
    </row>
    <row r="12" spans="1:17" x14ac:dyDescent="0.45">
      <c r="A12" s="6">
        <f>(A11+A13)/2</f>
        <v>716.71428571428555</v>
      </c>
      <c r="B12">
        <v>19</v>
      </c>
    </row>
    <row r="13" spans="1:17" x14ac:dyDescent="0.45">
      <c r="A13" s="12">
        <v>722.57142857142833</v>
      </c>
      <c r="B13">
        <v>0</v>
      </c>
    </row>
    <row r="14" spans="1:17" x14ac:dyDescent="0.45">
      <c r="A14" s="6">
        <f>(A13+A15)/2</f>
        <v>728.4285714285711</v>
      </c>
      <c r="B14">
        <v>9</v>
      </c>
    </row>
    <row r="15" spans="1:17" x14ac:dyDescent="0.45">
      <c r="A15" s="7">
        <v>734.28571428571399</v>
      </c>
      <c r="B15">
        <v>0</v>
      </c>
    </row>
    <row r="16" spans="1:17" x14ac:dyDescent="0.45">
      <c r="A16" s="6">
        <f>(A15+A17)/2</f>
        <v>740.14285714285688</v>
      </c>
      <c r="B16">
        <v>7</v>
      </c>
    </row>
    <row r="17" spans="1:2" x14ac:dyDescent="0.45">
      <c r="A17" s="8">
        <v>745.99999999999966</v>
      </c>
      <c r="B17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6AAC-7B12-4ADF-93EC-2F381FCC3221}">
  <dimension ref="A1:M87"/>
  <sheetViews>
    <sheetView topLeftCell="A42" zoomScaleNormal="100" workbookViewId="0">
      <selection activeCell="G54" sqref="G54"/>
    </sheetView>
  </sheetViews>
  <sheetFormatPr defaultRowHeight="14.25" x14ac:dyDescent="0.45"/>
  <cols>
    <col min="1" max="1" width="4.53125" customWidth="1"/>
    <col min="4" max="4" width="13.53125" customWidth="1"/>
    <col min="5" max="5" width="15.06640625" customWidth="1"/>
    <col min="6" max="6" width="13.9296875" customWidth="1"/>
    <col min="7" max="7" width="17.265625" customWidth="1"/>
    <col min="8" max="8" width="16" customWidth="1"/>
    <col min="9" max="9" width="15.73046875" customWidth="1"/>
    <col min="11" max="11" width="15.59765625" customWidth="1"/>
    <col min="12" max="12" width="14.73046875" customWidth="1"/>
    <col min="13" max="13" width="9.86328125" customWidth="1"/>
    <col min="14" max="14" width="12.73046875" customWidth="1"/>
  </cols>
  <sheetData>
    <row r="1" spans="1:13" ht="12.85" customHeight="1" x14ac:dyDescent="0.4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17" t="s">
        <v>26</v>
      </c>
      <c r="G1" s="2" t="s">
        <v>24</v>
      </c>
      <c r="H1" s="17" t="s">
        <v>25</v>
      </c>
      <c r="J1" t="s">
        <v>4</v>
      </c>
      <c r="K1" s="13" t="s">
        <v>11</v>
      </c>
      <c r="L1" s="3">
        <f>AVERAGE(C2:C51)</f>
        <v>7.1456000000000017</v>
      </c>
      <c r="M1" s="27"/>
    </row>
    <row r="2" spans="1:13" ht="12.85" customHeight="1" x14ac:dyDescent="0.45">
      <c r="A2" s="2">
        <v>1</v>
      </c>
      <c r="B2" s="2">
        <v>722</v>
      </c>
      <c r="C2" s="2">
        <v>7.22</v>
      </c>
      <c r="D2" s="2">
        <f>(C2-$L$1)*100</f>
        <v>7.4399999999998023</v>
      </c>
      <c r="E2" s="2">
        <f>D2*D2</f>
        <v>55.353599999997058</v>
      </c>
      <c r="F2">
        <f>1/SQRT(2*PI()*$L$8)*EXP(-((B2-$L$1*100)*(B2-$L$1*100))/(2*$L$8))</f>
        <v>1.9448114679659984E-2</v>
      </c>
      <c r="G2" s="18">
        <f>E2/10000</f>
        <v>5.5353599999997056E-3</v>
      </c>
      <c r="H2">
        <f t="shared" ref="H2:H3" si="0">1/SQRT(2*PI()*$M$8)*EXP(-(G2)/(2*$M$8))</f>
        <v>1.9448114679659998</v>
      </c>
      <c r="I2" s="4"/>
      <c r="K2" s="5" t="s">
        <v>6</v>
      </c>
      <c r="L2">
        <f>MAX(B2:B51)</f>
        <v>746</v>
      </c>
      <c r="M2" s="27"/>
    </row>
    <row r="3" spans="1:13" ht="12.85" customHeight="1" x14ac:dyDescent="0.45">
      <c r="A3" s="2">
        <v>2</v>
      </c>
      <c r="B3" s="2">
        <v>704</v>
      </c>
      <c r="C3" s="2">
        <v>7.04</v>
      </c>
      <c r="D3" s="2">
        <f>(C3-$L$1)*100</f>
        <v>-10.560000000000169</v>
      </c>
      <c r="E3" s="2">
        <f t="shared" ref="E3:E51" si="1">D3*D3</f>
        <v>111.51360000000358</v>
      </c>
      <c r="F3">
        <f>1/SQRT(2*PI()*$L$8)*EXP(-((B3-$L$1*100)*(B3-$L$1*100))/(2*$L$8))</f>
        <v>1.7992571167928489E-2</v>
      </c>
      <c r="G3" s="18">
        <f t="shared" ref="G3:G51" si="2">E3/10000</f>
        <v>1.1151360000000358E-2</v>
      </c>
      <c r="H3">
        <f t="shared" si="0"/>
        <v>1.7992571167928495</v>
      </c>
      <c r="K3" s="5" t="s">
        <v>7</v>
      </c>
      <c r="L3">
        <f>MIN(B2:B51)</f>
        <v>664</v>
      </c>
      <c r="M3" s="27"/>
    </row>
    <row r="4" spans="1:13" ht="12.85" customHeight="1" x14ac:dyDescent="0.45">
      <c r="A4" s="2">
        <v>3</v>
      </c>
      <c r="B4" s="2">
        <v>721</v>
      </c>
      <c r="C4" s="2">
        <v>7.21</v>
      </c>
      <c r="D4" s="2">
        <f>(C4-$L$1)*100</f>
        <v>6.4399999999998236</v>
      </c>
      <c r="E4" s="2">
        <f t="shared" si="1"/>
        <v>41.473599999997731</v>
      </c>
      <c r="F4">
        <f>1/SQRT(2*PI()*$L$8)*EXP(-((B4-$L$1*100)*(B4-$L$1*100))/(2*$L$8))</f>
        <v>1.9825644965540675E-2</v>
      </c>
      <c r="G4" s="18">
        <f t="shared" si="2"/>
        <v>4.1473599999997729E-3</v>
      </c>
      <c r="H4">
        <f>1/SQRT(2*PI()*$M$8)*EXP(-(G4)/(2*$M$8))</f>
        <v>1.9825644965540683</v>
      </c>
      <c r="K4" s="5" t="s">
        <v>18</v>
      </c>
      <c r="L4">
        <f>L2-L3</f>
        <v>82</v>
      </c>
      <c r="M4" s="27"/>
    </row>
    <row r="5" spans="1:13" ht="12.85" customHeight="1" x14ac:dyDescent="0.45">
      <c r="A5" s="2">
        <v>4</v>
      </c>
      <c r="B5" s="2">
        <v>745</v>
      </c>
      <c r="C5" s="2">
        <v>7.45</v>
      </c>
      <c r="D5" s="2">
        <f>(C5-$L$1)*100</f>
        <v>30.439999999999845</v>
      </c>
      <c r="E5" s="2">
        <f t="shared" si="1"/>
        <v>926.5935999999906</v>
      </c>
      <c r="F5">
        <f>1/SQRT(2*PI()*$L$8)*EXP(-((B5-$L$1*100)*(B5-$L$1*100))/(2*$L$8))</f>
        <v>5.8178699598835509E-3</v>
      </c>
      <c r="G5" s="18">
        <f t="shared" si="2"/>
        <v>9.2659359999999066E-2</v>
      </c>
      <c r="H5">
        <f t="shared" ref="H5:H52" si="3">1/SQRT(2*PI()*$M$8)*EXP(-(G5)/(2*$M$8))</f>
        <v>0.58178699598835415</v>
      </c>
      <c r="K5" t="s">
        <v>12</v>
      </c>
      <c r="L5">
        <f>L4/7</f>
        <v>11.714285714285714</v>
      </c>
      <c r="M5" s="27"/>
    </row>
    <row r="6" spans="1:13" ht="12.85" customHeight="1" x14ac:dyDescent="0.45">
      <c r="A6" s="2">
        <v>5</v>
      </c>
      <c r="B6" s="2">
        <v>730</v>
      </c>
      <c r="C6" s="2">
        <v>7.3</v>
      </c>
      <c r="D6" s="2">
        <f>(C6-$L$1)*100</f>
        <v>15.439999999999809</v>
      </c>
      <c r="E6" s="2">
        <f t="shared" si="1"/>
        <v>238.39359999999411</v>
      </c>
      <c r="F6">
        <f>1/SQRT(2*PI()*$L$8)*EXP(-((B6-$L$1*100)*(B6-$L$1*100))/(2*$L$8))</f>
        <v>1.5092659953706442E-2</v>
      </c>
      <c r="G6" s="18">
        <f t="shared" si="2"/>
        <v>2.3839359999999411E-2</v>
      </c>
      <c r="H6">
        <f t="shared" si="3"/>
        <v>1.5092659953706458</v>
      </c>
      <c r="K6" t="s">
        <v>16</v>
      </c>
      <c r="L6">
        <f>12</f>
        <v>12</v>
      </c>
      <c r="M6" s="27"/>
    </row>
    <row r="7" spans="1:13" ht="12.85" customHeight="1" x14ac:dyDescent="0.45">
      <c r="A7" s="2">
        <v>6</v>
      </c>
      <c r="B7" s="2">
        <v>669</v>
      </c>
      <c r="C7" s="2">
        <v>6.69</v>
      </c>
      <c r="D7" s="2">
        <f>(C7-$L$1)*100</f>
        <v>-45.56000000000013</v>
      </c>
      <c r="E7" s="2">
        <f t="shared" si="1"/>
        <v>2075.7136000000119</v>
      </c>
      <c r="F7">
        <f>1/SQRT(2*PI()*$L$8)*EXP(-((B7-$L$1*100)*(B7-$L$1*100))/(2*$L$8))</f>
        <v>1.1843654091521728E-3</v>
      </c>
      <c r="G7" s="18">
        <f t="shared" si="2"/>
        <v>0.20757136000000118</v>
      </c>
      <c r="H7">
        <f t="shared" si="3"/>
        <v>0.11843654091521789</v>
      </c>
      <c r="K7" t="s">
        <v>9</v>
      </c>
      <c r="L7">
        <f>SQRT(AVERAGE(E2:E52))</f>
        <v>18.999115768898299</v>
      </c>
      <c r="M7" s="27">
        <f>SQRT(M8)</f>
        <v>0.18999115768898298</v>
      </c>
    </row>
    <row r="8" spans="1:13" ht="12.85" customHeight="1" x14ac:dyDescent="0.45">
      <c r="A8" s="2">
        <v>7</v>
      </c>
      <c r="B8" s="2">
        <v>719</v>
      </c>
      <c r="C8" s="2">
        <v>7.19</v>
      </c>
      <c r="D8" s="2">
        <f>(C8-$L$1)*100</f>
        <v>4.4399999999998663</v>
      </c>
      <c r="E8" s="2">
        <f t="shared" si="1"/>
        <v>19.713599999998813</v>
      </c>
      <c r="F8">
        <f>1/SQRT(2*PI()*$L$8)*EXP(-((B8-$L$1*100)*(B8-$L$1*100))/(2*$L$8))</f>
        <v>2.0432312820259115E-2</v>
      </c>
      <c r="G8" s="18">
        <f t="shared" si="2"/>
        <v>1.9713599999998813E-3</v>
      </c>
      <c r="H8">
        <f t="shared" si="3"/>
        <v>2.0432312820259111</v>
      </c>
      <c r="K8" t="s">
        <v>10</v>
      </c>
      <c r="L8">
        <f>AVERAGE(E2:E52)</f>
        <v>360.96640000000008</v>
      </c>
      <c r="M8" s="27">
        <f>AVERAGE(G2:G51)</f>
        <v>3.6096639999999999E-2</v>
      </c>
    </row>
    <row r="9" spans="1:13" ht="12.85" customHeight="1" x14ac:dyDescent="0.45">
      <c r="A9" s="2">
        <v>8</v>
      </c>
      <c r="B9" s="2">
        <v>716</v>
      </c>
      <c r="C9" s="2">
        <v>7.16</v>
      </c>
      <c r="D9" s="2">
        <f>(C9-$L$1)*100</f>
        <v>1.4399999999998414</v>
      </c>
      <c r="E9" s="2">
        <f t="shared" si="1"/>
        <v>2.0735999999995434</v>
      </c>
      <c r="F9">
        <f>1/SQRT(2*PI()*$L$8)*EXP(-((B9-$L$1*100)*(B9-$L$1*100))/(2*$L$8))</f>
        <v>2.0937713712023145E-2</v>
      </c>
      <c r="G9" s="18">
        <f t="shared" si="2"/>
        <v>2.0735999999995435E-4</v>
      </c>
      <c r="H9">
        <f t="shared" si="3"/>
        <v>2.0937713712023149</v>
      </c>
      <c r="M9" s="27"/>
    </row>
    <row r="10" spans="1:13" ht="12.85" customHeight="1" x14ac:dyDescent="0.45">
      <c r="A10" s="2">
        <v>9</v>
      </c>
      <c r="B10" s="2">
        <v>714</v>
      </c>
      <c r="C10" s="2">
        <v>7.14</v>
      </c>
      <c r="D10" s="2">
        <f>(C10-$L$1)*100</f>
        <v>-0.56000000000020478</v>
      </c>
      <c r="E10" s="2">
        <f t="shared" si="1"/>
        <v>0.31360000000022936</v>
      </c>
      <c r="F10">
        <f>1/SQRT(2*PI()*$L$8)*EXP(-((B10-$L$1*100)*(B10-$L$1*100))/(2*$L$8))</f>
        <v>2.0988820035803647E-2</v>
      </c>
      <c r="G10" s="18">
        <f t="shared" si="2"/>
        <v>3.1360000000022936E-5</v>
      </c>
      <c r="H10">
        <f t="shared" si="3"/>
        <v>2.0988820035803655</v>
      </c>
      <c r="K10" t="s">
        <v>19</v>
      </c>
      <c r="L10">
        <f>SQRT((1/50*49)*AVERAGE(E2:E51))</f>
        <v>18.808165035430758</v>
      </c>
      <c r="M10" s="27">
        <f>SQRT((1/50*49)*AVERAGE(G2:G51))</f>
        <v>0.18808165035430757</v>
      </c>
    </row>
    <row r="11" spans="1:13" ht="12.85" customHeight="1" x14ac:dyDescent="0.45">
      <c r="A11" s="2">
        <v>10</v>
      </c>
      <c r="B11" s="2">
        <v>717</v>
      </c>
      <c r="C11" s="2">
        <v>7.17</v>
      </c>
      <c r="D11" s="2">
        <f>(C11-$L$1)*100</f>
        <v>2.4399999999998201</v>
      </c>
      <c r="E11" s="2">
        <f t="shared" si="1"/>
        <v>5.9535999999991223</v>
      </c>
      <c r="F11">
        <f>1/SQRT(2*PI()*$L$8)*EXP(-((B11-$L$1*100)*(B11-$L$1*100))/(2*$L$8))</f>
        <v>2.0825486627125137E-2</v>
      </c>
      <c r="G11" s="18">
        <f t="shared" si="2"/>
        <v>5.9535999999991225E-4</v>
      </c>
      <c r="H11">
        <f t="shared" si="3"/>
        <v>2.0825486627125147</v>
      </c>
      <c r="K11" t="s">
        <v>20</v>
      </c>
      <c r="L11">
        <f>MAX(F2:F51)</f>
        <v>2.099230909703231E-2</v>
      </c>
      <c r="M11" s="27">
        <f>MAX(H2:H51)</f>
        <v>2.0992309097032313</v>
      </c>
    </row>
    <row r="12" spans="1:13" ht="12.85" customHeight="1" x14ac:dyDescent="0.45">
      <c r="A12" s="2">
        <v>11</v>
      </c>
      <c r="B12" s="2">
        <v>746</v>
      </c>
      <c r="C12" s="2">
        <v>7.46</v>
      </c>
      <c r="D12" s="2">
        <f>(C12-$L$1)*100</f>
        <v>31.439999999999824</v>
      </c>
      <c r="E12" s="2">
        <f t="shared" si="1"/>
        <v>988.47359999998889</v>
      </c>
      <c r="F12">
        <f>1/SQRT(2*PI()*$L$8)*EXP(-((B12-$L$1*100)*(B12-$L$1*100))/(2*$L$8))</f>
        <v>5.3399690626461096E-3</v>
      </c>
      <c r="G12" s="18">
        <f t="shared" si="2"/>
        <v>9.8847359999998885E-2</v>
      </c>
      <c r="H12">
        <f t="shared" si="3"/>
        <v>0.53399690626461116</v>
      </c>
      <c r="K12" t="s">
        <v>21</v>
      </c>
      <c r="L12">
        <f>1/SQRT(2*PI()*$L$8)*EXP(-(($L$1*100-$L$1*100)*($L$1*100-$L$1*100))/(2*$L$8))</f>
        <v>2.0997939338550913E-2</v>
      </c>
      <c r="M12" s="27">
        <f>1/SQRT(2*PI()*$M$8)*EXP(-(($L$1*100-$L$1*100)*($L$1*100-$L$1*100))/(2*$M$8))</f>
        <v>2.0997939338550919</v>
      </c>
    </row>
    <row r="13" spans="1:13" ht="12.85" customHeight="1" x14ac:dyDescent="0.45">
      <c r="A13" s="2">
        <v>12</v>
      </c>
      <c r="B13" s="2">
        <v>664</v>
      </c>
      <c r="C13" s="2">
        <v>6.64</v>
      </c>
      <c r="D13" s="2">
        <f>(C13-$L$1)*100</f>
        <v>-50.560000000000201</v>
      </c>
      <c r="E13" s="2">
        <f t="shared" si="1"/>
        <v>2556.3136000000204</v>
      </c>
      <c r="F13">
        <f>1/SQRT(2*PI()*$L$8)*EXP(-((B13-$L$1*100)*(B13-$L$1*100))/(2*$L$8))</f>
        <v>6.0865369448453316E-4</v>
      </c>
      <c r="G13" s="18">
        <f t="shared" si="2"/>
        <v>0.25563136000000203</v>
      </c>
      <c r="H13">
        <f t="shared" si="3"/>
        <v>6.0865369448453062E-2</v>
      </c>
      <c r="K13" t="s">
        <v>33</v>
      </c>
      <c r="L13">
        <f>0.4/L7</f>
        <v>2.1053611381999321E-2</v>
      </c>
      <c r="M13" s="27">
        <f>0.4/M7</f>
        <v>2.1053611381999322</v>
      </c>
    </row>
    <row r="14" spans="1:13" ht="12.85" customHeight="1" x14ac:dyDescent="0.45">
      <c r="A14" s="2">
        <v>13</v>
      </c>
      <c r="B14" s="2">
        <v>716</v>
      </c>
      <c r="C14" s="2">
        <v>7.16</v>
      </c>
      <c r="D14" s="2">
        <f>(C14-$L$1)*100</f>
        <v>1.4399999999998414</v>
      </c>
      <c r="E14" s="2">
        <f t="shared" si="1"/>
        <v>2.0735999999995434</v>
      </c>
      <c r="F14">
        <f>1/SQRT(2*PI()*$L$8)*EXP(-((B14-$L$1*100)*(B14-$L$1*100))/(2*$L$8))</f>
        <v>2.0937713712023145E-2</v>
      </c>
      <c r="G14" s="18">
        <f t="shared" si="2"/>
        <v>2.0735999999995435E-4</v>
      </c>
      <c r="H14">
        <f t="shared" si="3"/>
        <v>2.0937713712023149</v>
      </c>
      <c r="K14" t="s">
        <v>22</v>
      </c>
      <c r="L14">
        <f>SUM(D2:D51)/100</f>
        <v>-8.5123019744060005E-14</v>
      </c>
      <c r="M14" s="27" t="s">
        <v>23</v>
      </c>
    </row>
    <row r="15" spans="1:13" ht="12.85" customHeight="1" x14ac:dyDescent="0.45">
      <c r="A15" s="2">
        <v>14</v>
      </c>
      <c r="B15" s="2">
        <v>743</v>
      </c>
      <c r="C15" s="2">
        <v>7.43</v>
      </c>
      <c r="D15" s="2">
        <f>(C15-$L$1)*100</f>
        <v>28.439999999999799</v>
      </c>
      <c r="E15" s="2">
        <f t="shared" si="1"/>
        <v>808.83359999998856</v>
      </c>
      <c r="F15">
        <f>1/SQRT(2*PI()*$L$8)*EXP(-((B15-$L$1*100)*(B15-$L$1*100))/(2*$L$8))</f>
        <v>6.8486522678551714E-3</v>
      </c>
      <c r="G15" s="18">
        <f t="shared" si="2"/>
        <v>8.088335999999885E-2</v>
      </c>
      <c r="H15">
        <f t="shared" si="3"/>
        <v>0.68486522678551875</v>
      </c>
    </row>
    <row r="16" spans="1:13" ht="12.85" customHeight="1" x14ac:dyDescent="0.45">
      <c r="A16" s="2">
        <v>15</v>
      </c>
      <c r="B16" s="2">
        <v>732</v>
      </c>
      <c r="C16" s="2">
        <v>7.32</v>
      </c>
      <c r="D16" s="2">
        <f>(C16-$L$1)*100</f>
        <v>17.439999999999856</v>
      </c>
      <c r="E16" s="2">
        <f t="shared" si="1"/>
        <v>304.15359999999498</v>
      </c>
      <c r="F16">
        <f>1/SQRT(2*PI()*$L$8)*EXP(-((B16-$L$1*100)*(B16-$L$1*100))/(2*$L$8))</f>
        <v>1.3778642100126954E-2</v>
      </c>
      <c r="G16" s="18">
        <f t="shared" si="2"/>
        <v>3.0415359999999499E-2</v>
      </c>
      <c r="H16">
        <f t="shared" si="3"/>
        <v>1.3778642100126939</v>
      </c>
    </row>
    <row r="17" spans="1:8" ht="12.85" customHeight="1" x14ac:dyDescent="0.45">
      <c r="A17" s="2">
        <v>16</v>
      </c>
      <c r="B17" s="2">
        <v>679</v>
      </c>
      <c r="C17" s="2">
        <v>6.79</v>
      </c>
      <c r="D17" s="2">
        <f>(C17-$L$1)*100</f>
        <v>-35.560000000000173</v>
      </c>
      <c r="E17" s="2">
        <f t="shared" si="1"/>
        <v>1264.5136000000123</v>
      </c>
      <c r="F17">
        <f>1/SQRT(2*PI()*$L$8)*EXP(-((B17-$L$1*100)*(B17-$L$1*100))/(2*$L$8))</f>
        <v>3.6431817294107164E-3</v>
      </c>
      <c r="G17" s="18">
        <f t="shared" si="2"/>
        <v>0.12645136000000123</v>
      </c>
      <c r="H17">
        <f t="shared" si="3"/>
        <v>0.36431817294107161</v>
      </c>
    </row>
    <row r="18" spans="1:8" ht="12.85" customHeight="1" x14ac:dyDescent="0.45">
      <c r="A18" s="2">
        <v>17</v>
      </c>
      <c r="B18" s="2">
        <v>746</v>
      </c>
      <c r="C18" s="2">
        <v>7.46</v>
      </c>
      <c r="D18" s="2">
        <f>(C18-$L$1)*100</f>
        <v>31.439999999999824</v>
      </c>
      <c r="E18" s="2">
        <f t="shared" si="1"/>
        <v>988.47359999998889</v>
      </c>
      <c r="F18">
        <f>1/SQRT(2*PI()*$L$8)*EXP(-((B18-$L$1*100)*(B18-$L$1*100))/(2*$L$8))</f>
        <v>5.3399690626461096E-3</v>
      </c>
      <c r="G18" s="18">
        <f t="shared" si="2"/>
        <v>9.8847359999998885E-2</v>
      </c>
      <c r="H18">
        <f t="shared" si="3"/>
        <v>0.53399690626461116</v>
      </c>
    </row>
    <row r="19" spans="1:8" ht="12.85" customHeight="1" x14ac:dyDescent="0.45">
      <c r="A19" s="2">
        <v>18</v>
      </c>
      <c r="B19" s="2">
        <v>721</v>
      </c>
      <c r="C19" s="2">
        <v>7.21</v>
      </c>
      <c r="D19" s="2">
        <f>(C19-$L$1)*100</f>
        <v>6.4399999999998236</v>
      </c>
      <c r="E19" s="2">
        <f t="shared" si="1"/>
        <v>41.473599999997731</v>
      </c>
      <c r="F19">
        <f>1/SQRT(2*PI()*$L$8)*EXP(-((B19-$L$1*100)*(B19-$L$1*100))/(2*$L$8))</f>
        <v>1.9825644965540675E-2</v>
      </c>
      <c r="G19" s="18">
        <f t="shared" si="2"/>
        <v>4.1473599999997729E-3</v>
      </c>
      <c r="H19">
        <f t="shared" si="3"/>
        <v>1.9825644965540683</v>
      </c>
    </row>
    <row r="20" spans="1:8" ht="12.85" customHeight="1" x14ac:dyDescent="0.45">
      <c r="A20" s="2">
        <v>19</v>
      </c>
      <c r="B20" s="2">
        <v>740</v>
      </c>
      <c r="C20" s="2">
        <v>7.4</v>
      </c>
      <c r="D20" s="2">
        <f>(C20-$L$1)*100</f>
        <v>25.439999999999863</v>
      </c>
      <c r="E20" s="2">
        <f t="shared" si="1"/>
        <v>647.19359999999301</v>
      </c>
      <c r="F20">
        <f>1/SQRT(2*PI()*$L$8)*EXP(-((B20-$L$1*100)*(B20-$L$1*100))/(2*$L$8))</f>
        <v>8.5672846553715796E-3</v>
      </c>
      <c r="G20" s="18">
        <f t="shared" si="2"/>
        <v>6.4719359999999296E-2</v>
      </c>
      <c r="H20">
        <f t="shared" si="3"/>
        <v>0.85672846553715598</v>
      </c>
    </row>
    <row r="21" spans="1:8" ht="12.85" customHeight="1" x14ac:dyDescent="0.45">
      <c r="A21" s="2">
        <v>20</v>
      </c>
      <c r="B21" s="2">
        <v>696</v>
      </c>
      <c r="C21" s="2">
        <v>6.96</v>
      </c>
      <c r="D21" s="2">
        <f>(C21-$L$1)*100</f>
        <v>-18.560000000000176</v>
      </c>
      <c r="E21" s="2">
        <f t="shared" si="1"/>
        <v>344.47360000000657</v>
      </c>
      <c r="F21">
        <f>1/SQRT(2*PI()*$L$8)*EXP(-((B21-$L$1*100)*(B21-$L$1*100))/(2*$L$8))</f>
        <v>1.3030198769708312E-2</v>
      </c>
      <c r="G21" s="18">
        <f t="shared" si="2"/>
        <v>3.4447360000000656E-2</v>
      </c>
      <c r="H21">
        <f t="shared" si="3"/>
        <v>1.3030198769708314</v>
      </c>
    </row>
    <row r="22" spans="1:8" ht="12.85" customHeight="1" x14ac:dyDescent="0.45">
      <c r="A22" s="2">
        <v>21</v>
      </c>
      <c r="B22" s="2">
        <v>735</v>
      </c>
      <c r="C22" s="2">
        <v>7.35</v>
      </c>
      <c r="D22" s="2">
        <f>(C22-$L$1)*100</f>
        <v>20.439999999999792</v>
      </c>
      <c r="E22" s="2">
        <f t="shared" si="1"/>
        <v>417.7935999999915</v>
      </c>
      <c r="F22">
        <f>1/SQRT(2*PI()*$L$8)*EXP(-((B22-$L$1*100)*(B22-$L$1*100))/(2*$L$8))</f>
        <v>1.1771824788563432E-2</v>
      </c>
      <c r="G22" s="18">
        <f t="shared" si="2"/>
        <v>4.1779359999999148E-2</v>
      </c>
      <c r="H22">
        <f t="shared" si="3"/>
        <v>1.1771824788563456</v>
      </c>
    </row>
    <row r="23" spans="1:8" ht="12.85" customHeight="1" x14ac:dyDescent="0.45">
      <c r="A23" s="2">
        <v>22</v>
      </c>
      <c r="B23" s="2">
        <v>733</v>
      </c>
      <c r="C23" s="2">
        <v>7.33</v>
      </c>
      <c r="D23" s="2">
        <f>(C23-$L$1)*100</f>
        <v>18.439999999999834</v>
      </c>
      <c r="E23" s="2">
        <f t="shared" si="1"/>
        <v>340.0335999999939</v>
      </c>
      <c r="F23">
        <f>1/SQRT(2*PI()*$L$8)*EXP(-((B23-$L$1*100)*(B23-$L$1*100))/(2*$L$8))</f>
        <v>1.3110583472631103E-2</v>
      </c>
      <c r="G23" s="18">
        <f t="shared" si="2"/>
        <v>3.4003359999999393E-2</v>
      </c>
      <c r="H23">
        <f t="shared" si="3"/>
        <v>1.3110583472631099</v>
      </c>
    </row>
    <row r="24" spans="1:8" ht="12.85" customHeight="1" x14ac:dyDescent="0.45">
      <c r="A24" s="2">
        <v>23</v>
      </c>
      <c r="B24" s="2">
        <v>711</v>
      </c>
      <c r="C24" s="2">
        <v>7.11</v>
      </c>
      <c r="D24" s="2">
        <f>(C24-$L$1)*100</f>
        <v>-3.5600000000001408</v>
      </c>
      <c r="E24" s="2">
        <f t="shared" si="1"/>
        <v>12.673600000001002</v>
      </c>
      <c r="F24">
        <f>1/SQRT(2*PI()*$L$8)*EXP(-((B24-$L$1*100)*(B24-$L$1*100))/(2*$L$8))</f>
        <v>2.063253522275011E-2</v>
      </c>
      <c r="G24" s="18">
        <f t="shared" si="2"/>
        <v>1.2673600000001003E-3</v>
      </c>
      <c r="H24">
        <f t="shared" si="3"/>
        <v>2.0632535222750121</v>
      </c>
    </row>
    <row r="25" spans="1:8" ht="12.85" customHeight="1" x14ac:dyDescent="0.45">
      <c r="A25" s="2">
        <v>24</v>
      </c>
      <c r="B25" s="2">
        <v>721</v>
      </c>
      <c r="C25" s="2">
        <v>7.21</v>
      </c>
      <c r="D25" s="2">
        <f>(C25-$L$1)*100</f>
        <v>6.4399999999998236</v>
      </c>
      <c r="E25" s="2">
        <f t="shared" si="1"/>
        <v>41.473599999997731</v>
      </c>
      <c r="F25">
        <f>1/SQRT(2*PI()*$L$8)*EXP(-((B25-$L$1*100)*(B25-$L$1*100))/(2*$L$8))</f>
        <v>1.9825644965540675E-2</v>
      </c>
      <c r="G25" s="18">
        <f t="shared" si="2"/>
        <v>4.1473599999997729E-3</v>
      </c>
      <c r="H25">
        <f t="shared" si="3"/>
        <v>1.9825644965540683</v>
      </c>
    </row>
    <row r="26" spans="1:8" ht="12.85" customHeight="1" x14ac:dyDescent="0.45">
      <c r="A26" s="2">
        <v>25</v>
      </c>
      <c r="B26" s="2">
        <v>724</v>
      </c>
      <c r="C26" s="2">
        <v>7.24</v>
      </c>
      <c r="D26" s="2">
        <f>(C26-$L$1)*100</f>
        <v>9.4399999999998485</v>
      </c>
      <c r="E26" s="2">
        <f t="shared" si="1"/>
        <v>89.113599999997135</v>
      </c>
      <c r="F26">
        <f>1/SQRT(2*PI()*$L$8)*EXP(-((B26-$L$1*100)*(B26-$L$1*100))/(2*$L$8))</f>
        <v>1.8559592633101002E-2</v>
      </c>
      <c r="G26" s="18">
        <f t="shared" si="2"/>
        <v>8.9113599999997139E-3</v>
      </c>
      <c r="H26">
        <f t="shared" si="3"/>
        <v>1.8559592633100996</v>
      </c>
    </row>
    <row r="27" spans="1:8" ht="12.85" customHeight="1" x14ac:dyDescent="0.45">
      <c r="A27" s="2">
        <v>26</v>
      </c>
      <c r="B27" s="2">
        <v>713</v>
      </c>
      <c r="C27" s="2">
        <v>7.13</v>
      </c>
      <c r="D27" s="2">
        <f>(C27-$L$1)*100</f>
        <v>-1.5600000000001835</v>
      </c>
      <c r="E27" s="2">
        <f t="shared" si="1"/>
        <v>2.4336000000005722</v>
      </c>
      <c r="F27">
        <f>1/SQRT(2*PI()*$L$8)*EXP(-((B27-$L$1*100)*(B27-$L$1*100))/(2*$L$8))</f>
        <v>2.0927275485778996E-2</v>
      </c>
      <c r="G27" s="18">
        <f t="shared" si="2"/>
        <v>2.4336000000005722E-4</v>
      </c>
      <c r="H27">
        <f t="shared" si="3"/>
        <v>2.0927275485779</v>
      </c>
    </row>
    <row r="28" spans="1:8" ht="12.85" customHeight="1" x14ac:dyDescent="0.45">
      <c r="A28" s="2">
        <v>27</v>
      </c>
      <c r="B28" s="2">
        <v>727</v>
      </c>
      <c r="C28" s="2">
        <v>7.27</v>
      </c>
      <c r="D28" s="2">
        <f>(C28-$L$1)*100</f>
        <v>12.439999999999785</v>
      </c>
      <c r="E28" s="2">
        <f t="shared" si="1"/>
        <v>154.75359999999463</v>
      </c>
      <c r="F28">
        <f>1/SQRT(2*PI()*$L$8)*EXP(-((B28-$L$1*100)*(B28-$L$1*100))/(2*$L$8))</f>
        <v>1.69465485622242E-2</v>
      </c>
      <c r="G28" s="18">
        <f t="shared" si="2"/>
        <v>1.5475359999999463E-2</v>
      </c>
      <c r="H28">
        <f t="shared" si="3"/>
        <v>1.6946548562224226</v>
      </c>
    </row>
    <row r="29" spans="1:8" ht="12.85" customHeight="1" x14ac:dyDescent="0.45">
      <c r="A29" s="2">
        <v>28</v>
      </c>
      <c r="B29" s="2">
        <v>724</v>
      </c>
      <c r="C29" s="2">
        <v>7.24</v>
      </c>
      <c r="D29" s="2">
        <f>(C29-$L$1)*100</f>
        <v>9.4399999999998485</v>
      </c>
      <c r="E29" s="2">
        <f t="shared" si="1"/>
        <v>89.113599999997135</v>
      </c>
      <c r="F29">
        <f>1/SQRT(2*PI()*$L$8)*EXP(-((B29-$L$1*100)*(B29-$L$1*100))/(2*$L$8))</f>
        <v>1.8559592633101002E-2</v>
      </c>
      <c r="G29" s="18">
        <f t="shared" si="2"/>
        <v>8.9113599999997139E-3</v>
      </c>
      <c r="H29">
        <f t="shared" si="3"/>
        <v>1.8559592633100996</v>
      </c>
    </row>
    <row r="30" spans="1:8" ht="12.85" customHeight="1" x14ac:dyDescent="0.45">
      <c r="A30" s="2">
        <v>29</v>
      </c>
      <c r="B30" s="2">
        <v>697</v>
      </c>
      <c r="C30" s="2">
        <v>6.97</v>
      </c>
      <c r="D30" s="2">
        <f>(C30-$L$1)*100</f>
        <v>-17.560000000000198</v>
      </c>
      <c r="E30" s="2">
        <f t="shared" si="1"/>
        <v>308.35360000000696</v>
      </c>
      <c r="F30">
        <f>1/SQRT(2*PI()*$L$8)*EXP(-((B30-$L$1*100)*(B30-$L$1*100))/(2*$L$8))</f>
        <v>1.3698714596742633E-2</v>
      </c>
      <c r="G30" s="18">
        <f t="shared" si="2"/>
        <v>3.0835360000000697E-2</v>
      </c>
      <c r="H30">
        <f t="shared" si="3"/>
        <v>1.3698714596742618</v>
      </c>
    </row>
    <row r="31" spans="1:8" ht="12.85" customHeight="1" x14ac:dyDescent="0.45">
      <c r="A31" s="2">
        <v>30</v>
      </c>
      <c r="B31" s="2">
        <v>715</v>
      </c>
      <c r="C31" s="2">
        <v>7.15</v>
      </c>
      <c r="D31" s="2">
        <f>(C31-$L$1)*100</f>
        <v>0.43999999999986272</v>
      </c>
      <c r="E31" s="2">
        <f t="shared" si="1"/>
        <v>0.1935999999998792</v>
      </c>
      <c r="F31">
        <f>1/SQRT(2*PI()*$L$8)*EXP(-((B31-$L$1*100)*(B31-$L$1*100))/(2*$L$8))</f>
        <v>2.099230909703231E-2</v>
      </c>
      <c r="G31" s="18">
        <f t="shared" si="2"/>
        <v>1.9359999999987919E-5</v>
      </c>
      <c r="H31">
        <f t="shared" si="3"/>
        <v>2.0992309097032313</v>
      </c>
    </row>
    <row r="32" spans="1:8" ht="12.85" customHeight="1" x14ac:dyDescent="0.45">
      <c r="A32" s="2">
        <v>31</v>
      </c>
      <c r="B32" s="2">
        <v>701</v>
      </c>
      <c r="C32" s="2">
        <v>7.01</v>
      </c>
      <c r="D32" s="2">
        <f>(C32-$L$1)*100</f>
        <v>-13.560000000000194</v>
      </c>
      <c r="E32" s="2">
        <f t="shared" si="1"/>
        <v>183.87360000000527</v>
      </c>
      <c r="F32">
        <f>1/SQRT(2*PI()*$L$8)*EXP(-((B32-$L$1*100)*(B32-$L$1*100))/(2*$L$8))</f>
        <v>1.6276592360381578E-2</v>
      </c>
      <c r="G32" s="18">
        <f t="shared" si="2"/>
        <v>1.8387360000000526E-2</v>
      </c>
      <c r="H32">
        <f t="shared" si="3"/>
        <v>1.627659236038157</v>
      </c>
    </row>
    <row r="33" spans="1:8" ht="12.85" customHeight="1" x14ac:dyDescent="0.45">
      <c r="A33" s="2">
        <v>32</v>
      </c>
      <c r="B33" s="2">
        <v>675</v>
      </c>
      <c r="C33" s="2">
        <v>6.75</v>
      </c>
      <c r="D33" s="2">
        <f>(C33-$L$1)*100</f>
        <v>-39.560000000000173</v>
      </c>
      <c r="E33" s="2">
        <f t="shared" si="1"/>
        <v>1564.9936000000137</v>
      </c>
      <c r="F33">
        <f>1/SQRT(2*PI()*$L$8)*EXP(-((B33-$L$1*100)*(B33-$L$1*100))/(2*$L$8))</f>
        <v>2.4028159853972568E-3</v>
      </c>
      <c r="G33" s="18">
        <f t="shared" si="2"/>
        <v>0.15649936000000136</v>
      </c>
      <c r="H33">
        <f t="shared" si="3"/>
        <v>0.24028159853972564</v>
      </c>
    </row>
    <row r="34" spans="1:8" ht="12.85" customHeight="1" x14ac:dyDescent="0.45">
      <c r="A34" s="2">
        <v>33</v>
      </c>
      <c r="B34" s="2">
        <v>695</v>
      </c>
      <c r="C34" s="2">
        <v>6.95</v>
      </c>
      <c r="D34" s="2">
        <f>(C34-$L$1)*100</f>
        <v>-19.560000000000155</v>
      </c>
      <c r="E34" s="2">
        <f t="shared" si="1"/>
        <v>382.59360000000606</v>
      </c>
      <c r="F34">
        <f>1/SQRT(2*PI()*$L$8)*EXP(-((B34-$L$1*100)*(B34-$L$1*100))/(2*$L$8))</f>
        <v>1.2360018481073662E-2</v>
      </c>
      <c r="G34" s="18">
        <f t="shared" si="2"/>
        <v>3.8259360000000603E-2</v>
      </c>
      <c r="H34">
        <f t="shared" si="3"/>
        <v>1.2360018481073678</v>
      </c>
    </row>
    <row r="35" spans="1:8" ht="12.85" customHeight="1" x14ac:dyDescent="0.45">
      <c r="A35" s="2">
        <v>34</v>
      </c>
      <c r="B35" s="2">
        <v>709</v>
      </c>
      <c r="C35" s="2">
        <v>7.09</v>
      </c>
      <c r="D35" s="2">
        <f>(C35-$L$1)*100</f>
        <v>-5.560000000000187</v>
      </c>
      <c r="E35" s="2">
        <f t="shared" si="1"/>
        <v>30.913600000002081</v>
      </c>
      <c r="F35">
        <f>1/SQRT(2*PI()*$L$8)*EXP(-((B35-$L$1*100)*(B35-$L$1*100))/(2*$L$8))</f>
        <v>2.0117773944221071E-2</v>
      </c>
      <c r="G35" s="18">
        <f t="shared" si="2"/>
        <v>3.0913600000002082E-3</v>
      </c>
      <c r="H35">
        <f t="shared" si="3"/>
        <v>2.0117773944221073</v>
      </c>
    </row>
    <row r="36" spans="1:8" ht="12.85" customHeight="1" x14ac:dyDescent="0.45">
      <c r="A36" s="2">
        <v>35</v>
      </c>
      <c r="B36" s="2">
        <v>717</v>
      </c>
      <c r="C36" s="2">
        <v>7.17</v>
      </c>
      <c r="D36" s="2">
        <f>(C36-$L$1)*100</f>
        <v>2.4399999999998201</v>
      </c>
      <c r="E36" s="2">
        <f t="shared" si="1"/>
        <v>5.9535999999991223</v>
      </c>
      <c r="F36">
        <f>1/SQRT(2*PI()*$L$8)*EXP(-((B36-$L$1*100)*(B36-$L$1*100))/(2*$L$8))</f>
        <v>2.0825486627125137E-2</v>
      </c>
      <c r="G36" s="18">
        <f t="shared" si="2"/>
        <v>5.9535999999991225E-4</v>
      </c>
      <c r="H36">
        <f t="shared" si="3"/>
        <v>2.0825486627125147</v>
      </c>
    </row>
    <row r="37" spans="1:8" ht="12.85" customHeight="1" x14ac:dyDescent="0.45">
      <c r="A37" s="2">
        <v>36</v>
      </c>
      <c r="B37" s="2">
        <v>695</v>
      </c>
      <c r="C37" s="2">
        <v>6.95</v>
      </c>
      <c r="D37" s="2">
        <f>(C37-$L$1)*100</f>
        <v>-19.560000000000155</v>
      </c>
      <c r="E37" s="2">
        <f t="shared" si="1"/>
        <v>382.59360000000606</v>
      </c>
      <c r="F37">
        <f>1/SQRT(2*PI()*$L$8)*EXP(-((B37-$L$1*100)*(B37-$L$1*100))/(2*$L$8))</f>
        <v>1.2360018481073662E-2</v>
      </c>
      <c r="G37" s="18">
        <f t="shared" si="2"/>
        <v>3.8259360000000603E-2</v>
      </c>
      <c r="H37">
        <f t="shared" si="3"/>
        <v>1.2360018481073678</v>
      </c>
    </row>
    <row r="38" spans="1:8" ht="12.85" customHeight="1" x14ac:dyDescent="0.45">
      <c r="A38" s="2">
        <v>37</v>
      </c>
      <c r="B38" s="2">
        <v>715</v>
      </c>
      <c r="C38" s="2">
        <v>7.15</v>
      </c>
      <c r="D38" s="2">
        <f>(C38-$L$1)*100</f>
        <v>0.43999999999986272</v>
      </c>
      <c r="E38" s="2">
        <f t="shared" si="1"/>
        <v>0.1935999999998792</v>
      </c>
      <c r="F38">
        <f>1/SQRT(2*PI()*$L$8)*EXP(-((B38-$L$1*100)*(B38-$L$1*100))/(2*$L$8))</f>
        <v>2.099230909703231E-2</v>
      </c>
      <c r="G38" s="18">
        <f t="shared" si="2"/>
        <v>1.9359999999987919E-5</v>
      </c>
      <c r="H38">
        <f t="shared" si="3"/>
        <v>2.0992309097032313</v>
      </c>
    </row>
    <row r="39" spans="1:8" ht="12.85" customHeight="1" x14ac:dyDescent="0.45">
      <c r="A39" s="2">
        <v>38</v>
      </c>
      <c r="B39" s="2">
        <v>736</v>
      </c>
      <c r="C39" s="2">
        <v>7.36</v>
      </c>
      <c r="D39" s="2">
        <f>(C39-$L$1)*100</f>
        <v>21.439999999999859</v>
      </c>
      <c r="E39" s="2">
        <f t="shared" si="1"/>
        <v>459.67359999999394</v>
      </c>
      <c r="F39">
        <f>1/SQRT(2*PI()*$L$8)*EXP(-((B39-$L$1*100)*(B39-$L$1*100))/(2*$L$8))</f>
        <v>1.1108360322142396E-2</v>
      </c>
      <c r="G39" s="18">
        <f t="shared" si="2"/>
        <v>4.5967359999999395E-2</v>
      </c>
      <c r="H39">
        <f t="shared" si="3"/>
        <v>1.1108360322142377</v>
      </c>
    </row>
    <row r="40" spans="1:8" ht="12.85" customHeight="1" x14ac:dyDescent="0.45">
      <c r="A40" s="2">
        <v>39</v>
      </c>
      <c r="B40" s="2">
        <v>728</v>
      </c>
      <c r="C40" s="2">
        <v>7.28</v>
      </c>
      <c r="D40" s="2">
        <f>(C40-$L$1)*100</f>
        <v>13.439999999999852</v>
      </c>
      <c r="E40" s="2">
        <f t="shared" si="1"/>
        <v>180.63359999999602</v>
      </c>
      <c r="F40">
        <f>1/SQRT(2*PI()*$L$8)*EXP(-((B40-$L$1*100)*(B40-$L$1*100))/(2*$L$8))</f>
        <v>1.6349805095921606E-2</v>
      </c>
      <c r="G40" s="18">
        <f t="shared" si="2"/>
        <v>1.8063359999999602E-2</v>
      </c>
      <c r="H40">
        <f t="shared" si="3"/>
        <v>1.6349805095921597</v>
      </c>
    </row>
    <row r="41" spans="1:8" ht="12.85" customHeight="1" x14ac:dyDescent="0.45">
      <c r="A41" s="2">
        <v>40</v>
      </c>
      <c r="B41" s="2">
        <v>699</v>
      </c>
      <c r="C41" s="2">
        <v>6.99</v>
      </c>
      <c r="D41" s="2">
        <f>(C41-$L$1)*100</f>
        <v>-15.560000000000151</v>
      </c>
      <c r="E41" s="2">
        <f t="shared" si="1"/>
        <v>242.11360000000471</v>
      </c>
      <c r="F41">
        <f>1/SQRT(2*PI()*$L$8)*EXP(-((B41-$L$1*100)*(B41-$L$1*100))/(2*$L$8))</f>
        <v>1.5015090003964711E-2</v>
      </c>
      <c r="G41" s="18">
        <f t="shared" si="2"/>
        <v>2.421136000000047E-2</v>
      </c>
      <c r="H41">
        <f t="shared" si="3"/>
        <v>1.5015090003964726</v>
      </c>
    </row>
    <row r="42" spans="1:8" ht="12.85" customHeight="1" x14ac:dyDescent="0.45">
      <c r="A42" s="2">
        <v>41</v>
      </c>
      <c r="B42" s="2">
        <v>711</v>
      </c>
      <c r="C42" s="2">
        <v>7.11</v>
      </c>
      <c r="D42" s="2">
        <f>(C42-$L$1)*100</f>
        <v>-3.5600000000001408</v>
      </c>
      <c r="E42" s="2">
        <f t="shared" si="1"/>
        <v>12.673600000001002</v>
      </c>
      <c r="F42">
        <f>1/SQRT(2*PI()*$L$8)*EXP(-((B42-$L$1*100)*(B42-$L$1*100))/(2*$L$8))</f>
        <v>2.063253522275011E-2</v>
      </c>
      <c r="G42" s="18">
        <f t="shared" si="2"/>
        <v>1.2673600000001003E-3</v>
      </c>
      <c r="H42">
        <f t="shared" si="3"/>
        <v>2.0632535222750121</v>
      </c>
    </row>
    <row r="43" spans="1:8" ht="12.85" customHeight="1" x14ac:dyDescent="0.45">
      <c r="A43" s="2">
        <v>42</v>
      </c>
      <c r="B43" s="2">
        <v>724</v>
      </c>
      <c r="C43" s="2">
        <v>7.24</v>
      </c>
      <c r="D43" s="2">
        <f>(C43-$L$1)*100</f>
        <v>9.4399999999998485</v>
      </c>
      <c r="E43" s="2">
        <f t="shared" si="1"/>
        <v>89.113599999997135</v>
      </c>
      <c r="F43">
        <f>1/SQRT(2*PI()*$L$8)*EXP(-((B43-$L$1*100)*(B43-$L$1*100))/(2*$L$8))</f>
        <v>1.8559592633101002E-2</v>
      </c>
      <c r="G43" s="18">
        <f t="shared" si="2"/>
        <v>8.9113599999997139E-3</v>
      </c>
      <c r="H43">
        <f t="shared" si="3"/>
        <v>1.8559592633100996</v>
      </c>
    </row>
    <row r="44" spans="1:8" ht="12.85" customHeight="1" x14ac:dyDescent="0.45">
      <c r="A44" s="2">
        <v>43</v>
      </c>
      <c r="B44" s="2">
        <v>712</v>
      </c>
      <c r="C44" s="2">
        <v>7.12</v>
      </c>
      <c r="D44" s="2">
        <f>(C44-$L$1)*100</f>
        <v>-2.5600000000001621</v>
      </c>
      <c r="E44" s="2">
        <f t="shared" si="1"/>
        <v>6.5536000000008299</v>
      </c>
      <c r="F44">
        <f>1/SQRT(2*PI()*$L$8)*EXP(-((B44-$L$1*100)*(B44-$L$1*100))/(2*$L$8))</f>
        <v>2.0808185708006858E-2</v>
      </c>
      <c r="G44" s="18">
        <f t="shared" si="2"/>
        <v>6.5536000000008296E-4</v>
      </c>
      <c r="H44">
        <f t="shared" si="3"/>
        <v>2.0808185708006866</v>
      </c>
    </row>
    <row r="45" spans="1:8" ht="12.85" customHeight="1" x14ac:dyDescent="0.45">
      <c r="A45" s="2">
        <v>44</v>
      </c>
      <c r="B45" s="2">
        <v>704</v>
      </c>
      <c r="C45" s="2">
        <v>7.04</v>
      </c>
      <c r="D45" s="2">
        <f>(C45-$L$1)*100</f>
        <v>-10.560000000000169</v>
      </c>
      <c r="E45" s="2">
        <f t="shared" si="1"/>
        <v>111.51360000000358</v>
      </c>
      <c r="F45">
        <f>1/SQRT(2*PI()*$L$8)*EXP(-((B45-$L$1*100)*(B45-$L$1*100))/(2*$L$8))</f>
        <v>1.7992571167928489E-2</v>
      </c>
      <c r="G45" s="18">
        <f t="shared" si="2"/>
        <v>1.1151360000000358E-2</v>
      </c>
      <c r="H45">
        <f t="shared" si="3"/>
        <v>1.7992571167928495</v>
      </c>
    </row>
    <row r="46" spans="1:8" ht="12.85" customHeight="1" x14ac:dyDescent="0.45">
      <c r="A46" s="2">
        <v>45</v>
      </c>
      <c r="B46" s="2">
        <v>716</v>
      </c>
      <c r="C46" s="2">
        <v>7.16</v>
      </c>
      <c r="D46" s="2">
        <f>(C46-$L$1)*100</f>
        <v>1.4399999999998414</v>
      </c>
      <c r="E46" s="2">
        <f t="shared" si="1"/>
        <v>2.0735999999995434</v>
      </c>
      <c r="F46">
        <f>1/SQRT(2*PI()*$L$8)*EXP(-((B46-$L$1*100)*(B46-$L$1*100))/(2*$L$8))</f>
        <v>2.0937713712023145E-2</v>
      </c>
      <c r="G46" s="18">
        <f t="shared" si="2"/>
        <v>2.0735999999995435E-4</v>
      </c>
      <c r="H46">
        <f t="shared" si="3"/>
        <v>2.0937713712023149</v>
      </c>
    </row>
    <row r="47" spans="1:8" ht="12.85" customHeight="1" x14ac:dyDescent="0.45">
      <c r="A47" s="2">
        <v>46</v>
      </c>
      <c r="B47" s="2">
        <v>719</v>
      </c>
      <c r="C47" s="2">
        <v>7.19</v>
      </c>
      <c r="D47" s="2">
        <f>(C47-$L$1)*100</f>
        <v>4.4399999999998663</v>
      </c>
      <c r="E47" s="2">
        <f t="shared" si="1"/>
        <v>19.713599999998813</v>
      </c>
      <c r="F47">
        <f>1/SQRT(2*PI()*$L$8)*EXP(-((B47-$L$1*100)*(B47-$L$1*100))/(2*$L$8))</f>
        <v>2.0432312820259115E-2</v>
      </c>
      <c r="G47" s="18">
        <f t="shared" si="2"/>
        <v>1.9713599999998813E-3</v>
      </c>
      <c r="H47">
        <f t="shared" si="3"/>
        <v>2.0432312820259111</v>
      </c>
    </row>
    <row r="48" spans="1:8" ht="12.85" customHeight="1" x14ac:dyDescent="0.45">
      <c r="A48" s="2">
        <v>47</v>
      </c>
      <c r="B48" s="2">
        <v>681</v>
      </c>
      <c r="C48" s="2">
        <v>6.81</v>
      </c>
      <c r="D48" s="2">
        <f>(C48-$L$1)*100</f>
        <v>-33.560000000000215</v>
      </c>
      <c r="E48" s="2">
        <f t="shared" si="1"/>
        <v>1126.2736000000145</v>
      </c>
      <c r="F48">
        <f>1/SQRT(2*PI()*$L$8)*EXP(-((B48-$L$1*100)*(B48-$L$1*100))/(2*$L$8))</f>
        <v>4.4120673563143569E-3</v>
      </c>
      <c r="G48" s="18">
        <f t="shared" si="2"/>
        <v>0.11262736000000145</v>
      </c>
      <c r="H48">
        <f t="shared" si="3"/>
        <v>0.44120673563143387</v>
      </c>
    </row>
    <row r="49" spans="1:8" ht="12.85" customHeight="1" x14ac:dyDescent="0.45">
      <c r="A49" s="2">
        <v>48</v>
      </c>
      <c r="B49" s="2">
        <v>722</v>
      </c>
      <c r="C49" s="2">
        <v>7.22</v>
      </c>
      <c r="D49" s="2">
        <f>(C49-$L$1)*100</f>
        <v>7.4399999999998023</v>
      </c>
      <c r="E49" s="2">
        <f t="shared" si="1"/>
        <v>55.353599999997058</v>
      </c>
      <c r="F49">
        <f>1/SQRT(2*PI()*$L$8)*EXP(-((B49-$L$1*100)*(B49-$L$1*100))/(2*$L$8))</f>
        <v>1.9448114679659984E-2</v>
      </c>
      <c r="G49" s="18">
        <f t="shared" si="2"/>
        <v>5.5353599999997056E-3</v>
      </c>
      <c r="H49">
        <f t="shared" si="3"/>
        <v>1.9448114679659998</v>
      </c>
    </row>
    <row r="50" spans="1:8" ht="12.85" customHeight="1" x14ac:dyDescent="0.45">
      <c r="A50" s="2">
        <v>49</v>
      </c>
      <c r="B50" s="2">
        <v>702</v>
      </c>
      <c r="C50" s="2">
        <v>7.02</v>
      </c>
      <c r="D50" s="2">
        <f>(C50-$L$1)*100</f>
        <v>-12.560000000000215</v>
      </c>
      <c r="E50" s="2">
        <f t="shared" si="1"/>
        <v>157.75360000000541</v>
      </c>
      <c r="F50">
        <f>1/SQRT(2*PI()*$L$8)*EXP(-((B50-$L$1*100)*(B50-$L$1*100))/(2*$L$8))</f>
        <v>1.6876273102389889E-2</v>
      </c>
      <c r="G50" s="18">
        <f t="shared" si="2"/>
        <v>1.577536000000054E-2</v>
      </c>
      <c r="H50">
        <f t="shared" si="3"/>
        <v>1.6876273102389869</v>
      </c>
    </row>
    <row r="51" spans="1:8" ht="12.85" customHeight="1" x14ac:dyDescent="0.45">
      <c r="A51" s="2">
        <v>50</v>
      </c>
      <c r="B51" s="2">
        <v>727</v>
      </c>
      <c r="C51" s="2">
        <v>7.27</v>
      </c>
      <c r="D51" s="2">
        <f>(C51-$L$1)*100</f>
        <v>12.439999999999785</v>
      </c>
      <c r="E51" s="2">
        <f t="shared" si="1"/>
        <v>154.75359999999463</v>
      </c>
      <c r="F51">
        <f>1/SQRT(2*PI()*$L$8)*EXP(-((B51-$L$1*100)*(B51-$L$1*100))/(2*$L$8))</f>
        <v>1.69465485622242E-2</v>
      </c>
      <c r="G51" s="18">
        <f t="shared" si="2"/>
        <v>1.5475359999999463E-2</v>
      </c>
      <c r="H51">
        <f t="shared" si="3"/>
        <v>1.6946548562224226</v>
      </c>
    </row>
    <row r="52" spans="1:8" x14ac:dyDescent="0.45">
      <c r="B52" s="14"/>
      <c r="C52" s="14"/>
      <c r="D52" s="14"/>
      <c r="E52" s="14"/>
      <c r="F52" s="14"/>
      <c r="G52" s="75"/>
    </row>
    <row r="53" spans="1:8" x14ac:dyDescent="0.45">
      <c r="B53" s="14"/>
      <c r="C53" s="14"/>
      <c r="D53" s="14"/>
      <c r="E53" s="14"/>
      <c r="F53" s="14"/>
      <c r="G53" s="75"/>
    </row>
    <row r="54" spans="1:8" x14ac:dyDescent="0.45">
      <c r="B54" t="s">
        <v>15</v>
      </c>
    </row>
    <row r="55" spans="1:8" x14ac:dyDescent="0.45">
      <c r="B55">
        <v>664</v>
      </c>
      <c r="F55">
        <f>1/SQRT(2*PI()*$L$8)*EXP(-((B55-$L$1*100)*(B55-$L$1*100))/(2*$L$8))</f>
        <v>6.0865369448453316E-4</v>
      </c>
      <c r="H55">
        <f>1/SQRT(2*PI()*$M$8)*EXP(-((B55/100-$L$1)*(B55/100-$L$1))/(2*$M$8))</f>
        <v>6.0865369448453013E-2</v>
      </c>
    </row>
    <row r="56" spans="1:8" x14ac:dyDescent="0.45">
      <c r="B56">
        <v>675.71428571428567</v>
      </c>
      <c r="F56">
        <f>1/SQRT(2*PI()*$L$8)*EXP(-((B56-$L$1*100)*(B56-$L$1*100))/(2*$L$8))</f>
        <v>2.5966355223660345E-3</v>
      </c>
      <c r="H56">
        <f t="shared" ref="H56:H62" si="4">1/SQRT(2*PI()*$M$8)*EXP(-((B56/100-$L$1)*(B56/100-$L$1))/(2*$M$8))</f>
        <v>0.25966355223660215</v>
      </c>
    </row>
    <row r="57" spans="1:8" x14ac:dyDescent="0.45">
      <c r="B57">
        <v>687.42857142857133</v>
      </c>
      <c r="F57">
        <f>1/SQRT(2*PI()*$L$8)*EXP(-((B57-$L$1*100)*(B57-$L$1*100))/(2*$L$8))</f>
        <v>7.5744470341571977E-3</v>
      </c>
      <c r="H57">
        <f t="shared" si="4"/>
        <v>0.75744470341572201</v>
      </c>
    </row>
    <row r="58" spans="1:8" x14ac:dyDescent="0.45">
      <c r="B58">
        <v>699.142857142857</v>
      </c>
      <c r="F58">
        <f>1/SQRT(2*PI()*$L$8)*EXP(-((B58-$L$1*100)*(B58-$L$1*100))/(2*$L$8))</f>
        <v>1.5107412222968863E-2</v>
      </c>
      <c r="H58">
        <f t="shared" si="4"/>
        <v>1.5107412222968881</v>
      </c>
    </row>
    <row r="59" spans="1:8" x14ac:dyDescent="0.45">
      <c r="B59">
        <v>710.85714285714266</v>
      </c>
      <c r="F59">
        <f>1/SQRT(2*PI()*$L$8)*EXP(-((B59-$L$1*100)*(B59-$L$1*100))/(2*$L$8))</f>
        <v>2.0602903749835408E-2</v>
      </c>
      <c r="H59">
        <f t="shared" si="4"/>
        <v>2.0602903749835417</v>
      </c>
    </row>
    <row r="60" spans="1:8" x14ac:dyDescent="0.45">
      <c r="B60">
        <v>722.57142857142833</v>
      </c>
      <c r="F60">
        <f>1/SQRT(2*PI()*$L$8)*EXP(-((B60-$L$1*100)*(B60-$L$1*100))/(2*$L$8))</f>
        <v>1.9211708799963503E-2</v>
      </c>
      <c r="H60">
        <f t="shared" si="4"/>
        <v>1.9211708799963507</v>
      </c>
    </row>
    <row r="61" spans="1:8" x14ac:dyDescent="0.45">
      <c r="B61">
        <v>734.28571428571399</v>
      </c>
      <c r="F61">
        <f>1/SQRT(2*PI()*$L$8)*EXP(-((B61-$L$1*100)*(B61-$L$1*100))/(2*$L$8))</f>
        <v>1.2249060066435141E-2</v>
      </c>
      <c r="H61">
        <f t="shared" si="4"/>
        <v>1.2249060066435149</v>
      </c>
    </row>
    <row r="62" spans="1:8" x14ac:dyDescent="0.45">
      <c r="B62">
        <v>745.99999999999966</v>
      </c>
      <c r="F62">
        <f>1/SQRT(2*PI()*$L$8)*EXP(-((B62-$L$1*100)*(B62-$L$1*100))/(2*$L$8))</f>
        <v>5.3399690626462692E-3</v>
      </c>
      <c r="H62">
        <f t="shared" si="4"/>
        <v>0.5339969062646277</v>
      </c>
    </row>
    <row r="63" spans="1:8" x14ac:dyDescent="0.45">
      <c r="B63" s="16"/>
      <c r="C63" s="16"/>
      <c r="D63" s="16"/>
      <c r="E63" s="16"/>
      <c r="F63" s="16"/>
    </row>
    <row r="64" spans="1:8" x14ac:dyDescent="0.45">
      <c r="B64">
        <v>664</v>
      </c>
      <c r="F64">
        <f>1/SQRT(2*PI()*$L$8)*EXP(-((B64-$L$1*100)*(B64-$L$1*100))/(2*$L$8))</f>
        <v>6.0865369448453316E-4</v>
      </c>
      <c r="H64">
        <f t="shared" ref="H64:H71" si="5">1/SQRT(2*PI()*$M$8)*EXP(-((B64/100-$L$1)*(B64/100-$L$1))/(2*$M$8))</f>
        <v>6.0865369448453013E-2</v>
      </c>
    </row>
    <row r="65" spans="2:8" x14ac:dyDescent="0.45">
      <c r="B65">
        <f>B64+12</f>
        <v>676</v>
      </c>
      <c r="F65">
        <f>1/SQRT(2*PI()*$L$8)*EXP(-((B65-$L$1*100)*(B65-$L$1*100))/(2*$L$8))</f>
        <v>2.6774126373160334E-3</v>
      </c>
      <c r="H65">
        <f t="shared" si="5"/>
        <v>0.26774126373160273</v>
      </c>
    </row>
    <row r="66" spans="2:8" x14ac:dyDescent="0.45">
      <c r="B66">
        <f>B65+12</f>
        <v>688</v>
      </c>
      <c r="F66">
        <f>1/SQRT(2*PI()*$L$8)*EXP(-((B66-$L$1*100)*(B66-$L$1*100))/(2*$L$8))</f>
        <v>7.9032851190094702E-3</v>
      </c>
      <c r="H66">
        <f t="shared" si="5"/>
        <v>0.79032851190094655</v>
      </c>
    </row>
    <row r="67" spans="2:8" x14ac:dyDescent="0.45">
      <c r="B67">
        <f>B66+12</f>
        <v>700</v>
      </c>
      <c r="F67">
        <f>1/SQRT(2*PI()*$L$8)*EXP(-((B67-$L$1*100)*(B67-$L$1*100))/(2*$L$8))</f>
        <v>1.5654791408488654E-2</v>
      </c>
      <c r="H67">
        <f t="shared" si="5"/>
        <v>1.5654791408488655</v>
      </c>
    </row>
    <row r="68" spans="2:8" x14ac:dyDescent="0.45">
      <c r="B68">
        <f>B67+12</f>
        <v>712</v>
      </c>
      <c r="F68">
        <f>1/SQRT(2*PI()*$L$8)*EXP(-((B68-$L$1*100)*(B68-$L$1*100))/(2*$L$8))</f>
        <v>2.0808185708006858E-2</v>
      </c>
      <c r="H68">
        <f t="shared" si="5"/>
        <v>2.0808185708006866</v>
      </c>
    </row>
    <row r="69" spans="2:8" x14ac:dyDescent="0.45">
      <c r="B69">
        <f>B68+12</f>
        <v>724</v>
      </c>
      <c r="F69">
        <f>1/SQRT(2*PI()*$L$8)*EXP(-((B69-$L$1*100)*(B69-$L$1*100))/(2*$L$8))</f>
        <v>1.8559592633101002E-2</v>
      </c>
      <c r="H69">
        <f t="shared" si="5"/>
        <v>1.8559592633100996</v>
      </c>
    </row>
    <row r="70" spans="2:8" x14ac:dyDescent="0.45">
      <c r="B70">
        <f>B69+12</f>
        <v>736</v>
      </c>
      <c r="F70">
        <f>1/SQRT(2*PI()*$L$8)*EXP(-((B70-$L$1*100)*(B70-$L$1*100))/(2*$L$8))</f>
        <v>1.1108360322142396E-2</v>
      </c>
      <c r="H70">
        <f t="shared" si="5"/>
        <v>1.1108360322142377</v>
      </c>
    </row>
    <row r="71" spans="2:8" x14ac:dyDescent="0.45">
      <c r="B71">
        <f>B70+12</f>
        <v>748</v>
      </c>
      <c r="F71">
        <f>1/SQRT(2*PI()*$L$8)*EXP(-((B71-$L$1*100)*(B71-$L$1*100))/(2*$L$8))</f>
        <v>4.4614781661789253E-3</v>
      </c>
      <c r="H71">
        <f t="shared" si="5"/>
        <v>0.44614781661789066</v>
      </c>
    </row>
    <row r="73" spans="2:8" ht="14.65" thickBot="1" x14ac:dyDescent="0.5"/>
    <row r="74" spans="2:8" x14ac:dyDescent="0.45">
      <c r="B74" s="32">
        <v>6.64</v>
      </c>
      <c r="H74">
        <v>6.0865369448453013E-2</v>
      </c>
    </row>
    <row r="75" spans="2:8" ht="14.65" thickBot="1" x14ac:dyDescent="0.5">
      <c r="B75" s="33">
        <v>6.76</v>
      </c>
      <c r="H75">
        <v>0.26774126373160273</v>
      </c>
    </row>
    <row r="76" spans="2:8" x14ac:dyDescent="0.45">
      <c r="B76" s="37">
        <v>6.76</v>
      </c>
      <c r="H76">
        <v>0.26774126373160273</v>
      </c>
    </row>
    <row r="77" spans="2:8" ht="14.65" thickBot="1" x14ac:dyDescent="0.5">
      <c r="B77" s="35">
        <v>6.88</v>
      </c>
      <c r="H77">
        <v>0.79032851190094655</v>
      </c>
    </row>
    <row r="78" spans="2:8" x14ac:dyDescent="0.45">
      <c r="B78" s="37">
        <v>6.88</v>
      </c>
      <c r="H78">
        <v>0.79032851190094655</v>
      </c>
    </row>
    <row r="79" spans="2:8" ht="14.65" thickBot="1" x14ac:dyDescent="0.5">
      <c r="B79" s="36">
        <v>7</v>
      </c>
      <c r="H79">
        <v>1.5654791408488655</v>
      </c>
    </row>
    <row r="80" spans="2:8" x14ac:dyDescent="0.45">
      <c r="B80" s="38">
        <v>7</v>
      </c>
      <c r="H80">
        <v>1.5654791408488655</v>
      </c>
    </row>
    <row r="81" spans="2:8" ht="14.65" thickBot="1" x14ac:dyDescent="0.5">
      <c r="B81" s="36">
        <v>7.12</v>
      </c>
      <c r="H81">
        <v>2.0808185708006866</v>
      </c>
    </row>
    <row r="82" spans="2:8" x14ac:dyDescent="0.45">
      <c r="B82" s="37">
        <v>7.12</v>
      </c>
      <c r="H82">
        <v>2.0808185708006866</v>
      </c>
    </row>
    <row r="83" spans="2:8" ht="14.65" thickBot="1" x14ac:dyDescent="0.5">
      <c r="B83" s="36">
        <v>7.24</v>
      </c>
      <c r="H83">
        <v>1.8559592633100996</v>
      </c>
    </row>
    <row r="84" spans="2:8" x14ac:dyDescent="0.45">
      <c r="B84" s="37">
        <v>7.24</v>
      </c>
      <c r="H84">
        <v>1.8559592633100996</v>
      </c>
    </row>
    <row r="85" spans="2:8" ht="14.65" thickBot="1" x14ac:dyDescent="0.5">
      <c r="B85" s="36">
        <v>7.36</v>
      </c>
      <c r="H85">
        <v>1.1108360322142377</v>
      </c>
    </row>
    <row r="86" spans="2:8" x14ac:dyDescent="0.45">
      <c r="B86" s="37">
        <v>7.36</v>
      </c>
      <c r="H86">
        <v>1.1108360322142377</v>
      </c>
    </row>
    <row r="87" spans="2:8" ht="14.65" thickBot="1" x14ac:dyDescent="0.5">
      <c r="B87" s="36">
        <v>7.48</v>
      </c>
      <c r="H87">
        <v>0.44614781661789066</v>
      </c>
    </row>
  </sheetData>
  <conditionalFormatting sqref="E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65A-74A7-437B-B235-AEA77900926D}">
  <dimension ref="A1:N8"/>
  <sheetViews>
    <sheetView workbookViewId="0">
      <selection activeCell="N8" sqref="N1:N8"/>
    </sheetView>
  </sheetViews>
  <sheetFormatPr defaultRowHeight="14.25" x14ac:dyDescent="0.45"/>
  <sheetData>
    <row r="1" spans="1:14" x14ac:dyDescent="0.45">
      <c r="A1">
        <v>7.1456000000000017</v>
      </c>
      <c r="B1" t="s">
        <v>4</v>
      </c>
      <c r="C1" t="s">
        <v>6</v>
      </c>
      <c r="D1" t="s">
        <v>7</v>
      </c>
      <c r="E1" t="s">
        <v>8</v>
      </c>
      <c r="J1" s="16">
        <f>D2</f>
        <v>664</v>
      </c>
      <c r="K1" s="15">
        <v>664</v>
      </c>
      <c r="L1" t="s">
        <v>17</v>
      </c>
      <c r="N1">
        <v>6.64</v>
      </c>
    </row>
    <row r="2" spans="1:14" x14ac:dyDescent="0.45">
      <c r="C2">
        <v>746</v>
      </c>
      <c r="D2">
        <v>664</v>
      </c>
      <c r="E2">
        <v>82</v>
      </c>
      <c r="F2">
        <v>11.714285714285714</v>
      </c>
      <c r="G2">
        <v>12</v>
      </c>
      <c r="J2" s="16">
        <f t="shared" ref="J2:J8" si="0">J1+$F$2</f>
        <v>675.71428571428567</v>
      </c>
      <c r="K2" s="15">
        <f>K1+12</f>
        <v>676</v>
      </c>
      <c r="N2">
        <v>6.7571428571428562</v>
      </c>
    </row>
    <row r="3" spans="1:14" x14ac:dyDescent="0.45">
      <c r="J3" s="16">
        <f t="shared" si="0"/>
        <v>687.42857142857133</v>
      </c>
      <c r="K3" s="15">
        <f>K2+12</f>
        <v>688</v>
      </c>
      <c r="N3">
        <v>6.8742857142857137</v>
      </c>
    </row>
    <row r="4" spans="1:14" x14ac:dyDescent="0.45">
      <c r="J4" s="16">
        <f t="shared" si="0"/>
        <v>699.142857142857</v>
      </c>
      <c r="K4" s="15">
        <f>K3+12</f>
        <v>700</v>
      </c>
      <c r="N4">
        <v>6.9914285714285702</v>
      </c>
    </row>
    <row r="5" spans="1:14" x14ac:dyDescent="0.45">
      <c r="J5" s="16">
        <f t="shared" si="0"/>
        <v>710.85714285714266</v>
      </c>
      <c r="K5" s="15">
        <f>K4+12</f>
        <v>712</v>
      </c>
      <c r="N5">
        <v>7.1085714285714268</v>
      </c>
    </row>
    <row r="6" spans="1:14" x14ac:dyDescent="0.45">
      <c r="J6" s="16">
        <f t="shared" si="0"/>
        <v>722.57142857142833</v>
      </c>
      <c r="K6" s="15">
        <f>K5+12</f>
        <v>724</v>
      </c>
      <c r="N6">
        <v>7.2257142857142833</v>
      </c>
    </row>
    <row r="7" spans="1:14" x14ac:dyDescent="0.45">
      <c r="J7" s="16">
        <f t="shared" si="0"/>
        <v>734.28571428571399</v>
      </c>
      <c r="K7" s="15">
        <f>K6+12</f>
        <v>736</v>
      </c>
      <c r="N7">
        <v>7.3428571428571399</v>
      </c>
    </row>
    <row r="8" spans="1:14" x14ac:dyDescent="0.45">
      <c r="J8" s="16">
        <f t="shared" si="0"/>
        <v>745.99999999999966</v>
      </c>
      <c r="K8" s="15">
        <f>K7+12</f>
        <v>748</v>
      </c>
      <c r="N8">
        <v>7.4599999999999964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B276-16D7-4C1A-99A7-F82637E30132}">
  <dimension ref="A1:P57"/>
  <sheetViews>
    <sheetView workbookViewId="0">
      <selection activeCell="R1" sqref="R1"/>
    </sheetView>
  </sheetViews>
  <sheetFormatPr defaultRowHeight="14.25" x14ac:dyDescent="0.45"/>
  <cols>
    <col min="2" max="2" width="6.265625" customWidth="1"/>
    <col min="3" max="3" width="8.06640625" customWidth="1"/>
    <col min="4" max="4" width="5.06640625" customWidth="1"/>
    <col min="5" max="5" width="8.86328125" customWidth="1"/>
    <col min="6" max="6" width="5.06640625" customWidth="1"/>
    <col min="7" max="7" width="9" customWidth="1"/>
    <col min="8" max="8" width="5.06640625" customWidth="1"/>
    <col min="9" max="9" width="8.19921875" customWidth="1"/>
    <col min="10" max="10" width="5.06640625" customWidth="1"/>
    <col min="11" max="11" width="9.265625" customWidth="1"/>
    <col min="12" max="12" width="5.06640625" customWidth="1"/>
    <col min="13" max="13" width="8.46484375" customWidth="1"/>
    <col min="14" max="14" width="5.06640625" customWidth="1"/>
    <col min="15" max="15" width="9.53125" customWidth="1"/>
    <col min="16" max="16" width="5.06640625" customWidth="1"/>
  </cols>
  <sheetData>
    <row r="1" spans="1:16" x14ac:dyDescent="0.45">
      <c r="B1">
        <v>664</v>
      </c>
      <c r="D1">
        <v>676</v>
      </c>
      <c r="F1">
        <v>688</v>
      </c>
      <c r="H1">
        <v>700</v>
      </c>
      <c r="J1">
        <v>712</v>
      </c>
      <c r="L1">
        <v>724</v>
      </c>
      <c r="N1">
        <v>736</v>
      </c>
      <c r="P1">
        <v>748</v>
      </c>
    </row>
    <row r="2" spans="1:16" x14ac:dyDescent="0.45">
      <c r="A2" s="2">
        <v>722</v>
      </c>
      <c r="B2" s="7"/>
      <c r="C2" s="6">
        <f>IF(AND($A2&gt;=B$1,$A2&lt;D$1),1,0)</f>
        <v>0</v>
      </c>
      <c r="D2" s="8"/>
      <c r="E2" s="6">
        <f t="shared" ref="E2:E51" si="0">IF(AND($A2&gt;=D$1,$A2&lt;F$1),1,0)</f>
        <v>0</v>
      </c>
      <c r="F2" s="9"/>
      <c r="G2" s="6">
        <f t="shared" ref="G2:G51" si="1">IF(AND($A2&gt;=F$1,$A2&lt;H$1),1,0)</f>
        <v>0</v>
      </c>
      <c r="H2" s="10"/>
      <c r="I2" s="6">
        <f t="shared" ref="I2:I51" si="2">IF(AND($A2&gt;=H$1,$A2&lt;J$1),1,0)</f>
        <v>0</v>
      </c>
      <c r="J2" s="11"/>
      <c r="K2" s="6">
        <f t="shared" ref="K2:K51" si="3">IF(AND($A2&gt;=J$1,$A2&lt;L$1),1,0)</f>
        <v>1</v>
      </c>
      <c r="L2" s="12"/>
      <c r="M2" s="6">
        <f t="shared" ref="M2:M51" si="4">IF(AND($A2&gt;=L$1,$A2&lt;N$1),1,0)</f>
        <v>0</v>
      </c>
      <c r="N2" s="7"/>
      <c r="O2" s="6">
        <f>IF(AND($A2&gt;=N$1,$A2&lt;=P$1),1,0)</f>
        <v>0</v>
      </c>
      <c r="P2" s="8"/>
    </row>
    <row r="3" spans="1:16" x14ac:dyDescent="0.45">
      <c r="A3" s="2">
        <v>704</v>
      </c>
      <c r="B3" s="7"/>
      <c r="C3" s="6">
        <f t="shared" ref="C3:C51" si="5">IF(AND($A3&gt;=B$1,$A3&lt;D$1),1,0)</f>
        <v>0</v>
      </c>
      <c r="D3" s="8"/>
      <c r="E3" s="6">
        <f t="shared" si="0"/>
        <v>0</v>
      </c>
      <c r="F3" s="9"/>
      <c r="G3" s="6">
        <f t="shared" si="1"/>
        <v>0</v>
      </c>
      <c r="H3" s="10"/>
      <c r="I3" s="6">
        <f t="shared" si="2"/>
        <v>1</v>
      </c>
      <c r="J3" s="11"/>
      <c r="K3" s="6">
        <f t="shared" si="3"/>
        <v>0</v>
      </c>
      <c r="L3" s="12"/>
      <c r="M3" s="6">
        <f t="shared" si="4"/>
        <v>0</v>
      </c>
      <c r="N3" s="7"/>
      <c r="O3" s="6">
        <f t="shared" ref="O3:O51" si="6">IF(AND($A3&gt;=N$1,$A3&lt;=P$1),1,0)</f>
        <v>0</v>
      </c>
      <c r="P3" s="8"/>
    </row>
    <row r="4" spans="1:16" x14ac:dyDescent="0.45">
      <c r="A4" s="2">
        <v>721</v>
      </c>
      <c r="B4" s="7"/>
      <c r="C4" s="6">
        <f t="shared" si="5"/>
        <v>0</v>
      </c>
      <c r="D4" s="8"/>
      <c r="E4" s="6">
        <f t="shared" si="0"/>
        <v>0</v>
      </c>
      <c r="F4" s="9"/>
      <c r="G4" s="6">
        <f t="shared" si="1"/>
        <v>0</v>
      </c>
      <c r="H4" s="10"/>
      <c r="I4" s="6">
        <f t="shared" si="2"/>
        <v>0</v>
      </c>
      <c r="J4" s="11"/>
      <c r="K4" s="6">
        <f t="shared" si="3"/>
        <v>1</v>
      </c>
      <c r="L4" s="12"/>
      <c r="M4" s="6">
        <f t="shared" si="4"/>
        <v>0</v>
      </c>
      <c r="N4" s="7"/>
      <c r="O4" s="6">
        <f t="shared" si="6"/>
        <v>0</v>
      </c>
      <c r="P4" s="8"/>
    </row>
    <row r="5" spans="1:16" x14ac:dyDescent="0.45">
      <c r="A5" s="2">
        <v>745</v>
      </c>
      <c r="B5" s="7"/>
      <c r="C5" s="6">
        <f t="shared" si="5"/>
        <v>0</v>
      </c>
      <c r="D5" s="8"/>
      <c r="E5" s="6">
        <f t="shared" si="0"/>
        <v>0</v>
      </c>
      <c r="F5" s="9"/>
      <c r="G5" s="6">
        <f t="shared" si="1"/>
        <v>0</v>
      </c>
      <c r="H5" s="10"/>
      <c r="I5" s="6">
        <f t="shared" si="2"/>
        <v>0</v>
      </c>
      <c r="J5" s="11"/>
      <c r="K5" s="6">
        <f t="shared" si="3"/>
        <v>0</v>
      </c>
      <c r="L5" s="12"/>
      <c r="M5" s="6">
        <f t="shared" si="4"/>
        <v>0</v>
      </c>
      <c r="N5" s="7"/>
      <c r="O5" s="6">
        <f t="shared" si="6"/>
        <v>1</v>
      </c>
      <c r="P5" s="8"/>
    </row>
    <row r="6" spans="1:16" x14ac:dyDescent="0.45">
      <c r="A6" s="2">
        <v>730</v>
      </c>
      <c r="B6" s="7"/>
      <c r="C6" s="6">
        <f t="shared" si="5"/>
        <v>0</v>
      </c>
      <c r="D6" s="8"/>
      <c r="E6" s="6">
        <f t="shared" si="0"/>
        <v>0</v>
      </c>
      <c r="F6" s="9"/>
      <c r="G6" s="6">
        <f t="shared" si="1"/>
        <v>0</v>
      </c>
      <c r="H6" s="10"/>
      <c r="I6" s="6">
        <f t="shared" si="2"/>
        <v>0</v>
      </c>
      <c r="J6" s="11"/>
      <c r="K6" s="6">
        <f t="shared" si="3"/>
        <v>0</v>
      </c>
      <c r="L6" s="12"/>
      <c r="M6" s="6">
        <f t="shared" si="4"/>
        <v>1</v>
      </c>
      <c r="N6" s="7"/>
      <c r="O6" s="6">
        <f t="shared" si="6"/>
        <v>0</v>
      </c>
      <c r="P6" s="8"/>
    </row>
    <row r="7" spans="1:16" x14ac:dyDescent="0.45">
      <c r="A7" s="2">
        <v>669</v>
      </c>
      <c r="B7" s="7"/>
      <c r="C7" s="6">
        <f t="shared" si="5"/>
        <v>1</v>
      </c>
      <c r="D7" s="8"/>
      <c r="E7" s="6">
        <f t="shared" si="0"/>
        <v>0</v>
      </c>
      <c r="F7" s="9"/>
      <c r="G7" s="6">
        <f t="shared" si="1"/>
        <v>0</v>
      </c>
      <c r="H7" s="10"/>
      <c r="I7" s="6">
        <f t="shared" si="2"/>
        <v>0</v>
      </c>
      <c r="J7" s="11"/>
      <c r="K7" s="6">
        <f t="shared" si="3"/>
        <v>0</v>
      </c>
      <c r="L7" s="12"/>
      <c r="M7" s="6">
        <f t="shared" si="4"/>
        <v>0</v>
      </c>
      <c r="N7" s="7"/>
      <c r="O7" s="6">
        <f t="shared" si="6"/>
        <v>0</v>
      </c>
      <c r="P7" s="8"/>
    </row>
    <row r="8" spans="1:16" x14ac:dyDescent="0.45">
      <c r="A8" s="2">
        <v>719</v>
      </c>
      <c r="B8" s="7"/>
      <c r="C8" s="6">
        <f t="shared" si="5"/>
        <v>0</v>
      </c>
      <c r="D8" s="8"/>
      <c r="E8" s="6">
        <f t="shared" si="0"/>
        <v>0</v>
      </c>
      <c r="F8" s="9"/>
      <c r="G8" s="6">
        <f t="shared" si="1"/>
        <v>0</v>
      </c>
      <c r="H8" s="10"/>
      <c r="I8" s="6">
        <f t="shared" si="2"/>
        <v>0</v>
      </c>
      <c r="J8" s="11"/>
      <c r="K8" s="6">
        <f t="shared" si="3"/>
        <v>1</v>
      </c>
      <c r="L8" s="12"/>
      <c r="M8" s="6">
        <f t="shared" si="4"/>
        <v>0</v>
      </c>
      <c r="N8" s="7"/>
      <c r="O8" s="6">
        <f t="shared" si="6"/>
        <v>0</v>
      </c>
      <c r="P8" s="8"/>
    </row>
    <row r="9" spans="1:16" x14ac:dyDescent="0.45">
      <c r="A9" s="2">
        <v>716</v>
      </c>
      <c r="B9" s="7"/>
      <c r="C9" s="6">
        <f t="shared" si="5"/>
        <v>0</v>
      </c>
      <c r="D9" s="8"/>
      <c r="E9" s="6">
        <f t="shared" si="0"/>
        <v>0</v>
      </c>
      <c r="F9" s="9"/>
      <c r="G9" s="6">
        <f t="shared" si="1"/>
        <v>0</v>
      </c>
      <c r="H9" s="10"/>
      <c r="I9" s="6">
        <f t="shared" si="2"/>
        <v>0</v>
      </c>
      <c r="J9" s="11"/>
      <c r="K9" s="6">
        <f t="shared" si="3"/>
        <v>1</v>
      </c>
      <c r="L9" s="12"/>
      <c r="M9" s="6">
        <f t="shared" si="4"/>
        <v>0</v>
      </c>
      <c r="N9" s="7"/>
      <c r="O9" s="6">
        <f t="shared" si="6"/>
        <v>0</v>
      </c>
      <c r="P9" s="8"/>
    </row>
    <row r="10" spans="1:16" x14ac:dyDescent="0.45">
      <c r="A10" s="2">
        <v>714</v>
      </c>
      <c r="B10" s="7"/>
      <c r="C10" s="6">
        <f t="shared" si="5"/>
        <v>0</v>
      </c>
      <c r="D10" s="8"/>
      <c r="E10" s="6">
        <f t="shared" si="0"/>
        <v>0</v>
      </c>
      <c r="F10" s="9"/>
      <c r="G10" s="6">
        <f t="shared" si="1"/>
        <v>0</v>
      </c>
      <c r="H10" s="10"/>
      <c r="I10" s="6">
        <f t="shared" si="2"/>
        <v>0</v>
      </c>
      <c r="J10" s="11"/>
      <c r="K10" s="6">
        <f t="shared" si="3"/>
        <v>1</v>
      </c>
      <c r="L10" s="12"/>
      <c r="M10" s="6">
        <f t="shared" si="4"/>
        <v>0</v>
      </c>
      <c r="N10" s="7"/>
      <c r="O10" s="6">
        <f t="shared" si="6"/>
        <v>0</v>
      </c>
      <c r="P10" s="8"/>
    </row>
    <row r="11" spans="1:16" x14ac:dyDescent="0.45">
      <c r="A11" s="2">
        <v>717</v>
      </c>
      <c r="B11" s="7"/>
      <c r="C11" s="6">
        <f t="shared" si="5"/>
        <v>0</v>
      </c>
      <c r="D11" s="8"/>
      <c r="E11" s="6">
        <f t="shared" si="0"/>
        <v>0</v>
      </c>
      <c r="F11" s="9"/>
      <c r="G11" s="6">
        <f t="shared" si="1"/>
        <v>0</v>
      </c>
      <c r="H11" s="10"/>
      <c r="I11" s="6">
        <f t="shared" si="2"/>
        <v>0</v>
      </c>
      <c r="J11" s="11"/>
      <c r="K11" s="6">
        <f t="shared" si="3"/>
        <v>1</v>
      </c>
      <c r="L11" s="12"/>
      <c r="M11" s="6">
        <f t="shared" si="4"/>
        <v>0</v>
      </c>
      <c r="N11" s="7"/>
      <c r="O11" s="6">
        <f t="shared" si="6"/>
        <v>0</v>
      </c>
      <c r="P11" s="8"/>
    </row>
    <row r="12" spans="1:16" x14ac:dyDescent="0.45">
      <c r="A12" s="2">
        <v>746</v>
      </c>
      <c r="B12" s="7"/>
      <c r="C12" s="6">
        <f t="shared" si="5"/>
        <v>0</v>
      </c>
      <c r="D12" s="8"/>
      <c r="E12" s="6">
        <f t="shared" si="0"/>
        <v>0</v>
      </c>
      <c r="F12" s="9"/>
      <c r="G12" s="6">
        <f t="shared" si="1"/>
        <v>0</v>
      </c>
      <c r="H12" s="10"/>
      <c r="I12" s="6">
        <f t="shared" si="2"/>
        <v>0</v>
      </c>
      <c r="J12" s="11"/>
      <c r="K12" s="6">
        <f t="shared" si="3"/>
        <v>0</v>
      </c>
      <c r="L12" s="12"/>
      <c r="M12" s="6">
        <f t="shared" si="4"/>
        <v>0</v>
      </c>
      <c r="N12" s="7"/>
      <c r="O12" s="6">
        <f t="shared" si="6"/>
        <v>1</v>
      </c>
      <c r="P12" s="8"/>
    </row>
    <row r="13" spans="1:16" x14ac:dyDescent="0.45">
      <c r="A13" s="2">
        <v>664</v>
      </c>
      <c r="B13" s="7"/>
      <c r="C13" s="6">
        <f t="shared" si="5"/>
        <v>1</v>
      </c>
      <c r="D13" s="8"/>
      <c r="E13" s="6">
        <f t="shared" si="0"/>
        <v>0</v>
      </c>
      <c r="F13" s="9"/>
      <c r="G13" s="6">
        <f t="shared" si="1"/>
        <v>0</v>
      </c>
      <c r="H13" s="10"/>
      <c r="I13" s="6">
        <f t="shared" si="2"/>
        <v>0</v>
      </c>
      <c r="J13" s="11"/>
      <c r="K13" s="6">
        <f t="shared" si="3"/>
        <v>0</v>
      </c>
      <c r="L13" s="12"/>
      <c r="M13" s="6">
        <f t="shared" si="4"/>
        <v>0</v>
      </c>
      <c r="N13" s="7"/>
      <c r="O13" s="6">
        <f t="shared" si="6"/>
        <v>0</v>
      </c>
      <c r="P13" s="8"/>
    </row>
    <row r="14" spans="1:16" x14ac:dyDescent="0.45">
      <c r="A14" s="2">
        <v>716</v>
      </c>
      <c r="B14" s="7"/>
      <c r="C14" s="6">
        <f t="shared" si="5"/>
        <v>0</v>
      </c>
      <c r="D14" s="8"/>
      <c r="E14" s="6">
        <f t="shared" si="0"/>
        <v>0</v>
      </c>
      <c r="F14" s="9"/>
      <c r="G14" s="6">
        <f t="shared" si="1"/>
        <v>0</v>
      </c>
      <c r="H14" s="10"/>
      <c r="I14" s="6">
        <f t="shared" si="2"/>
        <v>0</v>
      </c>
      <c r="J14" s="11"/>
      <c r="K14" s="6">
        <f t="shared" si="3"/>
        <v>1</v>
      </c>
      <c r="L14" s="12"/>
      <c r="M14" s="6">
        <f t="shared" si="4"/>
        <v>0</v>
      </c>
      <c r="N14" s="7"/>
      <c r="O14" s="6">
        <f t="shared" si="6"/>
        <v>0</v>
      </c>
      <c r="P14" s="8"/>
    </row>
    <row r="15" spans="1:16" x14ac:dyDescent="0.45">
      <c r="A15" s="2">
        <v>743</v>
      </c>
      <c r="B15" s="7"/>
      <c r="C15" s="6">
        <f t="shared" si="5"/>
        <v>0</v>
      </c>
      <c r="D15" s="8"/>
      <c r="E15" s="6">
        <f t="shared" si="0"/>
        <v>0</v>
      </c>
      <c r="F15" s="9"/>
      <c r="G15" s="6">
        <f t="shared" si="1"/>
        <v>0</v>
      </c>
      <c r="H15" s="10"/>
      <c r="I15" s="6">
        <f t="shared" si="2"/>
        <v>0</v>
      </c>
      <c r="J15" s="11"/>
      <c r="K15" s="6">
        <f t="shared" si="3"/>
        <v>0</v>
      </c>
      <c r="L15" s="12"/>
      <c r="M15" s="6">
        <f t="shared" si="4"/>
        <v>0</v>
      </c>
      <c r="N15" s="7"/>
      <c r="O15" s="6">
        <f t="shared" si="6"/>
        <v>1</v>
      </c>
      <c r="P15" s="8"/>
    </row>
    <row r="16" spans="1:16" x14ac:dyDescent="0.45">
      <c r="A16" s="2">
        <v>732</v>
      </c>
      <c r="B16" s="7"/>
      <c r="C16" s="6">
        <f t="shared" si="5"/>
        <v>0</v>
      </c>
      <c r="D16" s="8"/>
      <c r="E16" s="6">
        <f t="shared" si="0"/>
        <v>0</v>
      </c>
      <c r="F16" s="9"/>
      <c r="G16" s="6">
        <f t="shared" si="1"/>
        <v>0</v>
      </c>
      <c r="H16" s="10"/>
      <c r="I16" s="6">
        <f t="shared" si="2"/>
        <v>0</v>
      </c>
      <c r="J16" s="11"/>
      <c r="K16" s="6">
        <f t="shared" si="3"/>
        <v>0</v>
      </c>
      <c r="L16" s="12"/>
      <c r="M16" s="6">
        <f t="shared" si="4"/>
        <v>1</v>
      </c>
      <c r="N16" s="7"/>
      <c r="O16" s="6">
        <f t="shared" si="6"/>
        <v>0</v>
      </c>
      <c r="P16" s="8"/>
    </row>
    <row r="17" spans="1:16" x14ac:dyDescent="0.45">
      <c r="A17" s="2">
        <v>679</v>
      </c>
      <c r="B17" s="7"/>
      <c r="C17" s="6">
        <f t="shared" si="5"/>
        <v>0</v>
      </c>
      <c r="D17" s="8"/>
      <c r="E17" s="6">
        <f t="shared" si="0"/>
        <v>1</v>
      </c>
      <c r="F17" s="9"/>
      <c r="G17" s="6">
        <f t="shared" si="1"/>
        <v>0</v>
      </c>
      <c r="H17" s="10"/>
      <c r="I17" s="6">
        <f t="shared" si="2"/>
        <v>0</v>
      </c>
      <c r="J17" s="11"/>
      <c r="K17" s="6">
        <f t="shared" si="3"/>
        <v>0</v>
      </c>
      <c r="L17" s="12"/>
      <c r="M17" s="6">
        <f t="shared" si="4"/>
        <v>0</v>
      </c>
      <c r="N17" s="7"/>
      <c r="O17" s="6">
        <f t="shared" si="6"/>
        <v>0</v>
      </c>
      <c r="P17" s="8"/>
    </row>
    <row r="18" spans="1:16" x14ac:dyDescent="0.45">
      <c r="A18" s="2">
        <v>746</v>
      </c>
      <c r="B18" s="7"/>
      <c r="C18" s="6">
        <f t="shared" si="5"/>
        <v>0</v>
      </c>
      <c r="D18" s="8"/>
      <c r="E18" s="6">
        <f t="shared" si="0"/>
        <v>0</v>
      </c>
      <c r="F18" s="9"/>
      <c r="G18" s="6">
        <f t="shared" si="1"/>
        <v>0</v>
      </c>
      <c r="H18" s="10"/>
      <c r="I18" s="6">
        <f t="shared" si="2"/>
        <v>0</v>
      </c>
      <c r="J18" s="11"/>
      <c r="K18" s="6">
        <f t="shared" si="3"/>
        <v>0</v>
      </c>
      <c r="L18" s="12"/>
      <c r="M18" s="6">
        <f t="shared" si="4"/>
        <v>0</v>
      </c>
      <c r="N18" s="7"/>
      <c r="O18" s="6">
        <f t="shared" si="6"/>
        <v>1</v>
      </c>
      <c r="P18" s="8"/>
    </row>
    <row r="19" spans="1:16" x14ac:dyDescent="0.45">
      <c r="A19" s="2">
        <v>721</v>
      </c>
      <c r="B19" s="7"/>
      <c r="C19" s="6">
        <f t="shared" si="5"/>
        <v>0</v>
      </c>
      <c r="D19" s="8"/>
      <c r="E19" s="6">
        <f t="shared" si="0"/>
        <v>0</v>
      </c>
      <c r="F19" s="9"/>
      <c r="G19" s="6">
        <f t="shared" si="1"/>
        <v>0</v>
      </c>
      <c r="H19" s="10"/>
      <c r="I19" s="6">
        <f t="shared" si="2"/>
        <v>0</v>
      </c>
      <c r="J19" s="11"/>
      <c r="K19" s="6">
        <f t="shared" si="3"/>
        <v>1</v>
      </c>
      <c r="L19" s="12"/>
      <c r="M19" s="6">
        <f t="shared" si="4"/>
        <v>0</v>
      </c>
      <c r="N19" s="7"/>
      <c r="O19" s="6">
        <f t="shared" si="6"/>
        <v>0</v>
      </c>
      <c r="P19" s="8"/>
    </row>
    <row r="20" spans="1:16" x14ac:dyDescent="0.45">
      <c r="A20" s="2">
        <v>740</v>
      </c>
      <c r="B20" s="7"/>
      <c r="C20" s="6">
        <f t="shared" si="5"/>
        <v>0</v>
      </c>
      <c r="D20" s="8"/>
      <c r="E20" s="6">
        <f t="shared" si="0"/>
        <v>0</v>
      </c>
      <c r="F20" s="9"/>
      <c r="G20" s="6">
        <f t="shared" si="1"/>
        <v>0</v>
      </c>
      <c r="H20" s="10"/>
      <c r="I20" s="6">
        <f t="shared" si="2"/>
        <v>0</v>
      </c>
      <c r="J20" s="11"/>
      <c r="K20" s="6">
        <f t="shared" si="3"/>
        <v>0</v>
      </c>
      <c r="L20" s="12"/>
      <c r="M20" s="6">
        <f t="shared" si="4"/>
        <v>0</v>
      </c>
      <c r="N20" s="7"/>
      <c r="O20" s="6">
        <f t="shared" si="6"/>
        <v>1</v>
      </c>
      <c r="P20" s="8"/>
    </row>
    <row r="21" spans="1:16" x14ac:dyDescent="0.45">
      <c r="A21" s="2">
        <v>696</v>
      </c>
      <c r="B21" s="7"/>
      <c r="C21" s="6">
        <f t="shared" si="5"/>
        <v>0</v>
      </c>
      <c r="D21" s="8"/>
      <c r="E21" s="6">
        <f t="shared" si="0"/>
        <v>0</v>
      </c>
      <c r="F21" s="9"/>
      <c r="G21" s="6">
        <f t="shared" si="1"/>
        <v>1</v>
      </c>
      <c r="H21" s="10"/>
      <c r="I21" s="6">
        <f t="shared" si="2"/>
        <v>0</v>
      </c>
      <c r="J21" s="11"/>
      <c r="K21" s="6">
        <f t="shared" si="3"/>
        <v>0</v>
      </c>
      <c r="L21" s="12"/>
      <c r="M21" s="6">
        <f t="shared" si="4"/>
        <v>0</v>
      </c>
      <c r="N21" s="7"/>
      <c r="O21" s="6">
        <f t="shared" si="6"/>
        <v>0</v>
      </c>
      <c r="P21" s="8"/>
    </row>
    <row r="22" spans="1:16" x14ac:dyDescent="0.45">
      <c r="A22" s="2">
        <v>735</v>
      </c>
      <c r="B22" s="7"/>
      <c r="C22" s="6">
        <f t="shared" si="5"/>
        <v>0</v>
      </c>
      <c r="D22" s="8"/>
      <c r="E22" s="6">
        <f t="shared" si="0"/>
        <v>0</v>
      </c>
      <c r="F22" s="9"/>
      <c r="G22" s="6">
        <f t="shared" si="1"/>
        <v>0</v>
      </c>
      <c r="H22" s="10"/>
      <c r="I22" s="6">
        <f t="shared" si="2"/>
        <v>0</v>
      </c>
      <c r="J22" s="11"/>
      <c r="K22" s="6">
        <f t="shared" si="3"/>
        <v>0</v>
      </c>
      <c r="L22" s="12"/>
      <c r="M22" s="6">
        <f t="shared" si="4"/>
        <v>1</v>
      </c>
      <c r="N22" s="7"/>
      <c r="O22" s="6">
        <f t="shared" si="6"/>
        <v>0</v>
      </c>
      <c r="P22" s="8"/>
    </row>
    <row r="23" spans="1:16" x14ac:dyDescent="0.45">
      <c r="A23" s="2">
        <v>733</v>
      </c>
      <c r="B23" s="7"/>
      <c r="C23" s="6">
        <f t="shared" si="5"/>
        <v>0</v>
      </c>
      <c r="D23" s="8"/>
      <c r="E23" s="6">
        <f t="shared" si="0"/>
        <v>0</v>
      </c>
      <c r="F23" s="9"/>
      <c r="G23" s="6">
        <f t="shared" si="1"/>
        <v>0</v>
      </c>
      <c r="H23" s="10"/>
      <c r="I23" s="6">
        <f t="shared" si="2"/>
        <v>0</v>
      </c>
      <c r="J23" s="11"/>
      <c r="K23" s="6">
        <f t="shared" si="3"/>
        <v>0</v>
      </c>
      <c r="L23" s="12"/>
      <c r="M23" s="6">
        <f t="shared" si="4"/>
        <v>1</v>
      </c>
      <c r="N23" s="7"/>
      <c r="O23" s="6">
        <f t="shared" si="6"/>
        <v>0</v>
      </c>
      <c r="P23" s="8"/>
    </row>
    <row r="24" spans="1:16" x14ac:dyDescent="0.45">
      <c r="A24" s="2">
        <v>711</v>
      </c>
      <c r="B24" s="7"/>
      <c r="C24" s="6">
        <f t="shared" si="5"/>
        <v>0</v>
      </c>
      <c r="D24" s="8"/>
      <c r="E24" s="6">
        <f t="shared" si="0"/>
        <v>0</v>
      </c>
      <c r="F24" s="9"/>
      <c r="G24" s="6">
        <f t="shared" si="1"/>
        <v>0</v>
      </c>
      <c r="H24" s="10"/>
      <c r="I24" s="6">
        <f t="shared" si="2"/>
        <v>1</v>
      </c>
      <c r="J24" s="11"/>
      <c r="K24" s="6">
        <f t="shared" si="3"/>
        <v>0</v>
      </c>
      <c r="L24" s="12"/>
      <c r="M24" s="6">
        <f t="shared" si="4"/>
        <v>0</v>
      </c>
      <c r="N24" s="7"/>
      <c r="O24" s="6">
        <f t="shared" si="6"/>
        <v>0</v>
      </c>
      <c r="P24" s="8"/>
    </row>
    <row r="25" spans="1:16" x14ac:dyDescent="0.45">
      <c r="A25" s="2">
        <v>721</v>
      </c>
      <c r="B25" s="7"/>
      <c r="C25" s="6">
        <f t="shared" si="5"/>
        <v>0</v>
      </c>
      <c r="D25" s="8"/>
      <c r="E25" s="6">
        <f t="shared" si="0"/>
        <v>0</v>
      </c>
      <c r="F25" s="9"/>
      <c r="G25" s="6">
        <f t="shared" si="1"/>
        <v>0</v>
      </c>
      <c r="H25" s="10"/>
      <c r="I25" s="6">
        <f t="shared" si="2"/>
        <v>0</v>
      </c>
      <c r="J25" s="11"/>
      <c r="K25" s="6">
        <f t="shared" si="3"/>
        <v>1</v>
      </c>
      <c r="L25" s="12"/>
      <c r="M25" s="6">
        <f t="shared" si="4"/>
        <v>0</v>
      </c>
      <c r="N25" s="7"/>
      <c r="O25" s="6">
        <f t="shared" si="6"/>
        <v>0</v>
      </c>
      <c r="P25" s="8"/>
    </row>
    <row r="26" spans="1:16" x14ac:dyDescent="0.45">
      <c r="A26" s="2">
        <v>724</v>
      </c>
      <c r="B26" s="7"/>
      <c r="C26" s="6">
        <f t="shared" si="5"/>
        <v>0</v>
      </c>
      <c r="D26" s="8"/>
      <c r="E26" s="6">
        <f t="shared" si="0"/>
        <v>0</v>
      </c>
      <c r="F26" s="9"/>
      <c r="G26" s="6">
        <f t="shared" si="1"/>
        <v>0</v>
      </c>
      <c r="H26" s="10"/>
      <c r="I26" s="6">
        <f t="shared" si="2"/>
        <v>0</v>
      </c>
      <c r="J26" s="11"/>
      <c r="K26" s="6">
        <f t="shared" si="3"/>
        <v>0</v>
      </c>
      <c r="L26" s="12"/>
      <c r="M26" s="6">
        <f t="shared" si="4"/>
        <v>1</v>
      </c>
      <c r="N26" s="7"/>
      <c r="O26" s="6">
        <f t="shared" si="6"/>
        <v>0</v>
      </c>
      <c r="P26" s="8"/>
    </row>
    <row r="27" spans="1:16" x14ac:dyDescent="0.45">
      <c r="A27" s="2">
        <v>713</v>
      </c>
      <c r="B27" s="7"/>
      <c r="C27" s="6">
        <f t="shared" si="5"/>
        <v>0</v>
      </c>
      <c r="D27" s="8"/>
      <c r="E27" s="6">
        <f t="shared" si="0"/>
        <v>0</v>
      </c>
      <c r="F27" s="9"/>
      <c r="G27" s="6">
        <f t="shared" si="1"/>
        <v>0</v>
      </c>
      <c r="H27" s="10"/>
      <c r="I27" s="6">
        <f t="shared" si="2"/>
        <v>0</v>
      </c>
      <c r="J27" s="11"/>
      <c r="K27" s="6">
        <f t="shared" si="3"/>
        <v>1</v>
      </c>
      <c r="L27" s="12"/>
      <c r="M27" s="6">
        <f t="shared" si="4"/>
        <v>0</v>
      </c>
      <c r="N27" s="7"/>
      <c r="O27" s="6">
        <f t="shared" si="6"/>
        <v>0</v>
      </c>
      <c r="P27" s="8"/>
    </row>
    <row r="28" spans="1:16" x14ac:dyDescent="0.45">
      <c r="A28" s="2">
        <v>727</v>
      </c>
      <c r="B28" s="7"/>
      <c r="C28" s="6">
        <f t="shared" si="5"/>
        <v>0</v>
      </c>
      <c r="D28" s="8"/>
      <c r="E28" s="6">
        <f t="shared" si="0"/>
        <v>0</v>
      </c>
      <c r="F28" s="9"/>
      <c r="G28" s="6">
        <f t="shared" si="1"/>
        <v>0</v>
      </c>
      <c r="H28" s="10"/>
      <c r="I28" s="6">
        <f t="shared" si="2"/>
        <v>0</v>
      </c>
      <c r="J28" s="11"/>
      <c r="K28" s="6">
        <f t="shared" si="3"/>
        <v>0</v>
      </c>
      <c r="L28" s="12"/>
      <c r="M28" s="6">
        <f t="shared" si="4"/>
        <v>1</v>
      </c>
      <c r="N28" s="7"/>
      <c r="O28" s="6">
        <f t="shared" si="6"/>
        <v>0</v>
      </c>
      <c r="P28" s="8"/>
    </row>
    <row r="29" spans="1:16" x14ac:dyDescent="0.45">
      <c r="A29" s="2">
        <v>724</v>
      </c>
      <c r="B29" s="7"/>
      <c r="C29" s="6">
        <f t="shared" si="5"/>
        <v>0</v>
      </c>
      <c r="D29" s="8"/>
      <c r="E29" s="6">
        <f t="shared" si="0"/>
        <v>0</v>
      </c>
      <c r="F29" s="9"/>
      <c r="G29" s="6">
        <f t="shared" si="1"/>
        <v>0</v>
      </c>
      <c r="H29" s="10"/>
      <c r="I29" s="6">
        <f t="shared" si="2"/>
        <v>0</v>
      </c>
      <c r="J29" s="11"/>
      <c r="K29" s="6">
        <f t="shared" si="3"/>
        <v>0</v>
      </c>
      <c r="L29" s="12"/>
      <c r="M29" s="6">
        <f t="shared" si="4"/>
        <v>1</v>
      </c>
      <c r="N29" s="7"/>
      <c r="O29" s="6">
        <f t="shared" si="6"/>
        <v>0</v>
      </c>
      <c r="P29" s="8"/>
    </row>
    <row r="30" spans="1:16" x14ac:dyDescent="0.45">
      <c r="A30" s="2">
        <v>697</v>
      </c>
      <c r="B30" s="7"/>
      <c r="C30" s="6">
        <f t="shared" si="5"/>
        <v>0</v>
      </c>
      <c r="D30" s="8"/>
      <c r="E30" s="6">
        <f t="shared" si="0"/>
        <v>0</v>
      </c>
      <c r="F30" s="9"/>
      <c r="G30" s="6">
        <f t="shared" si="1"/>
        <v>1</v>
      </c>
      <c r="H30" s="10"/>
      <c r="I30" s="6">
        <f t="shared" si="2"/>
        <v>0</v>
      </c>
      <c r="J30" s="11"/>
      <c r="K30" s="6">
        <f t="shared" si="3"/>
        <v>0</v>
      </c>
      <c r="L30" s="12"/>
      <c r="M30" s="6">
        <f t="shared" si="4"/>
        <v>0</v>
      </c>
      <c r="N30" s="7"/>
      <c r="O30" s="6">
        <f t="shared" si="6"/>
        <v>0</v>
      </c>
      <c r="P30" s="8"/>
    </row>
    <row r="31" spans="1:16" x14ac:dyDescent="0.45">
      <c r="A31" s="2">
        <v>715</v>
      </c>
      <c r="B31" s="7"/>
      <c r="C31" s="6">
        <f t="shared" si="5"/>
        <v>0</v>
      </c>
      <c r="D31" s="8"/>
      <c r="E31" s="6">
        <f t="shared" si="0"/>
        <v>0</v>
      </c>
      <c r="F31" s="9"/>
      <c r="G31" s="6">
        <f t="shared" si="1"/>
        <v>0</v>
      </c>
      <c r="H31" s="10"/>
      <c r="I31" s="6">
        <f t="shared" si="2"/>
        <v>0</v>
      </c>
      <c r="J31" s="11"/>
      <c r="K31" s="6">
        <f t="shared" si="3"/>
        <v>1</v>
      </c>
      <c r="L31" s="12"/>
      <c r="M31" s="6">
        <f t="shared" si="4"/>
        <v>0</v>
      </c>
      <c r="N31" s="7"/>
      <c r="O31" s="6">
        <f t="shared" si="6"/>
        <v>0</v>
      </c>
      <c r="P31" s="8"/>
    </row>
    <row r="32" spans="1:16" x14ac:dyDescent="0.45">
      <c r="A32" s="2">
        <v>701</v>
      </c>
      <c r="B32" s="7"/>
      <c r="C32" s="6">
        <f t="shared" si="5"/>
        <v>0</v>
      </c>
      <c r="D32" s="8"/>
      <c r="E32" s="6">
        <f t="shared" si="0"/>
        <v>0</v>
      </c>
      <c r="F32" s="9"/>
      <c r="G32" s="6">
        <f t="shared" si="1"/>
        <v>0</v>
      </c>
      <c r="H32" s="10"/>
      <c r="I32" s="6">
        <f t="shared" si="2"/>
        <v>1</v>
      </c>
      <c r="J32" s="11"/>
      <c r="K32" s="6">
        <f t="shared" si="3"/>
        <v>0</v>
      </c>
      <c r="L32" s="12"/>
      <c r="M32" s="6">
        <f t="shared" si="4"/>
        <v>0</v>
      </c>
      <c r="N32" s="7"/>
      <c r="O32" s="6">
        <f t="shared" si="6"/>
        <v>0</v>
      </c>
      <c r="P32" s="8"/>
    </row>
    <row r="33" spans="1:16" x14ac:dyDescent="0.45">
      <c r="A33" s="2">
        <v>675</v>
      </c>
      <c r="B33" s="7"/>
      <c r="C33" s="6">
        <f t="shared" si="5"/>
        <v>1</v>
      </c>
      <c r="D33" s="8"/>
      <c r="E33" s="6">
        <f t="shared" si="0"/>
        <v>0</v>
      </c>
      <c r="F33" s="9"/>
      <c r="G33" s="6">
        <f t="shared" si="1"/>
        <v>0</v>
      </c>
      <c r="H33" s="10"/>
      <c r="I33" s="6">
        <f t="shared" si="2"/>
        <v>0</v>
      </c>
      <c r="J33" s="11"/>
      <c r="K33" s="6">
        <f t="shared" si="3"/>
        <v>0</v>
      </c>
      <c r="L33" s="12"/>
      <c r="M33" s="6">
        <f t="shared" si="4"/>
        <v>0</v>
      </c>
      <c r="N33" s="7"/>
      <c r="O33" s="6">
        <f t="shared" si="6"/>
        <v>0</v>
      </c>
      <c r="P33" s="8"/>
    </row>
    <row r="34" spans="1:16" x14ac:dyDescent="0.45">
      <c r="A34" s="2">
        <v>695</v>
      </c>
      <c r="B34" s="7"/>
      <c r="C34" s="6">
        <f t="shared" si="5"/>
        <v>0</v>
      </c>
      <c r="D34" s="8"/>
      <c r="E34" s="6">
        <f t="shared" si="0"/>
        <v>0</v>
      </c>
      <c r="F34" s="9"/>
      <c r="G34" s="6">
        <f t="shared" si="1"/>
        <v>1</v>
      </c>
      <c r="H34" s="10"/>
      <c r="I34" s="6">
        <f t="shared" si="2"/>
        <v>0</v>
      </c>
      <c r="J34" s="11"/>
      <c r="K34" s="6">
        <f t="shared" si="3"/>
        <v>0</v>
      </c>
      <c r="L34" s="12"/>
      <c r="M34" s="6">
        <f t="shared" si="4"/>
        <v>0</v>
      </c>
      <c r="N34" s="7"/>
      <c r="O34" s="6">
        <f t="shared" si="6"/>
        <v>0</v>
      </c>
      <c r="P34" s="8"/>
    </row>
    <row r="35" spans="1:16" x14ac:dyDescent="0.45">
      <c r="A35" s="2">
        <v>709</v>
      </c>
      <c r="B35" s="7"/>
      <c r="C35" s="6">
        <f t="shared" si="5"/>
        <v>0</v>
      </c>
      <c r="D35" s="8"/>
      <c r="E35" s="6">
        <f t="shared" si="0"/>
        <v>0</v>
      </c>
      <c r="F35" s="9"/>
      <c r="G35" s="6">
        <f t="shared" si="1"/>
        <v>0</v>
      </c>
      <c r="H35" s="10"/>
      <c r="I35" s="6">
        <f t="shared" si="2"/>
        <v>1</v>
      </c>
      <c r="J35" s="11"/>
      <c r="K35" s="6">
        <f t="shared" si="3"/>
        <v>0</v>
      </c>
      <c r="L35" s="12"/>
      <c r="M35" s="6">
        <f t="shared" si="4"/>
        <v>0</v>
      </c>
      <c r="N35" s="7"/>
      <c r="O35" s="6">
        <f t="shared" si="6"/>
        <v>0</v>
      </c>
      <c r="P35" s="8"/>
    </row>
    <row r="36" spans="1:16" x14ac:dyDescent="0.45">
      <c r="A36" s="2">
        <v>717</v>
      </c>
      <c r="B36" s="7"/>
      <c r="C36" s="6">
        <f t="shared" si="5"/>
        <v>0</v>
      </c>
      <c r="D36" s="8"/>
      <c r="E36" s="6">
        <f t="shared" si="0"/>
        <v>0</v>
      </c>
      <c r="F36" s="9"/>
      <c r="G36" s="6">
        <f t="shared" si="1"/>
        <v>0</v>
      </c>
      <c r="H36" s="10"/>
      <c r="I36" s="6">
        <f t="shared" si="2"/>
        <v>0</v>
      </c>
      <c r="J36" s="11"/>
      <c r="K36" s="6">
        <f t="shared" si="3"/>
        <v>1</v>
      </c>
      <c r="L36" s="12"/>
      <c r="M36" s="6">
        <f t="shared" si="4"/>
        <v>0</v>
      </c>
      <c r="N36" s="7"/>
      <c r="O36" s="6">
        <f t="shared" si="6"/>
        <v>0</v>
      </c>
      <c r="P36" s="8"/>
    </row>
    <row r="37" spans="1:16" x14ac:dyDescent="0.45">
      <c r="A37" s="2">
        <v>695</v>
      </c>
      <c r="B37" s="7"/>
      <c r="C37" s="6">
        <f t="shared" si="5"/>
        <v>0</v>
      </c>
      <c r="D37" s="8"/>
      <c r="E37" s="6">
        <f t="shared" si="0"/>
        <v>0</v>
      </c>
      <c r="F37" s="9"/>
      <c r="G37" s="6">
        <f t="shared" si="1"/>
        <v>1</v>
      </c>
      <c r="H37" s="10"/>
      <c r="I37" s="6">
        <f t="shared" si="2"/>
        <v>0</v>
      </c>
      <c r="J37" s="11"/>
      <c r="K37" s="6">
        <f t="shared" si="3"/>
        <v>0</v>
      </c>
      <c r="L37" s="12"/>
      <c r="M37" s="6">
        <f t="shared" si="4"/>
        <v>0</v>
      </c>
      <c r="N37" s="7"/>
      <c r="O37" s="6">
        <f t="shared" si="6"/>
        <v>0</v>
      </c>
      <c r="P37" s="8"/>
    </row>
    <row r="38" spans="1:16" x14ac:dyDescent="0.45">
      <c r="A38" s="2">
        <v>715</v>
      </c>
      <c r="B38" s="7"/>
      <c r="C38" s="6">
        <f t="shared" si="5"/>
        <v>0</v>
      </c>
      <c r="D38" s="8"/>
      <c r="E38" s="6">
        <f t="shared" si="0"/>
        <v>0</v>
      </c>
      <c r="F38" s="9"/>
      <c r="G38" s="6">
        <f t="shared" si="1"/>
        <v>0</v>
      </c>
      <c r="H38" s="10"/>
      <c r="I38" s="6">
        <f t="shared" si="2"/>
        <v>0</v>
      </c>
      <c r="J38" s="11"/>
      <c r="K38" s="6">
        <f t="shared" si="3"/>
        <v>1</v>
      </c>
      <c r="L38" s="12"/>
      <c r="M38" s="6">
        <f t="shared" si="4"/>
        <v>0</v>
      </c>
      <c r="N38" s="7"/>
      <c r="O38" s="6">
        <f t="shared" si="6"/>
        <v>0</v>
      </c>
      <c r="P38" s="8"/>
    </row>
    <row r="39" spans="1:16" x14ac:dyDescent="0.45">
      <c r="A39" s="2">
        <v>736</v>
      </c>
      <c r="B39" s="7"/>
      <c r="C39" s="6">
        <f t="shared" si="5"/>
        <v>0</v>
      </c>
      <c r="D39" s="8"/>
      <c r="E39" s="6">
        <f t="shared" si="0"/>
        <v>0</v>
      </c>
      <c r="F39" s="9"/>
      <c r="G39" s="6">
        <f t="shared" si="1"/>
        <v>0</v>
      </c>
      <c r="H39" s="10"/>
      <c r="I39" s="6">
        <f t="shared" si="2"/>
        <v>0</v>
      </c>
      <c r="J39" s="11"/>
      <c r="K39" s="6">
        <f t="shared" si="3"/>
        <v>0</v>
      </c>
      <c r="L39" s="12"/>
      <c r="M39" s="6">
        <f t="shared" si="4"/>
        <v>0</v>
      </c>
      <c r="N39" s="7"/>
      <c r="O39" s="6">
        <f t="shared" si="6"/>
        <v>1</v>
      </c>
      <c r="P39" s="8"/>
    </row>
    <row r="40" spans="1:16" x14ac:dyDescent="0.45">
      <c r="A40" s="2">
        <v>728</v>
      </c>
      <c r="B40" s="7"/>
      <c r="C40" s="6">
        <f t="shared" si="5"/>
        <v>0</v>
      </c>
      <c r="D40" s="8"/>
      <c r="E40" s="6">
        <f t="shared" si="0"/>
        <v>0</v>
      </c>
      <c r="F40" s="9"/>
      <c r="G40" s="6">
        <f t="shared" si="1"/>
        <v>0</v>
      </c>
      <c r="H40" s="10"/>
      <c r="I40" s="6">
        <f t="shared" si="2"/>
        <v>0</v>
      </c>
      <c r="J40" s="11"/>
      <c r="K40" s="6">
        <f t="shared" si="3"/>
        <v>0</v>
      </c>
      <c r="L40" s="12"/>
      <c r="M40" s="6">
        <f t="shared" si="4"/>
        <v>1</v>
      </c>
      <c r="N40" s="7"/>
      <c r="O40" s="6">
        <f t="shared" si="6"/>
        <v>0</v>
      </c>
      <c r="P40" s="8"/>
    </row>
    <row r="41" spans="1:16" x14ac:dyDescent="0.45">
      <c r="A41" s="2">
        <v>699</v>
      </c>
      <c r="B41" s="7"/>
      <c r="C41" s="6">
        <f t="shared" si="5"/>
        <v>0</v>
      </c>
      <c r="D41" s="8"/>
      <c r="E41" s="6">
        <f t="shared" si="0"/>
        <v>0</v>
      </c>
      <c r="F41" s="9"/>
      <c r="G41" s="6">
        <f t="shared" si="1"/>
        <v>1</v>
      </c>
      <c r="H41" s="10"/>
      <c r="I41" s="6">
        <f t="shared" si="2"/>
        <v>0</v>
      </c>
      <c r="J41" s="11"/>
      <c r="K41" s="6">
        <f t="shared" si="3"/>
        <v>0</v>
      </c>
      <c r="L41" s="12"/>
      <c r="M41" s="6">
        <f t="shared" si="4"/>
        <v>0</v>
      </c>
      <c r="N41" s="7"/>
      <c r="O41" s="6">
        <f t="shared" si="6"/>
        <v>0</v>
      </c>
      <c r="P41" s="8"/>
    </row>
    <row r="42" spans="1:16" x14ac:dyDescent="0.45">
      <c r="A42" s="2">
        <v>711</v>
      </c>
      <c r="B42" s="7"/>
      <c r="C42" s="6">
        <f t="shared" si="5"/>
        <v>0</v>
      </c>
      <c r="D42" s="8"/>
      <c r="E42" s="6">
        <f t="shared" si="0"/>
        <v>0</v>
      </c>
      <c r="F42" s="9"/>
      <c r="G42" s="6">
        <f t="shared" si="1"/>
        <v>0</v>
      </c>
      <c r="H42" s="10"/>
      <c r="I42" s="6">
        <f t="shared" si="2"/>
        <v>1</v>
      </c>
      <c r="J42" s="11"/>
      <c r="K42" s="6">
        <f t="shared" si="3"/>
        <v>0</v>
      </c>
      <c r="L42" s="12"/>
      <c r="M42" s="6">
        <f t="shared" si="4"/>
        <v>0</v>
      </c>
      <c r="N42" s="7"/>
      <c r="O42" s="6">
        <f t="shared" si="6"/>
        <v>0</v>
      </c>
      <c r="P42" s="8"/>
    </row>
    <row r="43" spans="1:16" x14ac:dyDescent="0.45">
      <c r="A43" s="2">
        <v>724</v>
      </c>
      <c r="B43" s="7"/>
      <c r="C43" s="6">
        <f t="shared" si="5"/>
        <v>0</v>
      </c>
      <c r="D43" s="8"/>
      <c r="E43" s="6">
        <f t="shared" si="0"/>
        <v>0</v>
      </c>
      <c r="F43" s="9"/>
      <c r="G43" s="6">
        <f t="shared" si="1"/>
        <v>0</v>
      </c>
      <c r="H43" s="10"/>
      <c r="I43" s="6">
        <f t="shared" si="2"/>
        <v>0</v>
      </c>
      <c r="J43" s="11"/>
      <c r="K43" s="6">
        <f t="shared" si="3"/>
        <v>0</v>
      </c>
      <c r="L43" s="12"/>
      <c r="M43" s="6">
        <f t="shared" si="4"/>
        <v>1</v>
      </c>
      <c r="N43" s="7"/>
      <c r="O43" s="6">
        <f t="shared" si="6"/>
        <v>0</v>
      </c>
      <c r="P43" s="8"/>
    </row>
    <row r="44" spans="1:16" x14ac:dyDescent="0.45">
      <c r="A44" s="2">
        <v>712</v>
      </c>
      <c r="B44" s="7"/>
      <c r="C44" s="6">
        <f t="shared" si="5"/>
        <v>0</v>
      </c>
      <c r="D44" s="8"/>
      <c r="E44" s="6">
        <f t="shared" si="0"/>
        <v>0</v>
      </c>
      <c r="F44" s="9"/>
      <c r="G44" s="6">
        <f t="shared" si="1"/>
        <v>0</v>
      </c>
      <c r="H44" s="10"/>
      <c r="I44" s="6">
        <f t="shared" si="2"/>
        <v>0</v>
      </c>
      <c r="J44" s="11"/>
      <c r="K44" s="6">
        <f t="shared" si="3"/>
        <v>1</v>
      </c>
      <c r="L44" s="12"/>
      <c r="M44" s="6">
        <f t="shared" si="4"/>
        <v>0</v>
      </c>
      <c r="N44" s="7"/>
      <c r="O44" s="6">
        <f t="shared" si="6"/>
        <v>0</v>
      </c>
      <c r="P44" s="8"/>
    </row>
    <row r="45" spans="1:16" x14ac:dyDescent="0.45">
      <c r="A45" s="2">
        <v>704</v>
      </c>
      <c r="B45" s="7"/>
      <c r="C45" s="6">
        <f t="shared" si="5"/>
        <v>0</v>
      </c>
      <c r="D45" s="8"/>
      <c r="E45" s="6">
        <f t="shared" si="0"/>
        <v>0</v>
      </c>
      <c r="F45" s="9"/>
      <c r="G45" s="6">
        <f t="shared" si="1"/>
        <v>0</v>
      </c>
      <c r="H45" s="10"/>
      <c r="I45" s="6">
        <f t="shared" si="2"/>
        <v>1</v>
      </c>
      <c r="J45" s="11"/>
      <c r="K45" s="6">
        <f t="shared" si="3"/>
        <v>0</v>
      </c>
      <c r="L45" s="12"/>
      <c r="M45" s="6">
        <f t="shared" si="4"/>
        <v>0</v>
      </c>
      <c r="N45" s="7"/>
      <c r="O45" s="6">
        <f t="shared" si="6"/>
        <v>0</v>
      </c>
      <c r="P45" s="8"/>
    </row>
    <row r="46" spans="1:16" x14ac:dyDescent="0.45">
      <c r="A46" s="2">
        <v>716</v>
      </c>
      <c r="B46" s="7"/>
      <c r="C46" s="6">
        <f t="shared" si="5"/>
        <v>0</v>
      </c>
      <c r="D46" s="8"/>
      <c r="E46" s="6">
        <f t="shared" si="0"/>
        <v>0</v>
      </c>
      <c r="F46" s="9"/>
      <c r="G46" s="6">
        <f t="shared" si="1"/>
        <v>0</v>
      </c>
      <c r="H46" s="10"/>
      <c r="I46" s="6">
        <f t="shared" si="2"/>
        <v>0</v>
      </c>
      <c r="J46" s="11"/>
      <c r="K46" s="6">
        <f t="shared" si="3"/>
        <v>1</v>
      </c>
      <c r="L46" s="12"/>
      <c r="M46" s="6">
        <f t="shared" si="4"/>
        <v>0</v>
      </c>
      <c r="N46" s="7"/>
      <c r="O46" s="6">
        <f t="shared" si="6"/>
        <v>0</v>
      </c>
      <c r="P46" s="8"/>
    </row>
    <row r="47" spans="1:16" x14ac:dyDescent="0.45">
      <c r="A47" s="2">
        <v>719</v>
      </c>
      <c r="B47" s="7"/>
      <c r="C47" s="6">
        <f t="shared" si="5"/>
        <v>0</v>
      </c>
      <c r="D47" s="8"/>
      <c r="E47" s="6">
        <f t="shared" si="0"/>
        <v>0</v>
      </c>
      <c r="F47" s="9"/>
      <c r="G47" s="6">
        <f t="shared" si="1"/>
        <v>0</v>
      </c>
      <c r="H47" s="10"/>
      <c r="I47" s="6">
        <f t="shared" si="2"/>
        <v>0</v>
      </c>
      <c r="J47" s="11"/>
      <c r="K47" s="6">
        <f t="shared" si="3"/>
        <v>1</v>
      </c>
      <c r="L47" s="12"/>
      <c r="M47" s="6">
        <f t="shared" si="4"/>
        <v>0</v>
      </c>
      <c r="N47" s="7"/>
      <c r="O47" s="6">
        <f t="shared" si="6"/>
        <v>0</v>
      </c>
      <c r="P47" s="8"/>
    </row>
    <row r="48" spans="1:16" x14ac:dyDescent="0.45">
      <c r="A48" s="2">
        <v>681</v>
      </c>
      <c r="B48" s="7"/>
      <c r="C48" s="6">
        <f t="shared" si="5"/>
        <v>0</v>
      </c>
      <c r="D48" s="8"/>
      <c r="E48" s="6">
        <f t="shared" si="0"/>
        <v>1</v>
      </c>
      <c r="F48" s="9"/>
      <c r="G48" s="6">
        <f t="shared" si="1"/>
        <v>0</v>
      </c>
      <c r="H48" s="10"/>
      <c r="I48" s="6">
        <f t="shared" si="2"/>
        <v>0</v>
      </c>
      <c r="J48" s="11"/>
      <c r="K48" s="6">
        <f t="shared" si="3"/>
        <v>0</v>
      </c>
      <c r="L48" s="12"/>
      <c r="M48" s="6">
        <f t="shared" si="4"/>
        <v>0</v>
      </c>
      <c r="N48" s="7"/>
      <c r="O48" s="6">
        <f t="shared" si="6"/>
        <v>0</v>
      </c>
      <c r="P48" s="8"/>
    </row>
    <row r="49" spans="1:16" x14ac:dyDescent="0.45">
      <c r="A49" s="2">
        <v>722</v>
      </c>
      <c r="B49" s="7"/>
      <c r="C49" s="6">
        <f t="shared" si="5"/>
        <v>0</v>
      </c>
      <c r="D49" s="8"/>
      <c r="E49" s="6">
        <f t="shared" si="0"/>
        <v>0</v>
      </c>
      <c r="F49" s="9"/>
      <c r="G49" s="6">
        <f t="shared" si="1"/>
        <v>0</v>
      </c>
      <c r="H49" s="10"/>
      <c r="I49" s="6">
        <f t="shared" si="2"/>
        <v>0</v>
      </c>
      <c r="J49" s="11"/>
      <c r="K49" s="6">
        <f t="shared" si="3"/>
        <v>1</v>
      </c>
      <c r="L49" s="12"/>
      <c r="M49" s="6">
        <f t="shared" si="4"/>
        <v>0</v>
      </c>
      <c r="N49" s="7"/>
      <c r="O49" s="6">
        <f t="shared" si="6"/>
        <v>0</v>
      </c>
      <c r="P49" s="8"/>
    </row>
    <row r="50" spans="1:16" x14ac:dyDescent="0.45">
      <c r="A50" s="2">
        <v>702</v>
      </c>
      <c r="B50" s="7"/>
      <c r="C50" s="6">
        <f t="shared" si="5"/>
        <v>0</v>
      </c>
      <c r="D50" s="8"/>
      <c r="E50" s="6">
        <f t="shared" si="0"/>
        <v>0</v>
      </c>
      <c r="F50" s="9"/>
      <c r="G50" s="6">
        <f t="shared" si="1"/>
        <v>0</v>
      </c>
      <c r="H50" s="10"/>
      <c r="I50" s="6">
        <f t="shared" si="2"/>
        <v>1</v>
      </c>
      <c r="J50" s="11"/>
      <c r="K50" s="6">
        <f t="shared" si="3"/>
        <v>0</v>
      </c>
      <c r="L50" s="12"/>
      <c r="M50" s="6">
        <f t="shared" si="4"/>
        <v>0</v>
      </c>
      <c r="N50" s="7"/>
      <c r="O50" s="6">
        <f t="shared" si="6"/>
        <v>0</v>
      </c>
      <c r="P50" s="8"/>
    </row>
    <row r="51" spans="1:16" x14ac:dyDescent="0.45">
      <c r="A51" s="2">
        <v>727</v>
      </c>
      <c r="B51" s="7"/>
      <c r="C51" s="6">
        <f t="shared" si="5"/>
        <v>0</v>
      </c>
      <c r="D51" s="8"/>
      <c r="E51" s="6">
        <f t="shared" si="0"/>
        <v>0</v>
      </c>
      <c r="F51" s="9"/>
      <c r="G51" s="6">
        <f t="shared" si="1"/>
        <v>0</v>
      </c>
      <c r="H51" s="10"/>
      <c r="I51" s="6">
        <f t="shared" si="2"/>
        <v>0</v>
      </c>
      <c r="J51" s="11"/>
      <c r="K51" s="6">
        <f t="shared" si="3"/>
        <v>0</v>
      </c>
      <c r="L51" s="12"/>
      <c r="M51" s="6">
        <f t="shared" si="4"/>
        <v>1</v>
      </c>
      <c r="N51" s="7"/>
      <c r="O51" s="6">
        <f t="shared" si="6"/>
        <v>0</v>
      </c>
      <c r="P51" s="8"/>
    </row>
    <row r="53" spans="1:16" x14ac:dyDescent="0.45">
      <c r="A53" t="s">
        <v>13</v>
      </c>
      <c r="C53">
        <f>SUM(C1:C51)</f>
        <v>3</v>
      </c>
      <c r="E53">
        <f>SUM(E1:E51)</f>
        <v>2</v>
      </c>
      <c r="G53">
        <f>SUM(G1:G51)</f>
        <v>5</v>
      </c>
      <c r="I53">
        <f>SUM(I1:I51)</f>
        <v>7</v>
      </c>
      <c r="K53">
        <f>SUM(K1:K51)</f>
        <v>17</v>
      </c>
      <c r="M53">
        <f>SUM(M1:M51)</f>
        <v>10</v>
      </c>
      <c r="O53">
        <f>SUM(O1:O51)</f>
        <v>6</v>
      </c>
    </row>
    <row r="54" spans="1:16" x14ac:dyDescent="0.45">
      <c r="A54" s="26" t="s">
        <v>32</v>
      </c>
    </row>
    <row r="55" spans="1:16" x14ac:dyDescent="0.45">
      <c r="A55" t="s">
        <v>14</v>
      </c>
      <c r="C55">
        <f>C53/50/Лист2!$L$5</f>
        <v>5.1219512195121953E-3</v>
      </c>
      <c r="E55">
        <f>E53/50/Лист2!$L$5</f>
        <v>3.4146341463414638E-3</v>
      </c>
      <c r="G55">
        <f>G53/50/Лист2!$L$5</f>
        <v>8.5365853658536592E-3</v>
      </c>
      <c r="I55">
        <f>I53/50/Лист2!$L$5</f>
        <v>1.1951219512195124E-2</v>
      </c>
      <c r="K55">
        <f>K53/50/Лист2!$L$5</f>
        <v>2.9024390243902444E-2</v>
      </c>
      <c r="M55">
        <f>M53/50/Лист2!$L$5</f>
        <v>1.7073170731707318E-2</v>
      </c>
      <c r="O55">
        <f>O53/50/Лист2!$L$5</f>
        <v>1.0243902439024391E-2</v>
      </c>
    </row>
    <row r="56" spans="1:16" x14ac:dyDescent="0.45">
      <c r="A56" s="26" t="s">
        <v>31</v>
      </c>
    </row>
    <row r="57" spans="1:16" x14ac:dyDescent="0.45">
      <c r="A57" t="s">
        <v>14</v>
      </c>
      <c r="C57">
        <f>C53/50/Лист2!$L$6</f>
        <v>5.0000000000000001E-3</v>
      </c>
      <c r="E57">
        <f>E53/50/Лист2!$L$6</f>
        <v>3.3333333333333335E-3</v>
      </c>
      <c r="G57">
        <f>G53/50/Лист2!$L$6</f>
        <v>8.3333333333333332E-3</v>
      </c>
      <c r="I57">
        <f>I53/50/Лист2!$L$6</f>
        <v>1.1666666666666667E-2</v>
      </c>
      <c r="K57">
        <f>K53/50/Лист2!$L$6</f>
        <v>2.8333333333333335E-2</v>
      </c>
      <c r="M57">
        <f>M53/50/Лист2!$L$6</f>
        <v>1.6666666666666666E-2</v>
      </c>
      <c r="O57">
        <f>O53/50/Лист2!$L$6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B5E5-DB03-4235-95D0-83390D514637}">
  <dimension ref="A1:P57"/>
  <sheetViews>
    <sheetView topLeftCell="A45" workbookViewId="0">
      <selection activeCell="O53" sqref="C53:O53"/>
    </sheetView>
  </sheetViews>
  <sheetFormatPr defaultRowHeight="14.25" x14ac:dyDescent="0.45"/>
  <cols>
    <col min="2" max="2" width="6.265625" customWidth="1"/>
    <col min="3" max="3" width="8.06640625" customWidth="1"/>
    <col min="4" max="4" width="5.06640625" customWidth="1"/>
    <col min="5" max="5" width="8.86328125" customWidth="1"/>
    <col min="6" max="6" width="5.06640625" customWidth="1"/>
    <col min="7" max="7" width="9" customWidth="1"/>
    <col min="8" max="8" width="5.06640625" customWidth="1"/>
    <col min="9" max="9" width="8.19921875" customWidth="1"/>
    <col min="10" max="10" width="5.06640625" customWidth="1"/>
    <col min="11" max="11" width="9.265625" customWidth="1"/>
    <col min="12" max="12" width="5.06640625" customWidth="1"/>
    <col min="13" max="13" width="8.46484375" customWidth="1"/>
    <col min="14" max="14" width="5.06640625" customWidth="1"/>
    <col min="15" max="15" width="9.53125" customWidth="1"/>
    <col min="16" max="16" width="5.06640625" customWidth="1"/>
  </cols>
  <sheetData>
    <row r="1" spans="1:16" x14ac:dyDescent="0.45">
      <c r="B1">
        <v>6.64</v>
      </c>
      <c r="D1">
        <v>6.7571428571428562</v>
      </c>
      <c r="F1">
        <v>6.8742857142857137</v>
      </c>
      <c r="H1">
        <v>6.9914285714285702</v>
      </c>
      <c r="J1">
        <v>7.1085714285714268</v>
      </c>
      <c r="L1">
        <v>7.2257142857142833</v>
      </c>
      <c r="N1">
        <v>7.3428571428571399</v>
      </c>
      <c r="P1">
        <v>7.4599999999999964</v>
      </c>
    </row>
    <row r="2" spans="1:16" x14ac:dyDescent="0.45">
      <c r="A2" s="2">
        <v>722</v>
      </c>
      <c r="B2" s="7"/>
      <c r="C2" s="6">
        <f t="shared" ref="C2" si="0">IF(AND($A2/100&gt;=B$1,$A2/100&lt;D$1),1,0)</f>
        <v>0</v>
      </c>
      <c r="D2" s="8"/>
      <c r="E2" s="6">
        <f t="shared" ref="E2:E51" si="1">IF(AND($A2/100&gt;=D$1,$A2/100&lt;F$1),1,0)</f>
        <v>0</v>
      </c>
      <c r="F2" s="9"/>
      <c r="G2" s="6">
        <f t="shared" ref="G2:G51" si="2">IF(AND($A2/100&gt;=F$1,$A2/100&lt;H$1),1,0)</f>
        <v>0</v>
      </c>
      <c r="H2" s="10"/>
      <c r="I2" s="6">
        <f t="shared" ref="I2:I51" si="3">IF(AND($A2/100&gt;=H$1,$A2/100&lt;J$1),1,0)</f>
        <v>0</v>
      </c>
      <c r="J2" s="11"/>
      <c r="K2" s="6">
        <f t="shared" ref="K2:K51" si="4">IF(AND($A2/100&gt;=J$1,$A2/100&lt;L$1),1,0)</f>
        <v>1</v>
      </c>
      <c r="L2" s="12"/>
      <c r="M2" s="6">
        <f t="shared" ref="M2:M51" si="5">IF(AND($A2/100&gt;=L$1,$A2/100&lt;N$1),1,0)</f>
        <v>0</v>
      </c>
      <c r="N2" s="7"/>
      <c r="O2" s="6">
        <f>IF(AND($A2/100&gt;=N$1,$A2/100&lt;=P$1),1,0)</f>
        <v>0</v>
      </c>
      <c r="P2" s="8"/>
    </row>
    <row r="3" spans="1:16" x14ac:dyDescent="0.45">
      <c r="A3" s="2">
        <v>704</v>
      </c>
      <c r="B3" s="7"/>
      <c r="C3" s="6">
        <f>IF(AND($A3/100&gt;=B$1,$A3/100&lt;D$1),1,0)</f>
        <v>0</v>
      </c>
      <c r="D3" s="8"/>
      <c r="E3" s="6">
        <f t="shared" si="1"/>
        <v>0</v>
      </c>
      <c r="F3" s="9"/>
      <c r="G3" s="6">
        <f t="shared" si="2"/>
        <v>0</v>
      </c>
      <c r="H3" s="10"/>
      <c r="I3" s="6">
        <f t="shared" si="3"/>
        <v>1</v>
      </c>
      <c r="J3" s="11"/>
      <c r="K3" s="6">
        <f t="shared" si="4"/>
        <v>0</v>
      </c>
      <c r="L3" s="12"/>
      <c r="M3" s="6">
        <f t="shared" si="5"/>
        <v>0</v>
      </c>
      <c r="N3" s="7"/>
      <c r="O3" s="6">
        <f t="shared" ref="O3:O51" si="6">IF(AND($A3/100&gt;=N$1,$A3/100&lt;=P$1),1,0)</f>
        <v>0</v>
      </c>
      <c r="P3" s="8"/>
    </row>
    <row r="4" spans="1:16" x14ac:dyDescent="0.45">
      <c r="A4" s="2">
        <v>721</v>
      </c>
      <c r="B4" s="7"/>
      <c r="C4" s="6">
        <f t="shared" ref="C4:C51" si="7">IF(AND($A4/100&gt;=B$1,$A4/100&lt;D$1),1,0)</f>
        <v>0</v>
      </c>
      <c r="D4" s="8"/>
      <c r="E4" s="6">
        <f t="shared" si="1"/>
        <v>0</v>
      </c>
      <c r="F4" s="9"/>
      <c r="G4" s="6">
        <f t="shared" si="2"/>
        <v>0</v>
      </c>
      <c r="H4" s="10"/>
      <c r="I4" s="6">
        <f t="shared" si="3"/>
        <v>0</v>
      </c>
      <c r="J4" s="11"/>
      <c r="K4" s="6">
        <f t="shared" si="4"/>
        <v>1</v>
      </c>
      <c r="L4" s="12"/>
      <c r="M4" s="6">
        <f t="shared" si="5"/>
        <v>0</v>
      </c>
      <c r="N4" s="7"/>
      <c r="O4" s="6">
        <f t="shared" si="6"/>
        <v>0</v>
      </c>
      <c r="P4" s="8"/>
    </row>
    <row r="5" spans="1:16" x14ac:dyDescent="0.45">
      <c r="A5" s="2">
        <v>745</v>
      </c>
      <c r="B5" s="7"/>
      <c r="C5" s="6">
        <f t="shared" si="7"/>
        <v>0</v>
      </c>
      <c r="D5" s="8"/>
      <c r="E5" s="6">
        <f t="shared" si="1"/>
        <v>0</v>
      </c>
      <c r="F5" s="9"/>
      <c r="G5" s="6">
        <f t="shared" si="2"/>
        <v>0</v>
      </c>
      <c r="H5" s="10"/>
      <c r="I5" s="6">
        <f t="shared" si="3"/>
        <v>0</v>
      </c>
      <c r="J5" s="11"/>
      <c r="K5" s="6">
        <f t="shared" si="4"/>
        <v>0</v>
      </c>
      <c r="L5" s="12"/>
      <c r="M5" s="6">
        <f t="shared" si="5"/>
        <v>0</v>
      </c>
      <c r="N5" s="7"/>
      <c r="O5" s="6">
        <f t="shared" si="6"/>
        <v>1</v>
      </c>
      <c r="P5" s="8"/>
    </row>
    <row r="6" spans="1:16" x14ac:dyDescent="0.45">
      <c r="A6" s="2">
        <v>730</v>
      </c>
      <c r="B6" s="7"/>
      <c r="C6" s="6">
        <f t="shared" si="7"/>
        <v>0</v>
      </c>
      <c r="D6" s="8"/>
      <c r="E6" s="6">
        <f t="shared" si="1"/>
        <v>0</v>
      </c>
      <c r="F6" s="9"/>
      <c r="G6" s="6">
        <f t="shared" si="2"/>
        <v>0</v>
      </c>
      <c r="H6" s="10"/>
      <c r="I6" s="6">
        <f t="shared" si="3"/>
        <v>0</v>
      </c>
      <c r="J6" s="11"/>
      <c r="K6" s="6">
        <f t="shared" si="4"/>
        <v>0</v>
      </c>
      <c r="L6" s="12"/>
      <c r="M6" s="6">
        <f t="shared" si="5"/>
        <v>1</v>
      </c>
      <c r="N6" s="7"/>
      <c r="O6" s="6">
        <f t="shared" si="6"/>
        <v>0</v>
      </c>
      <c r="P6" s="8"/>
    </row>
    <row r="7" spans="1:16" x14ac:dyDescent="0.45">
      <c r="A7" s="2">
        <v>669</v>
      </c>
      <c r="B7" s="7"/>
      <c r="C7" s="6">
        <f t="shared" si="7"/>
        <v>1</v>
      </c>
      <c r="D7" s="8"/>
      <c r="E7" s="6">
        <f t="shared" si="1"/>
        <v>0</v>
      </c>
      <c r="F7" s="9"/>
      <c r="G7" s="6">
        <f t="shared" si="2"/>
        <v>0</v>
      </c>
      <c r="H7" s="10"/>
      <c r="I7" s="6">
        <f t="shared" si="3"/>
        <v>0</v>
      </c>
      <c r="J7" s="11"/>
      <c r="K7" s="6">
        <f t="shared" si="4"/>
        <v>0</v>
      </c>
      <c r="L7" s="12"/>
      <c r="M7" s="6">
        <f t="shared" si="5"/>
        <v>0</v>
      </c>
      <c r="N7" s="7"/>
      <c r="O7" s="6">
        <f t="shared" si="6"/>
        <v>0</v>
      </c>
      <c r="P7" s="8"/>
    </row>
    <row r="8" spans="1:16" x14ac:dyDescent="0.45">
      <c r="A8" s="2">
        <v>719</v>
      </c>
      <c r="B8" s="7"/>
      <c r="C8" s="6">
        <f t="shared" si="7"/>
        <v>0</v>
      </c>
      <c r="D8" s="8"/>
      <c r="E8" s="6">
        <f t="shared" si="1"/>
        <v>0</v>
      </c>
      <c r="F8" s="9"/>
      <c r="G8" s="6">
        <f t="shared" si="2"/>
        <v>0</v>
      </c>
      <c r="H8" s="10"/>
      <c r="I8" s="6">
        <f t="shared" si="3"/>
        <v>0</v>
      </c>
      <c r="J8" s="11"/>
      <c r="K8" s="6">
        <f t="shared" si="4"/>
        <v>1</v>
      </c>
      <c r="L8" s="12"/>
      <c r="M8" s="6">
        <f t="shared" si="5"/>
        <v>0</v>
      </c>
      <c r="N8" s="7"/>
      <c r="O8" s="6">
        <f t="shared" si="6"/>
        <v>0</v>
      </c>
      <c r="P8" s="8"/>
    </row>
    <row r="9" spans="1:16" x14ac:dyDescent="0.45">
      <c r="A9" s="2">
        <v>716</v>
      </c>
      <c r="B9" s="7"/>
      <c r="C9" s="6">
        <f t="shared" si="7"/>
        <v>0</v>
      </c>
      <c r="D9" s="8"/>
      <c r="E9" s="6">
        <f t="shared" si="1"/>
        <v>0</v>
      </c>
      <c r="F9" s="9"/>
      <c r="G9" s="6">
        <f t="shared" si="2"/>
        <v>0</v>
      </c>
      <c r="H9" s="10"/>
      <c r="I9" s="6">
        <f t="shared" si="3"/>
        <v>0</v>
      </c>
      <c r="J9" s="11"/>
      <c r="K9" s="6">
        <f t="shared" si="4"/>
        <v>1</v>
      </c>
      <c r="L9" s="12"/>
      <c r="M9" s="6">
        <f t="shared" si="5"/>
        <v>0</v>
      </c>
      <c r="N9" s="7"/>
      <c r="O9" s="6">
        <f t="shared" si="6"/>
        <v>0</v>
      </c>
      <c r="P9" s="8"/>
    </row>
    <row r="10" spans="1:16" x14ac:dyDescent="0.45">
      <c r="A10" s="2">
        <v>714</v>
      </c>
      <c r="B10" s="7"/>
      <c r="C10" s="6">
        <f t="shared" si="7"/>
        <v>0</v>
      </c>
      <c r="D10" s="8"/>
      <c r="E10" s="6">
        <f t="shared" si="1"/>
        <v>0</v>
      </c>
      <c r="F10" s="9"/>
      <c r="G10" s="6">
        <f t="shared" si="2"/>
        <v>0</v>
      </c>
      <c r="H10" s="10"/>
      <c r="I10" s="6">
        <f t="shared" si="3"/>
        <v>0</v>
      </c>
      <c r="J10" s="11"/>
      <c r="K10" s="6">
        <f t="shared" si="4"/>
        <v>1</v>
      </c>
      <c r="L10" s="12"/>
      <c r="M10" s="6">
        <f t="shared" si="5"/>
        <v>0</v>
      </c>
      <c r="N10" s="7"/>
      <c r="O10" s="6">
        <f t="shared" si="6"/>
        <v>0</v>
      </c>
      <c r="P10" s="8"/>
    </row>
    <row r="11" spans="1:16" x14ac:dyDescent="0.45">
      <c r="A11" s="2">
        <v>717</v>
      </c>
      <c r="B11" s="7"/>
      <c r="C11" s="6">
        <f t="shared" si="7"/>
        <v>0</v>
      </c>
      <c r="D11" s="8"/>
      <c r="E11" s="6">
        <f t="shared" si="1"/>
        <v>0</v>
      </c>
      <c r="F11" s="9"/>
      <c r="G11" s="6">
        <f t="shared" si="2"/>
        <v>0</v>
      </c>
      <c r="H11" s="10"/>
      <c r="I11" s="6">
        <f t="shared" si="3"/>
        <v>0</v>
      </c>
      <c r="J11" s="11"/>
      <c r="K11" s="6">
        <f t="shared" si="4"/>
        <v>1</v>
      </c>
      <c r="L11" s="12"/>
      <c r="M11" s="6">
        <f t="shared" si="5"/>
        <v>0</v>
      </c>
      <c r="N11" s="7"/>
      <c r="O11" s="6">
        <f t="shared" si="6"/>
        <v>0</v>
      </c>
      <c r="P11" s="8"/>
    </row>
    <row r="12" spans="1:16" x14ac:dyDescent="0.45">
      <c r="A12" s="2">
        <v>746</v>
      </c>
      <c r="B12" s="7"/>
      <c r="C12" s="6">
        <f t="shared" si="7"/>
        <v>0</v>
      </c>
      <c r="D12" s="8"/>
      <c r="E12" s="6">
        <f t="shared" si="1"/>
        <v>0</v>
      </c>
      <c r="F12" s="9"/>
      <c r="G12" s="6">
        <f t="shared" si="2"/>
        <v>0</v>
      </c>
      <c r="H12" s="10"/>
      <c r="I12" s="6">
        <f t="shared" si="3"/>
        <v>0</v>
      </c>
      <c r="J12" s="11"/>
      <c r="K12" s="6">
        <f t="shared" si="4"/>
        <v>0</v>
      </c>
      <c r="L12" s="12"/>
      <c r="M12" s="6">
        <f t="shared" si="5"/>
        <v>0</v>
      </c>
      <c r="N12" s="7"/>
      <c r="O12" s="6">
        <f t="shared" si="6"/>
        <v>1</v>
      </c>
      <c r="P12" s="8"/>
    </row>
    <row r="13" spans="1:16" x14ac:dyDescent="0.45">
      <c r="A13" s="2">
        <v>664</v>
      </c>
      <c r="B13" s="7"/>
      <c r="C13" s="6">
        <f t="shared" si="7"/>
        <v>1</v>
      </c>
      <c r="D13" s="8"/>
      <c r="E13" s="6">
        <f t="shared" si="1"/>
        <v>0</v>
      </c>
      <c r="F13" s="9"/>
      <c r="G13" s="6">
        <f t="shared" si="2"/>
        <v>0</v>
      </c>
      <c r="H13" s="10"/>
      <c r="I13" s="6">
        <f t="shared" si="3"/>
        <v>0</v>
      </c>
      <c r="J13" s="11"/>
      <c r="K13" s="6">
        <f t="shared" si="4"/>
        <v>0</v>
      </c>
      <c r="L13" s="12"/>
      <c r="M13" s="6">
        <f t="shared" si="5"/>
        <v>0</v>
      </c>
      <c r="N13" s="7"/>
      <c r="O13" s="6">
        <f t="shared" si="6"/>
        <v>0</v>
      </c>
      <c r="P13" s="8"/>
    </row>
    <row r="14" spans="1:16" x14ac:dyDescent="0.45">
      <c r="A14" s="2">
        <v>716</v>
      </c>
      <c r="B14" s="7"/>
      <c r="C14" s="6">
        <f t="shared" si="7"/>
        <v>0</v>
      </c>
      <c r="D14" s="8"/>
      <c r="E14" s="6">
        <f t="shared" si="1"/>
        <v>0</v>
      </c>
      <c r="F14" s="9"/>
      <c r="G14" s="6">
        <f t="shared" si="2"/>
        <v>0</v>
      </c>
      <c r="H14" s="10"/>
      <c r="I14" s="6">
        <f t="shared" si="3"/>
        <v>0</v>
      </c>
      <c r="J14" s="11"/>
      <c r="K14" s="6">
        <f t="shared" si="4"/>
        <v>1</v>
      </c>
      <c r="L14" s="12"/>
      <c r="M14" s="6">
        <f t="shared" si="5"/>
        <v>0</v>
      </c>
      <c r="N14" s="7"/>
      <c r="O14" s="6">
        <f t="shared" si="6"/>
        <v>0</v>
      </c>
      <c r="P14" s="8"/>
    </row>
    <row r="15" spans="1:16" x14ac:dyDescent="0.45">
      <c r="A15" s="2">
        <v>743</v>
      </c>
      <c r="B15" s="7"/>
      <c r="C15" s="6">
        <f t="shared" si="7"/>
        <v>0</v>
      </c>
      <c r="D15" s="8"/>
      <c r="E15" s="6">
        <f t="shared" si="1"/>
        <v>0</v>
      </c>
      <c r="F15" s="9"/>
      <c r="G15" s="6">
        <f t="shared" si="2"/>
        <v>0</v>
      </c>
      <c r="H15" s="10"/>
      <c r="I15" s="6">
        <f t="shared" si="3"/>
        <v>0</v>
      </c>
      <c r="J15" s="11"/>
      <c r="K15" s="6">
        <f t="shared" si="4"/>
        <v>0</v>
      </c>
      <c r="L15" s="12"/>
      <c r="M15" s="6">
        <f t="shared" si="5"/>
        <v>0</v>
      </c>
      <c r="N15" s="7"/>
      <c r="O15" s="6">
        <f t="shared" si="6"/>
        <v>1</v>
      </c>
      <c r="P15" s="8"/>
    </row>
    <row r="16" spans="1:16" x14ac:dyDescent="0.45">
      <c r="A16" s="2">
        <v>732</v>
      </c>
      <c r="B16" s="7"/>
      <c r="C16" s="6">
        <f t="shared" si="7"/>
        <v>0</v>
      </c>
      <c r="D16" s="8"/>
      <c r="E16" s="6">
        <f t="shared" si="1"/>
        <v>0</v>
      </c>
      <c r="F16" s="9"/>
      <c r="G16" s="6">
        <f t="shared" si="2"/>
        <v>0</v>
      </c>
      <c r="H16" s="10"/>
      <c r="I16" s="6">
        <f t="shared" si="3"/>
        <v>0</v>
      </c>
      <c r="J16" s="11"/>
      <c r="K16" s="6">
        <f t="shared" si="4"/>
        <v>0</v>
      </c>
      <c r="L16" s="12"/>
      <c r="M16" s="6">
        <f t="shared" si="5"/>
        <v>1</v>
      </c>
      <c r="N16" s="7"/>
      <c r="O16" s="6">
        <f t="shared" si="6"/>
        <v>0</v>
      </c>
      <c r="P16" s="8"/>
    </row>
    <row r="17" spans="1:16" x14ac:dyDescent="0.45">
      <c r="A17" s="2">
        <v>679</v>
      </c>
      <c r="B17" s="7"/>
      <c r="C17" s="6">
        <f t="shared" si="7"/>
        <v>0</v>
      </c>
      <c r="D17" s="8"/>
      <c r="E17" s="6">
        <f t="shared" si="1"/>
        <v>1</v>
      </c>
      <c r="F17" s="9"/>
      <c r="G17" s="6">
        <f t="shared" si="2"/>
        <v>0</v>
      </c>
      <c r="H17" s="10"/>
      <c r="I17" s="6">
        <f t="shared" si="3"/>
        <v>0</v>
      </c>
      <c r="J17" s="11"/>
      <c r="K17" s="6">
        <f t="shared" si="4"/>
        <v>0</v>
      </c>
      <c r="L17" s="12"/>
      <c r="M17" s="6">
        <f t="shared" si="5"/>
        <v>0</v>
      </c>
      <c r="N17" s="7"/>
      <c r="O17" s="6">
        <f t="shared" si="6"/>
        <v>0</v>
      </c>
      <c r="P17" s="8"/>
    </row>
    <row r="18" spans="1:16" x14ac:dyDescent="0.45">
      <c r="A18" s="2">
        <v>746</v>
      </c>
      <c r="B18" s="7"/>
      <c r="C18" s="6">
        <f t="shared" si="7"/>
        <v>0</v>
      </c>
      <c r="D18" s="8"/>
      <c r="E18" s="6">
        <f t="shared" si="1"/>
        <v>0</v>
      </c>
      <c r="F18" s="9"/>
      <c r="G18" s="6">
        <f t="shared" si="2"/>
        <v>0</v>
      </c>
      <c r="H18" s="10"/>
      <c r="I18" s="6">
        <f t="shared" si="3"/>
        <v>0</v>
      </c>
      <c r="J18" s="11"/>
      <c r="K18" s="6">
        <f t="shared" si="4"/>
        <v>0</v>
      </c>
      <c r="L18" s="12"/>
      <c r="M18" s="6">
        <f t="shared" si="5"/>
        <v>0</v>
      </c>
      <c r="N18" s="7"/>
      <c r="O18" s="6">
        <f t="shared" si="6"/>
        <v>1</v>
      </c>
      <c r="P18" s="8"/>
    </row>
    <row r="19" spans="1:16" x14ac:dyDescent="0.45">
      <c r="A19" s="2">
        <v>721</v>
      </c>
      <c r="B19" s="7"/>
      <c r="C19" s="6">
        <f t="shared" si="7"/>
        <v>0</v>
      </c>
      <c r="D19" s="8"/>
      <c r="E19" s="6">
        <f t="shared" si="1"/>
        <v>0</v>
      </c>
      <c r="F19" s="9"/>
      <c r="G19" s="6">
        <f t="shared" si="2"/>
        <v>0</v>
      </c>
      <c r="H19" s="10"/>
      <c r="I19" s="6">
        <f t="shared" si="3"/>
        <v>0</v>
      </c>
      <c r="J19" s="11"/>
      <c r="K19" s="6">
        <f t="shared" si="4"/>
        <v>1</v>
      </c>
      <c r="L19" s="12"/>
      <c r="M19" s="6">
        <f t="shared" si="5"/>
        <v>0</v>
      </c>
      <c r="N19" s="7"/>
      <c r="O19" s="6">
        <f t="shared" si="6"/>
        <v>0</v>
      </c>
      <c r="P19" s="8"/>
    </row>
    <row r="20" spans="1:16" x14ac:dyDescent="0.45">
      <c r="A20" s="2">
        <v>740</v>
      </c>
      <c r="B20" s="7"/>
      <c r="C20" s="6">
        <f t="shared" si="7"/>
        <v>0</v>
      </c>
      <c r="D20" s="8"/>
      <c r="E20" s="6">
        <f t="shared" si="1"/>
        <v>0</v>
      </c>
      <c r="F20" s="9"/>
      <c r="G20" s="6">
        <f t="shared" si="2"/>
        <v>0</v>
      </c>
      <c r="H20" s="10"/>
      <c r="I20" s="6">
        <f t="shared" si="3"/>
        <v>0</v>
      </c>
      <c r="J20" s="11"/>
      <c r="K20" s="6">
        <f t="shared" si="4"/>
        <v>0</v>
      </c>
      <c r="L20" s="12"/>
      <c r="M20" s="6">
        <f t="shared" si="5"/>
        <v>0</v>
      </c>
      <c r="N20" s="7"/>
      <c r="O20" s="6">
        <f t="shared" si="6"/>
        <v>1</v>
      </c>
      <c r="P20" s="8"/>
    </row>
    <row r="21" spans="1:16" x14ac:dyDescent="0.45">
      <c r="A21" s="2">
        <v>696</v>
      </c>
      <c r="B21" s="7"/>
      <c r="C21" s="6">
        <f t="shared" si="7"/>
        <v>0</v>
      </c>
      <c r="D21" s="8"/>
      <c r="E21" s="6">
        <f t="shared" si="1"/>
        <v>0</v>
      </c>
      <c r="F21" s="9"/>
      <c r="G21" s="6">
        <f t="shared" si="2"/>
        <v>1</v>
      </c>
      <c r="H21" s="10"/>
      <c r="I21" s="6">
        <f t="shared" si="3"/>
        <v>0</v>
      </c>
      <c r="J21" s="11"/>
      <c r="K21" s="6">
        <f t="shared" si="4"/>
        <v>0</v>
      </c>
      <c r="L21" s="12"/>
      <c r="M21" s="6">
        <f t="shared" si="5"/>
        <v>0</v>
      </c>
      <c r="N21" s="7"/>
      <c r="O21" s="6">
        <f t="shared" si="6"/>
        <v>0</v>
      </c>
      <c r="P21" s="8"/>
    </row>
    <row r="22" spans="1:16" x14ac:dyDescent="0.45">
      <c r="A22" s="2">
        <v>735</v>
      </c>
      <c r="B22" s="7"/>
      <c r="C22" s="6">
        <f t="shared" si="7"/>
        <v>0</v>
      </c>
      <c r="D22" s="8"/>
      <c r="E22" s="6">
        <f t="shared" si="1"/>
        <v>0</v>
      </c>
      <c r="F22" s="9"/>
      <c r="G22" s="6">
        <f t="shared" si="2"/>
        <v>0</v>
      </c>
      <c r="H22" s="10"/>
      <c r="I22" s="6">
        <f t="shared" si="3"/>
        <v>0</v>
      </c>
      <c r="J22" s="11"/>
      <c r="K22" s="6">
        <f t="shared" si="4"/>
        <v>0</v>
      </c>
      <c r="L22" s="12"/>
      <c r="M22" s="6">
        <f t="shared" si="5"/>
        <v>0</v>
      </c>
      <c r="N22" s="7"/>
      <c r="O22" s="6">
        <f t="shared" si="6"/>
        <v>1</v>
      </c>
      <c r="P22" s="8"/>
    </row>
    <row r="23" spans="1:16" x14ac:dyDescent="0.45">
      <c r="A23" s="2">
        <v>733</v>
      </c>
      <c r="B23" s="7"/>
      <c r="C23" s="6">
        <f t="shared" si="7"/>
        <v>0</v>
      </c>
      <c r="D23" s="8"/>
      <c r="E23" s="6">
        <f t="shared" si="1"/>
        <v>0</v>
      </c>
      <c r="F23" s="9"/>
      <c r="G23" s="6">
        <f t="shared" si="2"/>
        <v>0</v>
      </c>
      <c r="H23" s="10"/>
      <c r="I23" s="6">
        <f t="shared" si="3"/>
        <v>0</v>
      </c>
      <c r="J23" s="11"/>
      <c r="K23" s="6">
        <f t="shared" si="4"/>
        <v>0</v>
      </c>
      <c r="L23" s="12"/>
      <c r="M23" s="6">
        <f t="shared" si="5"/>
        <v>1</v>
      </c>
      <c r="N23" s="7"/>
      <c r="O23" s="6">
        <f t="shared" si="6"/>
        <v>0</v>
      </c>
      <c r="P23" s="8"/>
    </row>
    <row r="24" spans="1:16" x14ac:dyDescent="0.45">
      <c r="A24" s="2">
        <v>711</v>
      </c>
      <c r="B24" s="7"/>
      <c r="C24" s="6">
        <f t="shared" si="7"/>
        <v>0</v>
      </c>
      <c r="D24" s="8"/>
      <c r="E24" s="6">
        <f t="shared" si="1"/>
        <v>0</v>
      </c>
      <c r="F24" s="9"/>
      <c r="G24" s="6">
        <f t="shared" si="2"/>
        <v>0</v>
      </c>
      <c r="H24" s="10"/>
      <c r="I24" s="6">
        <f t="shared" si="3"/>
        <v>0</v>
      </c>
      <c r="J24" s="11"/>
      <c r="K24" s="6">
        <f t="shared" si="4"/>
        <v>1</v>
      </c>
      <c r="L24" s="12"/>
      <c r="M24" s="6">
        <f t="shared" si="5"/>
        <v>0</v>
      </c>
      <c r="N24" s="7"/>
      <c r="O24" s="6">
        <f t="shared" si="6"/>
        <v>0</v>
      </c>
      <c r="P24" s="8"/>
    </row>
    <row r="25" spans="1:16" x14ac:dyDescent="0.45">
      <c r="A25" s="2">
        <v>721</v>
      </c>
      <c r="B25" s="7"/>
      <c r="C25" s="6">
        <f t="shared" si="7"/>
        <v>0</v>
      </c>
      <c r="D25" s="8"/>
      <c r="E25" s="6">
        <f t="shared" si="1"/>
        <v>0</v>
      </c>
      <c r="F25" s="9"/>
      <c r="G25" s="6">
        <f t="shared" si="2"/>
        <v>0</v>
      </c>
      <c r="H25" s="10"/>
      <c r="I25" s="6">
        <f t="shared" si="3"/>
        <v>0</v>
      </c>
      <c r="J25" s="11"/>
      <c r="K25" s="6">
        <f t="shared" si="4"/>
        <v>1</v>
      </c>
      <c r="L25" s="12"/>
      <c r="M25" s="6">
        <f t="shared" si="5"/>
        <v>0</v>
      </c>
      <c r="N25" s="7"/>
      <c r="O25" s="6">
        <f t="shared" si="6"/>
        <v>0</v>
      </c>
      <c r="P25" s="8"/>
    </row>
    <row r="26" spans="1:16" x14ac:dyDescent="0.45">
      <c r="A26" s="2">
        <v>724</v>
      </c>
      <c r="B26" s="7"/>
      <c r="C26" s="6">
        <f t="shared" si="7"/>
        <v>0</v>
      </c>
      <c r="D26" s="8"/>
      <c r="E26" s="6">
        <f t="shared" si="1"/>
        <v>0</v>
      </c>
      <c r="F26" s="9"/>
      <c r="G26" s="6">
        <f t="shared" si="2"/>
        <v>0</v>
      </c>
      <c r="H26" s="10"/>
      <c r="I26" s="6">
        <f t="shared" si="3"/>
        <v>0</v>
      </c>
      <c r="J26" s="11"/>
      <c r="K26" s="6">
        <f t="shared" si="4"/>
        <v>0</v>
      </c>
      <c r="L26" s="12"/>
      <c r="M26" s="6">
        <f t="shared" si="5"/>
        <v>1</v>
      </c>
      <c r="N26" s="7"/>
      <c r="O26" s="6">
        <f t="shared" si="6"/>
        <v>0</v>
      </c>
      <c r="P26" s="8"/>
    </row>
    <row r="27" spans="1:16" x14ac:dyDescent="0.45">
      <c r="A27" s="2">
        <v>713</v>
      </c>
      <c r="B27" s="7"/>
      <c r="C27" s="6">
        <f t="shared" si="7"/>
        <v>0</v>
      </c>
      <c r="D27" s="8"/>
      <c r="E27" s="6">
        <f t="shared" si="1"/>
        <v>0</v>
      </c>
      <c r="F27" s="9"/>
      <c r="G27" s="6">
        <f t="shared" si="2"/>
        <v>0</v>
      </c>
      <c r="H27" s="10"/>
      <c r="I27" s="6">
        <f t="shared" si="3"/>
        <v>0</v>
      </c>
      <c r="J27" s="11"/>
      <c r="K27" s="6">
        <f t="shared" si="4"/>
        <v>1</v>
      </c>
      <c r="L27" s="12"/>
      <c r="M27" s="6">
        <f t="shared" si="5"/>
        <v>0</v>
      </c>
      <c r="N27" s="7"/>
      <c r="O27" s="6">
        <f t="shared" si="6"/>
        <v>0</v>
      </c>
      <c r="P27" s="8"/>
    </row>
    <row r="28" spans="1:16" x14ac:dyDescent="0.45">
      <c r="A28" s="2">
        <v>727</v>
      </c>
      <c r="B28" s="7"/>
      <c r="C28" s="6">
        <f t="shared" si="7"/>
        <v>0</v>
      </c>
      <c r="D28" s="8"/>
      <c r="E28" s="6">
        <f t="shared" si="1"/>
        <v>0</v>
      </c>
      <c r="F28" s="9"/>
      <c r="G28" s="6">
        <f t="shared" si="2"/>
        <v>0</v>
      </c>
      <c r="H28" s="10"/>
      <c r="I28" s="6">
        <f t="shared" si="3"/>
        <v>0</v>
      </c>
      <c r="J28" s="11"/>
      <c r="K28" s="6">
        <f t="shared" si="4"/>
        <v>0</v>
      </c>
      <c r="L28" s="12"/>
      <c r="M28" s="6">
        <f t="shared" si="5"/>
        <v>1</v>
      </c>
      <c r="N28" s="7"/>
      <c r="O28" s="6">
        <f t="shared" si="6"/>
        <v>0</v>
      </c>
      <c r="P28" s="8"/>
    </row>
    <row r="29" spans="1:16" x14ac:dyDescent="0.45">
      <c r="A29" s="2">
        <v>724</v>
      </c>
      <c r="B29" s="7"/>
      <c r="C29" s="6">
        <f t="shared" si="7"/>
        <v>0</v>
      </c>
      <c r="D29" s="8"/>
      <c r="E29" s="6">
        <f t="shared" si="1"/>
        <v>0</v>
      </c>
      <c r="F29" s="9"/>
      <c r="G29" s="6">
        <f t="shared" si="2"/>
        <v>0</v>
      </c>
      <c r="H29" s="10"/>
      <c r="I29" s="6">
        <f t="shared" si="3"/>
        <v>0</v>
      </c>
      <c r="J29" s="11"/>
      <c r="K29" s="6">
        <f t="shared" si="4"/>
        <v>0</v>
      </c>
      <c r="L29" s="12"/>
      <c r="M29" s="6">
        <f t="shared" si="5"/>
        <v>1</v>
      </c>
      <c r="N29" s="7"/>
      <c r="O29" s="6">
        <f t="shared" si="6"/>
        <v>0</v>
      </c>
      <c r="P29" s="8"/>
    </row>
    <row r="30" spans="1:16" x14ac:dyDescent="0.45">
      <c r="A30" s="2">
        <v>697</v>
      </c>
      <c r="B30" s="7"/>
      <c r="C30" s="6">
        <f t="shared" si="7"/>
        <v>0</v>
      </c>
      <c r="D30" s="8"/>
      <c r="E30" s="6">
        <f t="shared" si="1"/>
        <v>0</v>
      </c>
      <c r="F30" s="9"/>
      <c r="G30" s="6">
        <f t="shared" si="2"/>
        <v>1</v>
      </c>
      <c r="H30" s="10"/>
      <c r="I30" s="6">
        <f t="shared" si="3"/>
        <v>0</v>
      </c>
      <c r="J30" s="11"/>
      <c r="K30" s="6">
        <f t="shared" si="4"/>
        <v>0</v>
      </c>
      <c r="L30" s="12"/>
      <c r="M30" s="6">
        <f t="shared" si="5"/>
        <v>0</v>
      </c>
      <c r="N30" s="7"/>
      <c r="O30" s="6">
        <f t="shared" si="6"/>
        <v>0</v>
      </c>
      <c r="P30" s="8"/>
    </row>
    <row r="31" spans="1:16" x14ac:dyDescent="0.45">
      <c r="A31" s="2">
        <v>715</v>
      </c>
      <c r="B31" s="7"/>
      <c r="C31" s="6">
        <f t="shared" si="7"/>
        <v>0</v>
      </c>
      <c r="D31" s="8"/>
      <c r="E31" s="6">
        <f t="shared" si="1"/>
        <v>0</v>
      </c>
      <c r="F31" s="9"/>
      <c r="G31" s="6">
        <f t="shared" si="2"/>
        <v>0</v>
      </c>
      <c r="H31" s="10"/>
      <c r="I31" s="6">
        <f t="shared" si="3"/>
        <v>0</v>
      </c>
      <c r="J31" s="11"/>
      <c r="K31" s="6">
        <f t="shared" si="4"/>
        <v>1</v>
      </c>
      <c r="L31" s="12"/>
      <c r="M31" s="6">
        <f t="shared" si="5"/>
        <v>0</v>
      </c>
      <c r="N31" s="7"/>
      <c r="O31" s="6">
        <f t="shared" si="6"/>
        <v>0</v>
      </c>
      <c r="P31" s="8"/>
    </row>
    <row r="32" spans="1:16" x14ac:dyDescent="0.45">
      <c r="A32" s="2">
        <v>701</v>
      </c>
      <c r="B32" s="7"/>
      <c r="C32" s="6">
        <f t="shared" si="7"/>
        <v>0</v>
      </c>
      <c r="D32" s="8"/>
      <c r="E32" s="6">
        <f t="shared" si="1"/>
        <v>0</v>
      </c>
      <c r="F32" s="9"/>
      <c r="G32" s="6">
        <f t="shared" si="2"/>
        <v>0</v>
      </c>
      <c r="H32" s="10"/>
      <c r="I32" s="6">
        <f t="shared" si="3"/>
        <v>1</v>
      </c>
      <c r="J32" s="11"/>
      <c r="K32" s="6">
        <f t="shared" si="4"/>
        <v>0</v>
      </c>
      <c r="L32" s="12"/>
      <c r="M32" s="6">
        <f t="shared" si="5"/>
        <v>0</v>
      </c>
      <c r="N32" s="7"/>
      <c r="O32" s="6">
        <f t="shared" si="6"/>
        <v>0</v>
      </c>
      <c r="P32" s="8"/>
    </row>
    <row r="33" spans="1:16" x14ac:dyDescent="0.45">
      <c r="A33" s="2">
        <v>675</v>
      </c>
      <c r="B33" s="7"/>
      <c r="C33" s="6">
        <f t="shared" si="7"/>
        <v>1</v>
      </c>
      <c r="D33" s="8"/>
      <c r="E33" s="6">
        <f t="shared" si="1"/>
        <v>0</v>
      </c>
      <c r="F33" s="9"/>
      <c r="G33" s="6">
        <f t="shared" si="2"/>
        <v>0</v>
      </c>
      <c r="H33" s="10"/>
      <c r="I33" s="6">
        <f t="shared" si="3"/>
        <v>0</v>
      </c>
      <c r="J33" s="11"/>
      <c r="K33" s="6">
        <f t="shared" si="4"/>
        <v>0</v>
      </c>
      <c r="L33" s="12"/>
      <c r="M33" s="6">
        <f t="shared" si="5"/>
        <v>0</v>
      </c>
      <c r="N33" s="7"/>
      <c r="O33" s="6">
        <f t="shared" si="6"/>
        <v>0</v>
      </c>
      <c r="P33" s="8"/>
    </row>
    <row r="34" spans="1:16" x14ac:dyDescent="0.45">
      <c r="A34" s="2">
        <v>695</v>
      </c>
      <c r="B34" s="7"/>
      <c r="C34" s="6">
        <f t="shared" si="7"/>
        <v>0</v>
      </c>
      <c r="D34" s="8"/>
      <c r="E34" s="6">
        <f t="shared" si="1"/>
        <v>0</v>
      </c>
      <c r="F34" s="9"/>
      <c r="G34" s="6">
        <f t="shared" si="2"/>
        <v>1</v>
      </c>
      <c r="H34" s="10"/>
      <c r="I34" s="6">
        <f t="shared" si="3"/>
        <v>0</v>
      </c>
      <c r="J34" s="11"/>
      <c r="K34" s="6">
        <f t="shared" si="4"/>
        <v>0</v>
      </c>
      <c r="L34" s="12"/>
      <c r="M34" s="6">
        <f t="shared" si="5"/>
        <v>0</v>
      </c>
      <c r="N34" s="7"/>
      <c r="O34" s="6">
        <f t="shared" si="6"/>
        <v>0</v>
      </c>
      <c r="P34" s="8"/>
    </row>
    <row r="35" spans="1:16" x14ac:dyDescent="0.45">
      <c r="A35" s="2">
        <v>709</v>
      </c>
      <c r="B35" s="7"/>
      <c r="C35" s="6">
        <f t="shared" si="7"/>
        <v>0</v>
      </c>
      <c r="D35" s="8"/>
      <c r="E35" s="6">
        <f t="shared" si="1"/>
        <v>0</v>
      </c>
      <c r="F35" s="9"/>
      <c r="G35" s="6">
        <f t="shared" si="2"/>
        <v>0</v>
      </c>
      <c r="H35" s="10"/>
      <c r="I35" s="6">
        <f t="shared" si="3"/>
        <v>1</v>
      </c>
      <c r="J35" s="11"/>
      <c r="K35" s="6">
        <f t="shared" si="4"/>
        <v>0</v>
      </c>
      <c r="L35" s="12"/>
      <c r="M35" s="6">
        <f t="shared" si="5"/>
        <v>0</v>
      </c>
      <c r="N35" s="7"/>
      <c r="O35" s="6">
        <f t="shared" si="6"/>
        <v>0</v>
      </c>
      <c r="P35" s="8"/>
    </row>
    <row r="36" spans="1:16" x14ac:dyDescent="0.45">
      <c r="A36" s="2">
        <v>717</v>
      </c>
      <c r="B36" s="7"/>
      <c r="C36" s="6">
        <f t="shared" si="7"/>
        <v>0</v>
      </c>
      <c r="D36" s="8"/>
      <c r="E36" s="6">
        <f t="shared" si="1"/>
        <v>0</v>
      </c>
      <c r="F36" s="9"/>
      <c r="G36" s="6">
        <f t="shared" si="2"/>
        <v>0</v>
      </c>
      <c r="H36" s="10"/>
      <c r="I36" s="6">
        <f t="shared" si="3"/>
        <v>0</v>
      </c>
      <c r="J36" s="11"/>
      <c r="K36" s="6">
        <f t="shared" si="4"/>
        <v>1</v>
      </c>
      <c r="L36" s="12"/>
      <c r="M36" s="6">
        <f t="shared" si="5"/>
        <v>0</v>
      </c>
      <c r="N36" s="7"/>
      <c r="O36" s="6">
        <f t="shared" si="6"/>
        <v>0</v>
      </c>
      <c r="P36" s="8"/>
    </row>
    <row r="37" spans="1:16" x14ac:dyDescent="0.45">
      <c r="A37" s="2">
        <v>695</v>
      </c>
      <c r="B37" s="7"/>
      <c r="C37" s="6">
        <f t="shared" si="7"/>
        <v>0</v>
      </c>
      <c r="D37" s="8"/>
      <c r="E37" s="6">
        <f t="shared" si="1"/>
        <v>0</v>
      </c>
      <c r="F37" s="9"/>
      <c r="G37" s="6">
        <f t="shared" si="2"/>
        <v>1</v>
      </c>
      <c r="H37" s="10"/>
      <c r="I37" s="6">
        <f t="shared" si="3"/>
        <v>0</v>
      </c>
      <c r="J37" s="11"/>
      <c r="K37" s="6">
        <f t="shared" si="4"/>
        <v>0</v>
      </c>
      <c r="L37" s="12"/>
      <c r="M37" s="6">
        <f t="shared" si="5"/>
        <v>0</v>
      </c>
      <c r="N37" s="7"/>
      <c r="O37" s="6">
        <f t="shared" si="6"/>
        <v>0</v>
      </c>
      <c r="P37" s="8"/>
    </row>
    <row r="38" spans="1:16" x14ac:dyDescent="0.45">
      <c r="A38" s="2">
        <v>715</v>
      </c>
      <c r="B38" s="7"/>
      <c r="C38" s="6">
        <f t="shared" si="7"/>
        <v>0</v>
      </c>
      <c r="D38" s="8"/>
      <c r="E38" s="6">
        <f t="shared" si="1"/>
        <v>0</v>
      </c>
      <c r="F38" s="9"/>
      <c r="G38" s="6">
        <f t="shared" si="2"/>
        <v>0</v>
      </c>
      <c r="H38" s="10"/>
      <c r="I38" s="6">
        <f t="shared" si="3"/>
        <v>0</v>
      </c>
      <c r="J38" s="11"/>
      <c r="K38" s="6">
        <f t="shared" si="4"/>
        <v>1</v>
      </c>
      <c r="L38" s="12"/>
      <c r="M38" s="6">
        <f t="shared" si="5"/>
        <v>0</v>
      </c>
      <c r="N38" s="7"/>
      <c r="O38" s="6">
        <f t="shared" si="6"/>
        <v>0</v>
      </c>
      <c r="P38" s="8"/>
    </row>
    <row r="39" spans="1:16" x14ac:dyDescent="0.45">
      <c r="A39" s="2">
        <v>736</v>
      </c>
      <c r="B39" s="7"/>
      <c r="C39" s="6">
        <f t="shared" si="7"/>
        <v>0</v>
      </c>
      <c r="D39" s="8"/>
      <c r="E39" s="6">
        <f t="shared" si="1"/>
        <v>0</v>
      </c>
      <c r="F39" s="9"/>
      <c r="G39" s="6">
        <f t="shared" si="2"/>
        <v>0</v>
      </c>
      <c r="H39" s="10"/>
      <c r="I39" s="6">
        <f t="shared" si="3"/>
        <v>0</v>
      </c>
      <c r="J39" s="11"/>
      <c r="K39" s="6">
        <f t="shared" si="4"/>
        <v>0</v>
      </c>
      <c r="L39" s="12"/>
      <c r="M39" s="6">
        <f t="shared" si="5"/>
        <v>0</v>
      </c>
      <c r="N39" s="7"/>
      <c r="O39" s="6">
        <f t="shared" si="6"/>
        <v>1</v>
      </c>
      <c r="P39" s="8"/>
    </row>
    <row r="40" spans="1:16" x14ac:dyDescent="0.45">
      <c r="A40" s="2">
        <v>728</v>
      </c>
      <c r="B40" s="7"/>
      <c r="C40" s="6">
        <f t="shared" si="7"/>
        <v>0</v>
      </c>
      <c r="D40" s="8"/>
      <c r="E40" s="6">
        <f t="shared" si="1"/>
        <v>0</v>
      </c>
      <c r="F40" s="9"/>
      <c r="G40" s="6">
        <f t="shared" si="2"/>
        <v>0</v>
      </c>
      <c r="H40" s="10"/>
      <c r="I40" s="6">
        <f t="shared" si="3"/>
        <v>0</v>
      </c>
      <c r="J40" s="11"/>
      <c r="K40" s="6">
        <f t="shared" si="4"/>
        <v>0</v>
      </c>
      <c r="L40" s="12"/>
      <c r="M40" s="6">
        <f t="shared" si="5"/>
        <v>1</v>
      </c>
      <c r="N40" s="7"/>
      <c r="O40" s="6">
        <f t="shared" si="6"/>
        <v>0</v>
      </c>
      <c r="P40" s="8"/>
    </row>
    <row r="41" spans="1:16" x14ac:dyDescent="0.45">
      <c r="A41" s="2">
        <v>699</v>
      </c>
      <c r="B41" s="7"/>
      <c r="C41" s="6">
        <f t="shared" si="7"/>
        <v>0</v>
      </c>
      <c r="D41" s="8"/>
      <c r="E41" s="6">
        <f t="shared" si="1"/>
        <v>0</v>
      </c>
      <c r="F41" s="9"/>
      <c r="G41" s="6">
        <f t="shared" si="2"/>
        <v>1</v>
      </c>
      <c r="H41" s="10"/>
      <c r="I41" s="6">
        <f t="shared" si="3"/>
        <v>0</v>
      </c>
      <c r="J41" s="11"/>
      <c r="K41" s="6">
        <f t="shared" si="4"/>
        <v>0</v>
      </c>
      <c r="L41" s="12"/>
      <c r="M41" s="6">
        <f t="shared" si="5"/>
        <v>0</v>
      </c>
      <c r="N41" s="7"/>
      <c r="O41" s="6">
        <f t="shared" si="6"/>
        <v>0</v>
      </c>
      <c r="P41" s="8"/>
    </row>
    <row r="42" spans="1:16" x14ac:dyDescent="0.45">
      <c r="A42" s="2">
        <v>711</v>
      </c>
      <c r="B42" s="7"/>
      <c r="C42" s="6">
        <f t="shared" si="7"/>
        <v>0</v>
      </c>
      <c r="D42" s="8"/>
      <c r="E42" s="6">
        <f t="shared" si="1"/>
        <v>0</v>
      </c>
      <c r="F42" s="9"/>
      <c r="G42" s="6">
        <f t="shared" si="2"/>
        <v>0</v>
      </c>
      <c r="H42" s="10"/>
      <c r="I42" s="6">
        <f t="shared" si="3"/>
        <v>0</v>
      </c>
      <c r="J42" s="11"/>
      <c r="K42" s="6">
        <f t="shared" si="4"/>
        <v>1</v>
      </c>
      <c r="L42" s="12"/>
      <c r="M42" s="6">
        <f t="shared" si="5"/>
        <v>0</v>
      </c>
      <c r="N42" s="7"/>
      <c r="O42" s="6">
        <f t="shared" si="6"/>
        <v>0</v>
      </c>
      <c r="P42" s="8"/>
    </row>
    <row r="43" spans="1:16" x14ac:dyDescent="0.45">
      <c r="A43" s="2">
        <v>724</v>
      </c>
      <c r="B43" s="7"/>
      <c r="C43" s="6">
        <f t="shared" si="7"/>
        <v>0</v>
      </c>
      <c r="D43" s="8"/>
      <c r="E43" s="6">
        <f t="shared" si="1"/>
        <v>0</v>
      </c>
      <c r="F43" s="9"/>
      <c r="G43" s="6">
        <f t="shared" si="2"/>
        <v>0</v>
      </c>
      <c r="H43" s="10"/>
      <c r="I43" s="6">
        <f t="shared" si="3"/>
        <v>0</v>
      </c>
      <c r="J43" s="11"/>
      <c r="K43" s="6">
        <f t="shared" si="4"/>
        <v>0</v>
      </c>
      <c r="L43" s="12"/>
      <c r="M43" s="6">
        <f t="shared" si="5"/>
        <v>1</v>
      </c>
      <c r="N43" s="7"/>
      <c r="O43" s="6">
        <f t="shared" si="6"/>
        <v>0</v>
      </c>
      <c r="P43" s="8"/>
    </row>
    <row r="44" spans="1:16" x14ac:dyDescent="0.45">
      <c r="A44" s="2">
        <v>712</v>
      </c>
      <c r="B44" s="7"/>
      <c r="C44" s="6">
        <f t="shared" si="7"/>
        <v>0</v>
      </c>
      <c r="D44" s="8"/>
      <c r="E44" s="6">
        <f t="shared" si="1"/>
        <v>0</v>
      </c>
      <c r="F44" s="9"/>
      <c r="G44" s="6">
        <f t="shared" si="2"/>
        <v>0</v>
      </c>
      <c r="H44" s="10"/>
      <c r="I44" s="6">
        <f t="shared" si="3"/>
        <v>0</v>
      </c>
      <c r="J44" s="11"/>
      <c r="K44" s="6">
        <f t="shared" si="4"/>
        <v>1</v>
      </c>
      <c r="L44" s="12"/>
      <c r="M44" s="6">
        <f t="shared" si="5"/>
        <v>0</v>
      </c>
      <c r="N44" s="7"/>
      <c r="O44" s="6">
        <f t="shared" si="6"/>
        <v>0</v>
      </c>
      <c r="P44" s="8"/>
    </row>
    <row r="45" spans="1:16" x14ac:dyDescent="0.45">
      <c r="A45" s="2">
        <v>704</v>
      </c>
      <c r="B45" s="7"/>
      <c r="C45" s="6">
        <f t="shared" si="7"/>
        <v>0</v>
      </c>
      <c r="D45" s="8"/>
      <c r="E45" s="6">
        <f t="shared" si="1"/>
        <v>0</v>
      </c>
      <c r="F45" s="9"/>
      <c r="G45" s="6">
        <f t="shared" si="2"/>
        <v>0</v>
      </c>
      <c r="H45" s="10"/>
      <c r="I45" s="6">
        <f t="shared" si="3"/>
        <v>1</v>
      </c>
      <c r="J45" s="11"/>
      <c r="K45" s="6">
        <f t="shared" si="4"/>
        <v>0</v>
      </c>
      <c r="L45" s="12"/>
      <c r="M45" s="6">
        <f t="shared" si="5"/>
        <v>0</v>
      </c>
      <c r="N45" s="7"/>
      <c r="O45" s="6">
        <f t="shared" si="6"/>
        <v>0</v>
      </c>
      <c r="P45" s="8"/>
    </row>
    <row r="46" spans="1:16" x14ac:dyDescent="0.45">
      <c r="A46" s="2">
        <v>716</v>
      </c>
      <c r="B46" s="7"/>
      <c r="C46" s="6">
        <f t="shared" si="7"/>
        <v>0</v>
      </c>
      <c r="D46" s="8"/>
      <c r="E46" s="6">
        <f t="shared" si="1"/>
        <v>0</v>
      </c>
      <c r="F46" s="9"/>
      <c r="G46" s="6">
        <f t="shared" si="2"/>
        <v>0</v>
      </c>
      <c r="H46" s="10"/>
      <c r="I46" s="6">
        <f t="shared" si="3"/>
        <v>0</v>
      </c>
      <c r="J46" s="11"/>
      <c r="K46" s="6">
        <f t="shared" si="4"/>
        <v>1</v>
      </c>
      <c r="L46" s="12"/>
      <c r="M46" s="6">
        <f t="shared" si="5"/>
        <v>0</v>
      </c>
      <c r="N46" s="7"/>
      <c r="O46" s="6">
        <f t="shared" si="6"/>
        <v>0</v>
      </c>
      <c r="P46" s="8"/>
    </row>
    <row r="47" spans="1:16" x14ac:dyDescent="0.45">
      <c r="A47" s="2">
        <v>719</v>
      </c>
      <c r="B47" s="7"/>
      <c r="C47" s="6">
        <f t="shared" si="7"/>
        <v>0</v>
      </c>
      <c r="D47" s="8"/>
      <c r="E47" s="6">
        <f t="shared" si="1"/>
        <v>0</v>
      </c>
      <c r="F47" s="9"/>
      <c r="G47" s="6">
        <f t="shared" si="2"/>
        <v>0</v>
      </c>
      <c r="H47" s="10"/>
      <c r="I47" s="6">
        <f t="shared" si="3"/>
        <v>0</v>
      </c>
      <c r="J47" s="11"/>
      <c r="K47" s="6">
        <f t="shared" si="4"/>
        <v>1</v>
      </c>
      <c r="L47" s="12"/>
      <c r="M47" s="6">
        <f t="shared" si="5"/>
        <v>0</v>
      </c>
      <c r="N47" s="7"/>
      <c r="O47" s="6">
        <f t="shared" si="6"/>
        <v>0</v>
      </c>
      <c r="P47" s="8"/>
    </row>
    <row r="48" spans="1:16" x14ac:dyDescent="0.45">
      <c r="A48" s="2">
        <v>681</v>
      </c>
      <c r="B48" s="7"/>
      <c r="C48" s="6">
        <f t="shared" si="7"/>
        <v>0</v>
      </c>
      <c r="D48" s="8"/>
      <c r="E48" s="6">
        <f t="shared" si="1"/>
        <v>1</v>
      </c>
      <c r="F48" s="9"/>
      <c r="G48" s="6">
        <f t="shared" si="2"/>
        <v>0</v>
      </c>
      <c r="H48" s="10"/>
      <c r="I48" s="6">
        <f t="shared" si="3"/>
        <v>0</v>
      </c>
      <c r="J48" s="11"/>
      <c r="K48" s="6">
        <f t="shared" si="4"/>
        <v>0</v>
      </c>
      <c r="L48" s="12"/>
      <c r="M48" s="6">
        <f t="shared" si="5"/>
        <v>0</v>
      </c>
      <c r="N48" s="7"/>
      <c r="O48" s="6">
        <f t="shared" si="6"/>
        <v>0</v>
      </c>
      <c r="P48" s="8"/>
    </row>
    <row r="49" spans="1:16" x14ac:dyDescent="0.45">
      <c r="A49" s="2">
        <v>722</v>
      </c>
      <c r="B49" s="7"/>
      <c r="C49" s="6">
        <f t="shared" si="7"/>
        <v>0</v>
      </c>
      <c r="D49" s="8"/>
      <c r="E49" s="6">
        <f t="shared" si="1"/>
        <v>0</v>
      </c>
      <c r="F49" s="9"/>
      <c r="G49" s="6">
        <f t="shared" si="2"/>
        <v>0</v>
      </c>
      <c r="H49" s="10"/>
      <c r="I49" s="6">
        <f t="shared" si="3"/>
        <v>0</v>
      </c>
      <c r="J49" s="11"/>
      <c r="K49" s="6">
        <f t="shared" si="4"/>
        <v>1</v>
      </c>
      <c r="L49" s="12"/>
      <c r="M49" s="6">
        <f t="shared" si="5"/>
        <v>0</v>
      </c>
      <c r="N49" s="7"/>
      <c r="O49" s="6">
        <f t="shared" si="6"/>
        <v>0</v>
      </c>
      <c r="P49" s="8"/>
    </row>
    <row r="50" spans="1:16" x14ac:dyDescent="0.45">
      <c r="A50" s="2">
        <v>702</v>
      </c>
      <c r="B50" s="7"/>
      <c r="C50" s="6">
        <f t="shared" si="7"/>
        <v>0</v>
      </c>
      <c r="D50" s="8"/>
      <c r="E50" s="6">
        <f t="shared" si="1"/>
        <v>0</v>
      </c>
      <c r="F50" s="9"/>
      <c r="G50" s="6">
        <f t="shared" si="2"/>
        <v>0</v>
      </c>
      <c r="H50" s="10"/>
      <c r="I50" s="6">
        <f t="shared" si="3"/>
        <v>1</v>
      </c>
      <c r="J50" s="11"/>
      <c r="K50" s="6">
        <f t="shared" si="4"/>
        <v>0</v>
      </c>
      <c r="L50" s="12"/>
      <c r="M50" s="6">
        <f t="shared" si="5"/>
        <v>0</v>
      </c>
      <c r="N50" s="7"/>
      <c r="O50" s="6">
        <f t="shared" si="6"/>
        <v>0</v>
      </c>
      <c r="P50" s="8"/>
    </row>
    <row r="51" spans="1:16" x14ac:dyDescent="0.45">
      <c r="A51" s="2">
        <v>727</v>
      </c>
      <c r="B51" s="7"/>
      <c r="C51" s="6">
        <f t="shared" si="7"/>
        <v>0</v>
      </c>
      <c r="D51" s="8"/>
      <c r="E51" s="6">
        <f t="shared" si="1"/>
        <v>0</v>
      </c>
      <c r="F51" s="9"/>
      <c r="G51" s="6">
        <f t="shared" si="2"/>
        <v>0</v>
      </c>
      <c r="H51" s="10"/>
      <c r="I51" s="6">
        <f t="shared" si="3"/>
        <v>0</v>
      </c>
      <c r="J51" s="11"/>
      <c r="K51" s="6">
        <f t="shared" si="4"/>
        <v>0</v>
      </c>
      <c r="L51" s="12"/>
      <c r="M51" s="6">
        <f t="shared" si="5"/>
        <v>1</v>
      </c>
      <c r="N51" s="7"/>
      <c r="O51" s="6">
        <f t="shared" si="6"/>
        <v>0</v>
      </c>
      <c r="P51" s="8"/>
    </row>
    <row r="53" spans="1:16" x14ac:dyDescent="0.45">
      <c r="A53" t="s">
        <v>13</v>
      </c>
      <c r="C53">
        <f>SUM(C1:C51)</f>
        <v>3</v>
      </c>
      <c r="E53">
        <f>SUM(E1:E51)</f>
        <v>2</v>
      </c>
      <c r="G53">
        <f>SUM(G1:G51)</f>
        <v>5</v>
      </c>
      <c r="I53">
        <f>SUM(I1:I51)</f>
        <v>5</v>
      </c>
      <c r="K53">
        <f>SUM(K1:K51)</f>
        <v>19</v>
      </c>
      <c r="M53">
        <f>SUM(M1:M51)</f>
        <v>9</v>
      </c>
      <c r="O53">
        <f>SUM(O1:O51)</f>
        <v>7</v>
      </c>
    </row>
    <row r="54" spans="1:16" x14ac:dyDescent="0.45">
      <c r="A54" s="26" t="s">
        <v>32</v>
      </c>
    </row>
    <row r="55" spans="1:16" x14ac:dyDescent="0.45">
      <c r="A55" t="s">
        <v>14</v>
      </c>
      <c r="C55">
        <f>C53/50/Лист2!$L$5</f>
        <v>5.1219512195121953E-3</v>
      </c>
      <c r="E55">
        <f>E53/50/Лист2!$L$5</f>
        <v>3.4146341463414638E-3</v>
      </c>
      <c r="G55">
        <f>G53/50/Лист2!$L$5</f>
        <v>8.5365853658536592E-3</v>
      </c>
      <c r="I55">
        <f>I53/50/Лист2!$L$5</f>
        <v>8.5365853658536592E-3</v>
      </c>
      <c r="K55">
        <f>K53/50/Лист2!$L$5</f>
        <v>3.2439024390243903E-2</v>
      </c>
      <c r="M55">
        <f>M53/50/Лист2!$L$5</f>
        <v>1.5365853658536585E-2</v>
      </c>
      <c r="O55">
        <f>O53/50/Лист2!$L$5</f>
        <v>1.1951219512195124E-2</v>
      </c>
    </row>
    <row r="56" spans="1:16" x14ac:dyDescent="0.45">
      <c r="A56" s="26" t="s">
        <v>31</v>
      </c>
    </row>
    <row r="57" spans="1:16" x14ac:dyDescent="0.45">
      <c r="A57" t="s">
        <v>14</v>
      </c>
      <c r="C57">
        <f>C53/50/Лист2!$L$6</f>
        <v>5.0000000000000001E-3</v>
      </c>
      <c r="E57">
        <f>E53/50/Лист2!$L$6</f>
        <v>3.3333333333333335E-3</v>
      </c>
      <c r="G57">
        <f>G53/50/Лист2!$L$6</f>
        <v>8.3333333333333332E-3</v>
      </c>
      <c r="I57">
        <f>I53/50/Лист2!$L$6</f>
        <v>8.3333333333333332E-3</v>
      </c>
      <c r="K57">
        <f>K53/50/Лист2!$L$6</f>
        <v>3.1666666666666669E-2</v>
      </c>
      <c r="M57">
        <f>M53/50/Лист2!$L$6</f>
        <v>1.4999999999999999E-2</v>
      </c>
      <c r="O57">
        <f>O53/50/Лист2!$L$6</f>
        <v>1.1666666666666667E-2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DA53-BE51-404B-9475-B9BBE93EA001}">
  <dimension ref="A1:AD78"/>
  <sheetViews>
    <sheetView topLeftCell="K60" zoomScale="130" zoomScaleNormal="130" workbookViewId="0">
      <selection activeCell="L76" sqref="L76:L77"/>
    </sheetView>
  </sheetViews>
  <sheetFormatPr defaultRowHeight="14.25" x14ac:dyDescent="0.45"/>
  <sheetData>
    <row r="1" spans="1:23" x14ac:dyDescent="0.45">
      <c r="A1">
        <v>664</v>
      </c>
      <c r="B1">
        <v>0</v>
      </c>
    </row>
    <row r="2" spans="1:23" x14ac:dyDescent="0.45">
      <c r="A2">
        <f>(A3+A1)/2</f>
        <v>670</v>
      </c>
      <c r="B2">
        <v>3</v>
      </c>
    </row>
    <row r="3" spans="1:23" x14ac:dyDescent="0.45">
      <c r="A3">
        <v>676</v>
      </c>
      <c r="B3">
        <v>0</v>
      </c>
    </row>
    <row r="4" spans="1:23" x14ac:dyDescent="0.45">
      <c r="A4">
        <f>(A5+A3)/2</f>
        <v>682</v>
      </c>
      <c r="B4">
        <v>2</v>
      </c>
    </row>
    <row r="5" spans="1:23" x14ac:dyDescent="0.45">
      <c r="A5">
        <v>688</v>
      </c>
      <c r="B5">
        <v>0</v>
      </c>
    </row>
    <row r="6" spans="1:23" x14ac:dyDescent="0.45">
      <c r="A6">
        <f>(A7+A5)/2</f>
        <v>694</v>
      </c>
      <c r="B6">
        <v>5</v>
      </c>
    </row>
    <row r="7" spans="1:23" x14ac:dyDescent="0.45">
      <c r="A7">
        <v>700</v>
      </c>
      <c r="B7">
        <v>0</v>
      </c>
    </row>
    <row r="8" spans="1:23" x14ac:dyDescent="0.45">
      <c r="A8">
        <f>(A9+A7)/2</f>
        <v>706</v>
      </c>
      <c r="B8">
        <v>7</v>
      </c>
    </row>
    <row r="9" spans="1:23" x14ac:dyDescent="0.45">
      <c r="A9">
        <v>712</v>
      </c>
      <c r="B9">
        <v>0</v>
      </c>
    </row>
    <row r="10" spans="1:23" x14ac:dyDescent="0.45">
      <c r="A10">
        <f>(A11+A9)/2</f>
        <v>718</v>
      </c>
      <c r="B10">
        <v>17</v>
      </c>
    </row>
    <row r="11" spans="1:23" x14ac:dyDescent="0.45">
      <c r="A11">
        <v>724</v>
      </c>
      <c r="B11">
        <v>0</v>
      </c>
    </row>
    <row r="12" spans="1:23" x14ac:dyDescent="0.45">
      <c r="A12">
        <f>(A13+A11)/2</f>
        <v>730</v>
      </c>
      <c r="B12">
        <v>10</v>
      </c>
    </row>
    <row r="13" spans="1:23" x14ac:dyDescent="0.45">
      <c r="A13">
        <v>736</v>
      </c>
      <c r="B13">
        <v>0</v>
      </c>
    </row>
    <row r="14" spans="1:23" x14ac:dyDescent="0.45">
      <c r="A14">
        <f>(A15+A13)/2</f>
        <v>742</v>
      </c>
      <c r="B14">
        <v>6</v>
      </c>
    </row>
    <row r="15" spans="1:23" x14ac:dyDescent="0.45">
      <c r="A15">
        <v>748</v>
      </c>
      <c r="B15">
        <v>0</v>
      </c>
    </row>
    <row r="16" spans="1:23" ht="14.65" thickBot="1" x14ac:dyDescent="0.5">
      <c r="N16" s="49"/>
      <c r="O16" s="50"/>
      <c r="P16" s="50"/>
      <c r="Q16" s="50"/>
      <c r="R16" s="50"/>
      <c r="S16" s="50"/>
      <c r="T16" s="50"/>
      <c r="U16" s="50"/>
      <c r="V16" s="50"/>
      <c r="W16" s="51"/>
    </row>
    <row r="17" spans="3:23" x14ac:dyDescent="0.45">
      <c r="C17">
        <v>664</v>
      </c>
      <c r="D17">
        <v>0</v>
      </c>
      <c r="N17" s="52">
        <v>6.64</v>
      </c>
      <c r="O17" s="47">
        <v>6.0865369448453013E-2</v>
      </c>
      <c r="P17" s="53"/>
      <c r="Q17" s="53"/>
      <c r="R17" s="53"/>
      <c r="S17" s="53"/>
      <c r="T17" s="53"/>
      <c r="U17" s="53"/>
      <c r="V17" s="53"/>
      <c r="W17" s="54"/>
    </row>
    <row r="18" spans="3:23" ht="14.65" thickBot="1" x14ac:dyDescent="0.5">
      <c r="C18">
        <f>(C19+C17)/2</f>
        <v>670</v>
      </c>
      <c r="D18">
        <v>5.1219512195121953E-3</v>
      </c>
      <c r="N18" s="55">
        <v>6.76</v>
      </c>
      <c r="O18" s="48">
        <v>0.26774126373160273</v>
      </c>
      <c r="P18" s="53"/>
      <c r="Q18" s="53"/>
      <c r="R18" s="53"/>
      <c r="S18" s="53"/>
      <c r="T18" s="53"/>
      <c r="U18" s="53"/>
      <c r="V18" s="53"/>
      <c r="W18" s="54"/>
    </row>
    <row r="19" spans="3:23" x14ac:dyDescent="0.45">
      <c r="C19">
        <v>676</v>
      </c>
      <c r="D19">
        <v>0</v>
      </c>
      <c r="N19" s="56">
        <v>6.76</v>
      </c>
      <c r="O19" s="47">
        <v>0.26774126373160273</v>
      </c>
      <c r="P19" s="53"/>
      <c r="Q19" s="53"/>
      <c r="R19" s="53"/>
      <c r="S19" s="53"/>
      <c r="T19" s="53"/>
      <c r="U19" s="53"/>
      <c r="V19" s="53"/>
      <c r="W19" s="54"/>
    </row>
    <row r="20" spans="3:23" ht="14.65" thickBot="1" x14ac:dyDescent="0.5">
      <c r="C20">
        <f>(C21+C19)/2</f>
        <v>682</v>
      </c>
      <c r="D20">
        <v>3.4146341463414638E-3</v>
      </c>
      <c r="N20" s="57">
        <v>6.88</v>
      </c>
      <c r="O20" s="48">
        <v>0.79032851190094655</v>
      </c>
      <c r="P20" s="53"/>
      <c r="Q20" s="53"/>
      <c r="R20" s="53"/>
      <c r="S20" s="53"/>
      <c r="T20" s="53"/>
      <c r="U20" s="53"/>
      <c r="V20" s="53"/>
      <c r="W20" s="54"/>
    </row>
    <row r="21" spans="3:23" x14ac:dyDescent="0.45">
      <c r="C21">
        <v>688</v>
      </c>
      <c r="D21">
        <v>0</v>
      </c>
      <c r="N21" s="56">
        <v>6.88</v>
      </c>
      <c r="O21" s="47">
        <v>0.79032851190094655</v>
      </c>
      <c r="P21" s="53"/>
      <c r="Q21" s="53"/>
      <c r="R21" s="53"/>
      <c r="S21" s="53"/>
      <c r="T21" s="53"/>
      <c r="U21" s="53"/>
      <c r="V21" s="53"/>
      <c r="W21" s="54"/>
    </row>
    <row r="22" spans="3:23" ht="14.65" thickBot="1" x14ac:dyDescent="0.5">
      <c r="C22">
        <f>(C23+C21)/2</f>
        <v>694</v>
      </c>
      <c r="D22">
        <v>8.5365853658536592E-3</v>
      </c>
      <c r="N22" s="58">
        <v>7</v>
      </c>
      <c r="O22" s="48">
        <v>1.5654791408488655</v>
      </c>
      <c r="P22" s="53"/>
      <c r="Q22" s="53"/>
      <c r="R22" s="53"/>
      <c r="S22" s="53"/>
      <c r="T22" s="53"/>
      <c r="U22" s="53"/>
      <c r="V22" s="53"/>
      <c r="W22" s="54"/>
    </row>
    <row r="23" spans="3:23" x14ac:dyDescent="0.45">
      <c r="C23">
        <v>700</v>
      </c>
      <c r="N23" s="56">
        <v>7</v>
      </c>
      <c r="O23" s="47">
        <v>1.5654791408488655</v>
      </c>
      <c r="P23" s="53"/>
      <c r="Q23" s="53"/>
      <c r="R23" s="53"/>
      <c r="S23" s="53"/>
      <c r="T23" s="53"/>
      <c r="U23" s="53"/>
      <c r="V23" s="53"/>
      <c r="W23" s="54"/>
    </row>
    <row r="24" spans="3:23" ht="14.65" thickBot="1" x14ac:dyDescent="0.5">
      <c r="C24">
        <f>(C25+C23)/2</f>
        <v>706</v>
      </c>
      <c r="D24">
        <v>1.1951219512195124E-2</v>
      </c>
      <c r="N24" s="58">
        <v>7.12</v>
      </c>
      <c r="O24" s="48">
        <v>2.0808185708006866</v>
      </c>
      <c r="P24" s="53"/>
      <c r="Q24" s="53"/>
      <c r="R24" s="53"/>
      <c r="S24" s="53"/>
      <c r="T24" s="53"/>
      <c r="U24" s="53"/>
      <c r="V24" s="53"/>
      <c r="W24" s="54"/>
    </row>
    <row r="25" spans="3:23" x14ac:dyDescent="0.45">
      <c r="C25">
        <v>712</v>
      </c>
      <c r="D25">
        <v>0</v>
      </c>
      <c r="N25" s="56">
        <v>7.12</v>
      </c>
      <c r="O25" s="47">
        <v>2.0808185708006866</v>
      </c>
      <c r="P25" s="53"/>
      <c r="Q25" s="53"/>
      <c r="R25" s="53"/>
      <c r="S25" s="53"/>
      <c r="T25" s="53"/>
      <c r="U25" s="53"/>
      <c r="V25" s="53"/>
      <c r="W25" s="54"/>
    </row>
    <row r="26" spans="3:23" ht="14.65" thickBot="1" x14ac:dyDescent="0.5">
      <c r="C26">
        <f>(C27+C25)/2</f>
        <v>718</v>
      </c>
      <c r="D26">
        <v>2.9024390243902444E-2</v>
      </c>
      <c r="N26" s="58">
        <v>7.24</v>
      </c>
      <c r="O26" s="48">
        <v>1.8559592633100996</v>
      </c>
      <c r="P26" s="53"/>
      <c r="Q26" s="53"/>
      <c r="R26" s="53"/>
      <c r="S26" s="53"/>
      <c r="T26" s="53"/>
      <c r="U26" s="53"/>
      <c r="V26" s="53"/>
      <c r="W26" s="54"/>
    </row>
    <row r="27" spans="3:23" x14ac:dyDescent="0.45">
      <c r="C27">
        <v>724</v>
      </c>
      <c r="D27">
        <v>0</v>
      </c>
      <c r="N27" s="56">
        <v>7.24</v>
      </c>
      <c r="O27" s="47">
        <v>1.8559592633100996</v>
      </c>
      <c r="P27" s="53"/>
      <c r="Q27" s="53"/>
      <c r="R27" s="53"/>
      <c r="S27" s="53"/>
      <c r="T27" s="53"/>
      <c r="U27" s="53"/>
      <c r="V27" s="53"/>
      <c r="W27" s="54"/>
    </row>
    <row r="28" spans="3:23" ht="14.65" thickBot="1" x14ac:dyDescent="0.5">
      <c r="C28">
        <f>(C29+C27)/2</f>
        <v>730</v>
      </c>
      <c r="D28">
        <v>1.7073170731707318E-2</v>
      </c>
      <c r="N28" s="58">
        <v>7.36</v>
      </c>
      <c r="O28" s="48">
        <v>1.1108360322142377</v>
      </c>
      <c r="P28" s="53"/>
      <c r="Q28" s="53"/>
      <c r="R28" s="53"/>
      <c r="S28" s="53"/>
      <c r="T28" s="53"/>
      <c r="U28" s="53"/>
      <c r="V28" s="53"/>
      <c r="W28" s="54"/>
    </row>
    <row r="29" spans="3:23" x14ac:dyDescent="0.45">
      <c r="C29">
        <v>736</v>
      </c>
      <c r="D29">
        <v>0</v>
      </c>
      <c r="N29" s="56">
        <v>7.36</v>
      </c>
      <c r="O29" s="47">
        <v>1.1108360322142377</v>
      </c>
      <c r="P29" s="53"/>
      <c r="Q29" s="53"/>
      <c r="R29" s="53"/>
      <c r="S29" s="53"/>
      <c r="T29" s="53"/>
      <c r="U29" s="53"/>
      <c r="V29" s="53"/>
      <c r="W29" s="54"/>
    </row>
    <row r="30" spans="3:23" ht="14.65" thickBot="1" x14ac:dyDescent="0.5">
      <c r="C30">
        <f>(C31+C29)/2</f>
        <v>742</v>
      </c>
      <c r="D30">
        <v>1.0243902439024391E-2</v>
      </c>
      <c r="N30" s="58">
        <v>7.48</v>
      </c>
      <c r="O30" s="48">
        <v>0.44614781661789066</v>
      </c>
      <c r="P30" s="53"/>
      <c r="Q30" s="53"/>
      <c r="R30" s="53"/>
      <c r="S30" s="53"/>
      <c r="T30" s="53"/>
      <c r="U30" s="53"/>
      <c r="V30" s="53"/>
      <c r="W30" s="54"/>
    </row>
    <row r="31" spans="3:23" x14ac:dyDescent="0.45">
      <c r="C31">
        <v>748</v>
      </c>
      <c r="D31">
        <v>0</v>
      </c>
      <c r="N31" s="59"/>
      <c r="O31" s="53"/>
      <c r="P31" s="53"/>
      <c r="Q31" s="53"/>
      <c r="R31" s="53"/>
      <c r="S31" s="53"/>
      <c r="T31" s="53"/>
      <c r="U31" s="53"/>
      <c r="V31" s="53"/>
      <c r="W31" s="54"/>
    </row>
    <row r="32" spans="3:23" ht="14.65" thickBot="1" x14ac:dyDescent="0.5">
      <c r="N32" s="59"/>
      <c r="O32" s="53"/>
      <c r="P32" s="53"/>
      <c r="Q32" s="53"/>
      <c r="R32" s="53"/>
      <c r="S32" s="53"/>
      <c r="T32" s="53"/>
      <c r="U32" s="53"/>
      <c r="V32" s="53"/>
      <c r="W32" s="54"/>
    </row>
    <row r="33" spans="13:30" x14ac:dyDescent="0.45">
      <c r="M33" s="62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4"/>
    </row>
    <row r="34" spans="13:30" x14ac:dyDescent="0.45">
      <c r="M34" s="65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7"/>
    </row>
    <row r="35" spans="13:30" x14ac:dyDescent="0.45">
      <c r="M35" s="65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7"/>
    </row>
    <row r="36" spans="13:30" x14ac:dyDescent="0.45">
      <c r="M36" s="65"/>
      <c r="N36" s="66"/>
      <c r="O36" s="66"/>
      <c r="P36" s="66"/>
      <c r="Q36" s="66"/>
      <c r="R36" s="68"/>
      <c r="S36" s="68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7"/>
    </row>
    <row r="37" spans="13:30" x14ac:dyDescent="0.45">
      <c r="M37" s="65"/>
      <c r="N37" s="66"/>
      <c r="O37" s="66"/>
      <c r="P37" s="66"/>
      <c r="Q37" s="66"/>
      <c r="R37" s="68"/>
      <c r="S37" s="68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7"/>
    </row>
    <row r="38" spans="13:30" x14ac:dyDescent="0.45">
      <c r="M38" s="65"/>
      <c r="N38" s="66"/>
      <c r="O38" s="66"/>
      <c r="P38" s="66"/>
      <c r="Q38" s="66"/>
      <c r="R38" s="68"/>
      <c r="S38" s="68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7"/>
    </row>
    <row r="39" spans="13:30" x14ac:dyDescent="0.45">
      <c r="M39" s="65"/>
      <c r="N39" s="61" t="s">
        <v>42</v>
      </c>
      <c r="O39" s="61" t="s">
        <v>40</v>
      </c>
      <c r="P39" s="61" t="s">
        <v>41</v>
      </c>
      <c r="Q39" s="66"/>
      <c r="R39" s="68"/>
      <c r="S39" s="68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7"/>
    </row>
    <row r="40" spans="13:30" x14ac:dyDescent="0.45">
      <c r="M40" s="65"/>
      <c r="N40" s="61">
        <v>6.64</v>
      </c>
      <c r="O40" s="61">
        <v>0.49999999999999956</v>
      </c>
      <c r="P40" s="61">
        <v>6.0865369448453013E-2</v>
      </c>
      <c r="Q40" s="66"/>
      <c r="R40" s="68"/>
      <c r="S40" s="68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7"/>
    </row>
    <row r="41" spans="13:30" x14ac:dyDescent="0.45">
      <c r="M41" s="65"/>
      <c r="N41" s="61">
        <v>6.76</v>
      </c>
      <c r="O41" s="61">
        <v>0.49999999999999956</v>
      </c>
      <c r="P41" s="61">
        <v>0.26774126373160273</v>
      </c>
      <c r="Q41" s="66"/>
      <c r="R41" s="68"/>
      <c r="S41" s="68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7"/>
    </row>
    <row r="42" spans="13:30" x14ac:dyDescent="0.45">
      <c r="M42" s="65"/>
      <c r="N42" s="61">
        <v>6.76</v>
      </c>
      <c r="O42" s="61">
        <v>0.33333333333333304</v>
      </c>
      <c r="P42" s="61">
        <v>0.26774126373160273</v>
      </c>
      <c r="Q42" s="66"/>
      <c r="R42" s="68"/>
      <c r="S42" s="68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7"/>
    </row>
    <row r="43" spans="13:30" x14ac:dyDescent="0.45">
      <c r="M43" s="65"/>
      <c r="N43" s="61">
        <v>6.88</v>
      </c>
      <c r="O43" s="61">
        <v>0.33333333333333304</v>
      </c>
      <c r="P43" s="61">
        <v>0.79032851190094655</v>
      </c>
      <c r="Q43" s="66"/>
      <c r="R43" s="68"/>
      <c r="S43" s="68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7"/>
    </row>
    <row r="44" spans="13:30" x14ac:dyDescent="0.45">
      <c r="M44" s="65"/>
      <c r="N44" s="61">
        <v>6.88</v>
      </c>
      <c r="O44" s="61">
        <v>0.83333333333333259</v>
      </c>
      <c r="P44" s="61">
        <v>0.79032851190094655</v>
      </c>
      <c r="Q44" s="66"/>
      <c r="R44" s="68"/>
      <c r="S44" s="68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7"/>
    </row>
    <row r="45" spans="13:30" x14ac:dyDescent="0.45">
      <c r="M45" s="65"/>
      <c r="N45" s="61">
        <v>7</v>
      </c>
      <c r="O45" s="61">
        <v>0.83333333333333259</v>
      </c>
      <c r="P45" s="61">
        <v>1.5654791408488655</v>
      </c>
      <c r="Q45" s="66"/>
      <c r="R45" s="68"/>
      <c r="S45" s="68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7"/>
    </row>
    <row r="46" spans="13:30" x14ac:dyDescent="0.45">
      <c r="M46" s="65"/>
      <c r="N46" s="61">
        <v>7</v>
      </c>
      <c r="O46" s="61">
        <v>1.1666666666666656</v>
      </c>
      <c r="P46" s="61">
        <v>1.5654791408488655</v>
      </c>
      <c r="Q46" s="66"/>
      <c r="R46" s="68"/>
      <c r="S46" s="68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7"/>
    </row>
    <row r="47" spans="13:30" x14ac:dyDescent="0.45">
      <c r="M47" s="65"/>
      <c r="N47" s="61">
        <v>7.12</v>
      </c>
      <c r="O47" s="61">
        <v>1.1666666666666656</v>
      </c>
      <c r="P47" s="61">
        <v>2.0808185708006866</v>
      </c>
      <c r="Q47" s="66"/>
      <c r="R47" s="68"/>
      <c r="S47" s="68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7"/>
    </row>
    <row r="48" spans="13:30" x14ac:dyDescent="0.45">
      <c r="M48" s="65"/>
      <c r="N48" s="61">
        <v>7.12</v>
      </c>
      <c r="O48" s="61">
        <v>2.8333333333333308</v>
      </c>
      <c r="P48" s="61">
        <v>2.0808185708006866</v>
      </c>
      <c r="Q48" s="66"/>
      <c r="R48" s="68"/>
      <c r="S48" s="68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7"/>
    </row>
    <row r="49" spans="12:30" x14ac:dyDescent="0.45">
      <c r="M49" s="65"/>
      <c r="N49" s="61">
        <v>7.24</v>
      </c>
      <c r="O49" s="61">
        <v>2.8333333333333308</v>
      </c>
      <c r="P49" s="61">
        <v>1.8559592633100996</v>
      </c>
      <c r="Q49" s="66"/>
      <c r="R49" s="68"/>
      <c r="S49" s="68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7"/>
    </row>
    <row r="50" spans="12:30" x14ac:dyDescent="0.45">
      <c r="M50" s="65"/>
      <c r="N50" s="61">
        <v>7.24</v>
      </c>
      <c r="O50" s="61">
        <v>1.6666666666666652</v>
      </c>
      <c r="P50" s="61">
        <v>1.8559592633100996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7"/>
    </row>
    <row r="51" spans="12:30" x14ac:dyDescent="0.45">
      <c r="M51" s="65"/>
      <c r="N51" s="61">
        <v>7.36</v>
      </c>
      <c r="O51" s="61">
        <v>1.6666666666666652</v>
      </c>
      <c r="P51" s="61">
        <v>1.1108360322142377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7"/>
    </row>
    <row r="52" spans="12:30" x14ac:dyDescent="0.45">
      <c r="M52" s="65"/>
      <c r="N52" s="61">
        <v>7.36</v>
      </c>
      <c r="O52" s="61">
        <v>0.99999999999999911</v>
      </c>
      <c r="P52" s="61">
        <v>1.1108360322142377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7"/>
    </row>
    <row r="53" spans="12:30" x14ac:dyDescent="0.45">
      <c r="M53" s="65"/>
      <c r="N53" s="61">
        <v>7.48</v>
      </c>
      <c r="O53" s="61">
        <v>0.99999999999999911</v>
      </c>
      <c r="P53" s="61">
        <v>0.44614781661789066</v>
      </c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7"/>
    </row>
    <row r="54" spans="12:30" x14ac:dyDescent="0.45">
      <c r="M54" s="65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7"/>
    </row>
    <row r="55" spans="12:30" x14ac:dyDescent="0.45">
      <c r="M55" s="65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7"/>
    </row>
    <row r="56" spans="12:30" x14ac:dyDescent="0.45">
      <c r="M56" s="65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7"/>
    </row>
    <row r="57" spans="12:30" x14ac:dyDescent="0.45">
      <c r="M57" s="65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7"/>
    </row>
    <row r="58" spans="12:30" x14ac:dyDescent="0.45">
      <c r="M58" s="6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7"/>
    </row>
    <row r="59" spans="12:30" ht="14.65" thickBot="1" x14ac:dyDescent="0.5">
      <c r="M59" s="69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1"/>
    </row>
    <row r="63" spans="12:30" x14ac:dyDescent="0.45">
      <c r="M63" t="s">
        <v>35</v>
      </c>
      <c r="Q63" s="60"/>
      <c r="R63" s="72"/>
      <c r="S63" s="72"/>
      <c r="T63" s="72"/>
    </row>
    <row r="64" spans="12:30" x14ac:dyDescent="0.45">
      <c r="L64" s="19">
        <v>3</v>
      </c>
      <c r="N64" t="s">
        <v>43</v>
      </c>
      <c r="Q64" s="60"/>
      <c r="R64" s="72"/>
      <c r="S64" s="72"/>
      <c r="T64" s="72"/>
    </row>
    <row r="65" spans="12:19" x14ac:dyDescent="0.45">
      <c r="L65" s="19"/>
      <c r="M65">
        <v>6.64</v>
      </c>
      <c r="N65">
        <v>0.49999999999999956</v>
      </c>
      <c r="O65">
        <v>6.0865369448453013E-2</v>
      </c>
      <c r="P65">
        <f>O65*30</f>
        <v>1.8259610834535904</v>
      </c>
      <c r="R65" s="72"/>
      <c r="S65" s="72"/>
    </row>
    <row r="66" spans="12:19" x14ac:dyDescent="0.45">
      <c r="L66" s="19">
        <v>2</v>
      </c>
      <c r="M66">
        <v>6.76</v>
      </c>
      <c r="N66">
        <v>0.49999999999999956</v>
      </c>
      <c r="O66">
        <v>0.26774126373160273</v>
      </c>
      <c r="P66">
        <f>O66*30</f>
        <v>8.0322379119480818</v>
      </c>
      <c r="R66" s="72"/>
      <c r="S66" s="72"/>
    </row>
    <row r="67" spans="12:19" x14ac:dyDescent="0.45">
      <c r="L67" s="19"/>
      <c r="M67">
        <v>6.76</v>
      </c>
      <c r="N67">
        <v>0.33333333333333304</v>
      </c>
      <c r="O67">
        <v>0.26774126373160273</v>
      </c>
      <c r="P67">
        <f>O67*30</f>
        <v>8.0322379119480818</v>
      </c>
      <c r="R67" s="72"/>
      <c r="S67" s="72"/>
    </row>
    <row r="68" spans="12:19" x14ac:dyDescent="0.45">
      <c r="L68" s="19">
        <v>5</v>
      </c>
      <c r="M68">
        <v>6.88</v>
      </c>
      <c r="N68">
        <v>0.33333333333333304</v>
      </c>
      <c r="O68">
        <v>0.79032851190094655</v>
      </c>
      <c r="P68">
        <f>O68*30</f>
        <v>23.709855357028395</v>
      </c>
      <c r="R68" s="72"/>
      <c r="S68" s="72"/>
    </row>
    <row r="69" spans="12:19" x14ac:dyDescent="0.45">
      <c r="L69" s="19"/>
      <c r="M69">
        <v>6.88</v>
      </c>
      <c r="N69">
        <v>0.83333333333333259</v>
      </c>
      <c r="O69">
        <v>0.79032851190094655</v>
      </c>
      <c r="P69">
        <f>O69*30</f>
        <v>23.709855357028395</v>
      </c>
      <c r="R69" s="72"/>
      <c r="S69" s="72"/>
    </row>
    <row r="70" spans="12:19" x14ac:dyDescent="0.45">
      <c r="L70" s="19">
        <v>5</v>
      </c>
      <c r="M70">
        <v>7</v>
      </c>
      <c r="N70">
        <v>0.83333333333333259</v>
      </c>
      <c r="O70">
        <v>1.5654791408488655</v>
      </c>
      <c r="P70">
        <f>O70*30</f>
        <v>46.964374225465967</v>
      </c>
      <c r="R70" s="72"/>
      <c r="S70" s="72"/>
    </row>
    <row r="71" spans="12:19" x14ac:dyDescent="0.45">
      <c r="L71" s="19"/>
      <c r="M71">
        <v>7</v>
      </c>
      <c r="N71">
        <v>0.83333333333333259</v>
      </c>
      <c r="O71">
        <v>1.5654791408488655</v>
      </c>
      <c r="P71">
        <f>O71*30</f>
        <v>46.964374225465967</v>
      </c>
      <c r="R71" s="72"/>
      <c r="S71" s="72"/>
    </row>
    <row r="72" spans="12:19" x14ac:dyDescent="0.45">
      <c r="L72" s="19">
        <v>19</v>
      </c>
      <c r="M72">
        <v>7.12</v>
      </c>
      <c r="N72">
        <v>0.83333333333333259</v>
      </c>
      <c r="O72">
        <v>2.0808185708006866</v>
      </c>
      <c r="P72">
        <f>O72*30</f>
        <v>62.424557124020595</v>
      </c>
      <c r="R72" s="72"/>
      <c r="S72" s="72"/>
    </row>
    <row r="73" spans="12:19" x14ac:dyDescent="0.45">
      <c r="L73" s="19"/>
      <c r="M73">
        <v>7.12</v>
      </c>
      <c r="N73">
        <v>3.1666666666666639</v>
      </c>
      <c r="O73">
        <v>2.0808185708006866</v>
      </c>
      <c r="P73">
        <f>O73*30</f>
        <v>62.424557124020595</v>
      </c>
      <c r="R73" s="72"/>
      <c r="S73" s="72"/>
    </row>
    <row r="74" spans="12:19" x14ac:dyDescent="0.45">
      <c r="L74" s="19">
        <v>9</v>
      </c>
      <c r="M74">
        <v>7.24</v>
      </c>
      <c r="N74">
        <v>3.1666666666666639</v>
      </c>
      <c r="O74">
        <v>1.8559592633100996</v>
      </c>
      <c r="P74">
        <f>O74*30</f>
        <v>55.678777899302986</v>
      </c>
      <c r="R74" s="72"/>
      <c r="S74" s="72"/>
    </row>
    <row r="75" spans="12:19" x14ac:dyDescent="0.45">
      <c r="L75" s="19"/>
      <c r="M75">
        <v>7.24</v>
      </c>
      <c r="N75">
        <v>1.4999999999999987</v>
      </c>
      <c r="O75">
        <v>1.8559592633100996</v>
      </c>
      <c r="P75">
        <f>O75*30</f>
        <v>55.678777899302986</v>
      </c>
      <c r="R75" s="72"/>
      <c r="S75" s="72"/>
    </row>
    <row r="76" spans="12:19" x14ac:dyDescent="0.45">
      <c r="L76" s="19">
        <v>7</v>
      </c>
      <c r="M76">
        <v>7.36</v>
      </c>
      <c r="N76">
        <v>1.4999999999999987</v>
      </c>
      <c r="O76">
        <v>1.1108360322142377</v>
      </c>
      <c r="P76">
        <f>O76*30</f>
        <v>33.32508096642713</v>
      </c>
      <c r="R76" s="72"/>
      <c r="S76" s="72"/>
    </row>
    <row r="77" spans="12:19" x14ac:dyDescent="0.45">
      <c r="L77" s="19"/>
      <c r="M77">
        <v>7.36</v>
      </c>
      <c r="N77">
        <v>1.1666666666666656</v>
      </c>
      <c r="O77">
        <v>1.1108360322142377</v>
      </c>
      <c r="P77">
        <f>O77*30</f>
        <v>33.32508096642713</v>
      </c>
      <c r="R77" s="72"/>
      <c r="S77" s="72"/>
    </row>
    <row r="78" spans="12:19" x14ac:dyDescent="0.45">
      <c r="M78">
        <v>7.48</v>
      </c>
      <c r="N78">
        <v>1.1666666666666656</v>
      </c>
      <c r="O78">
        <v>0.44614781661789066</v>
      </c>
      <c r="P78">
        <f>O78*30</f>
        <v>13.38443449853672</v>
      </c>
      <c r="R78" s="72"/>
      <c r="S78" s="72"/>
    </row>
  </sheetData>
  <mergeCells count="22">
    <mergeCell ref="L76:L77"/>
    <mergeCell ref="L64:L65"/>
    <mergeCell ref="L66:L67"/>
    <mergeCell ref="L68:L69"/>
    <mergeCell ref="L70:L71"/>
    <mergeCell ref="L72:L73"/>
    <mergeCell ref="L74:L75"/>
    <mergeCell ref="R48:R49"/>
    <mergeCell ref="S48:S49"/>
    <mergeCell ref="Q63:Q64"/>
    <mergeCell ref="R42:R43"/>
    <mergeCell ref="S42:S43"/>
    <mergeCell ref="R44:R45"/>
    <mergeCell ref="S44:S45"/>
    <mergeCell ref="R46:R47"/>
    <mergeCell ref="S46:S47"/>
    <mergeCell ref="R36:R37"/>
    <mergeCell ref="S36:S37"/>
    <mergeCell ref="R38:R39"/>
    <mergeCell ref="S38:S39"/>
    <mergeCell ref="R40:R41"/>
    <mergeCell ref="S40:S4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F3F-C2FE-48F6-902A-7EF96F9B994D}">
  <dimension ref="A1:D59"/>
  <sheetViews>
    <sheetView topLeftCell="A45" workbookViewId="0">
      <selection activeCell="B59" sqref="B59"/>
    </sheetView>
  </sheetViews>
  <sheetFormatPr defaultRowHeight="14.25" x14ac:dyDescent="0.45"/>
  <cols>
    <col min="1" max="1" width="15" customWidth="1"/>
    <col min="2" max="2" width="20.265625" customWidth="1"/>
    <col min="3" max="3" width="18" customWidth="1"/>
    <col min="4" max="4" width="15.86328125" customWidth="1"/>
    <col min="5" max="5" width="9.06640625" customWidth="1"/>
    <col min="7" max="8" width="9.06640625" customWidth="1"/>
  </cols>
  <sheetData>
    <row r="1" spans="1:4" x14ac:dyDescent="0.45">
      <c r="A1" s="28" t="s">
        <v>44</v>
      </c>
    </row>
    <row r="2" spans="1:4" ht="18.399999999999999" customHeight="1" x14ac:dyDescent="0.45">
      <c r="A2" s="42" t="s">
        <v>45</v>
      </c>
    </row>
    <row r="3" spans="1:4" ht="12.4" customHeight="1" x14ac:dyDescent="0.45">
      <c r="A3" s="21" t="s">
        <v>29</v>
      </c>
      <c r="B3" s="22"/>
      <c r="C3" s="22"/>
      <c r="D3" s="22"/>
    </row>
    <row r="4" spans="1:4" ht="12.4" customHeight="1" x14ac:dyDescent="0.45">
      <c r="A4" s="2">
        <v>1</v>
      </c>
      <c r="B4" s="2">
        <v>7.22</v>
      </c>
      <c r="C4" s="2">
        <v>7.4399999999998023</v>
      </c>
      <c r="D4" s="6">
        <v>55.353599999997058</v>
      </c>
    </row>
    <row r="5" spans="1:4" ht="12.4" customHeight="1" x14ac:dyDescent="0.45">
      <c r="A5" s="2">
        <v>2</v>
      </c>
      <c r="B5" s="2">
        <v>7.04</v>
      </c>
      <c r="C5" s="2">
        <v>-10.560000000000169</v>
      </c>
      <c r="D5" s="6">
        <v>111.51360000000358</v>
      </c>
    </row>
    <row r="6" spans="1:4" ht="12.4" customHeight="1" x14ac:dyDescent="0.45">
      <c r="A6" s="2">
        <v>3</v>
      </c>
      <c r="B6" s="2">
        <v>7.21</v>
      </c>
      <c r="C6" s="2">
        <v>6.4399999999998236</v>
      </c>
      <c r="D6" s="6">
        <v>41.473599999997731</v>
      </c>
    </row>
    <row r="7" spans="1:4" ht="12.4" customHeight="1" x14ac:dyDescent="0.45">
      <c r="A7" s="2">
        <v>4</v>
      </c>
      <c r="B7" s="2">
        <v>7.45</v>
      </c>
      <c r="C7" s="2">
        <v>30.439999999999845</v>
      </c>
      <c r="D7" s="6">
        <v>926.5935999999906</v>
      </c>
    </row>
    <row r="8" spans="1:4" ht="12.4" customHeight="1" x14ac:dyDescent="0.45">
      <c r="A8" s="2">
        <v>5</v>
      </c>
      <c r="B8" s="2">
        <v>7.3</v>
      </c>
      <c r="C8" s="2">
        <v>15.439999999999809</v>
      </c>
      <c r="D8" s="6">
        <v>238.39359999999411</v>
      </c>
    </row>
    <row r="9" spans="1:4" ht="12.4" customHeight="1" x14ac:dyDescent="0.45">
      <c r="A9" s="2">
        <v>6</v>
      </c>
      <c r="B9" s="2">
        <v>6.69</v>
      </c>
      <c r="C9" s="2">
        <v>-45.56000000000013</v>
      </c>
      <c r="D9" s="6">
        <v>2075.7136000000119</v>
      </c>
    </row>
    <row r="10" spans="1:4" ht="12.4" customHeight="1" x14ac:dyDescent="0.45">
      <c r="A10" s="2">
        <v>7</v>
      </c>
      <c r="B10" s="2">
        <v>7.19</v>
      </c>
      <c r="C10" s="2">
        <v>4.4399999999998663</v>
      </c>
      <c r="D10" s="6">
        <v>19.713599999998813</v>
      </c>
    </row>
    <row r="11" spans="1:4" ht="12.4" customHeight="1" x14ac:dyDescent="0.45">
      <c r="A11" s="2">
        <v>8</v>
      </c>
      <c r="B11" s="2">
        <v>7.16</v>
      </c>
      <c r="C11" s="2">
        <v>1.4399999999998414</v>
      </c>
      <c r="D11" s="6">
        <v>2.0735999999995434</v>
      </c>
    </row>
    <row r="12" spans="1:4" ht="12.4" customHeight="1" x14ac:dyDescent="0.45">
      <c r="A12" s="2">
        <v>9</v>
      </c>
      <c r="B12" s="2">
        <v>7.14</v>
      </c>
      <c r="C12" s="2">
        <v>-0.56000000000020478</v>
      </c>
      <c r="D12" s="6">
        <v>0.31360000000022936</v>
      </c>
    </row>
    <row r="13" spans="1:4" ht="12.4" customHeight="1" x14ac:dyDescent="0.45">
      <c r="A13" s="2">
        <v>10</v>
      </c>
      <c r="B13" s="2">
        <v>7.17</v>
      </c>
      <c r="C13" s="2">
        <v>2.4399999999998201</v>
      </c>
      <c r="D13" s="6">
        <v>5.9535999999991223</v>
      </c>
    </row>
    <row r="14" spans="1:4" ht="12.4" customHeight="1" x14ac:dyDescent="0.45">
      <c r="A14" s="2">
        <v>11</v>
      </c>
      <c r="B14" s="2">
        <v>7.46</v>
      </c>
      <c r="C14" s="2">
        <v>31.439999999999824</v>
      </c>
      <c r="D14" s="6">
        <v>988.47359999998889</v>
      </c>
    </row>
    <row r="15" spans="1:4" ht="12.4" customHeight="1" x14ac:dyDescent="0.45">
      <c r="A15" s="2">
        <v>12</v>
      </c>
      <c r="B15" s="2">
        <v>6.64</v>
      </c>
      <c r="C15" s="2">
        <v>-50.560000000000201</v>
      </c>
      <c r="D15" s="6">
        <v>2556.3136000000204</v>
      </c>
    </row>
    <row r="16" spans="1:4" ht="12.4" customHeight="1" x14ac:dyDescent="0.45">
      <c r="A16" s="2">
        <v>13</v>
      </c>
      <c r="B16" s="2">
        <v>7.16</v>
      </c>
      <c r="C16" s="2">
        <v>1.4399999999998414</v>
      </c>
      <c r="D16" s="6">
        <v>2.0735999999995434</v>
      </c>
    </row>
    <row r="17" spans="1:4" ht="12.4" customHeight="1" x14ac:dyDescent="0.45">
      <c r="A17" s="2">
        <v>14</v>
      </c>
      <c r="B17" s="2">
        <v>7.43</v>
      </c>
      <c r="C17" s="2">
        <v>28.439999999999799</v>
      </c>
      <c r="D17" s="6">
        <v>808.83359999998856</v>
      </c>
    </row>
    <row r="18" spans="1:4" ht="12.4" customHeight="1" x14ac:dyDescent="0.45">
      <c r="A18" s="2">
        <v>15</v>
      </c>
      <c r="B18" s="2">
        <v>7.32</v>
      </c>
      <c r="C18" s="2">
        <v>17.439999999999856</v>
      </c>
      <c r="D18" s="6">
        <v>304.15359999999498</v>
      </c>
    </row>
    <row r="19" spans="1:4" ht="12.4" customHeight="1" x14ac:dyDescent="0.45">
      <c r="A19" s="2">
        <v>16</v>
      </c>
      <c r="B19" s="2">
        <v>6.79</v>
      </c>
      <c r="C19" s="2">
        <v>-35.560000000000173</v>
      </c>
      <c r="D19" s="6">
        <v>1264.5136000000123</v>
      </c>
    </row>
    <row r="20" spans="1:4" ht="12.4" customHeight="1" x14ac:dyDescent="0.45">
      <c r="A20" s="2">
        <v>17</v>
      </c>
      <c r="B20" s="2">
        <v>7.46</v>
      </c>
      <c r="C20" s="2">
        <v>31.439999999999824</v>
      </c>
      <c r="D20" s="6">
        <v>988.47359999998889</v>
      </c>
    </row>
    <row r="21" spans="1:4" ht="12.4" customHeight="1" x14ac:dyDescent="0.45">
      <c r="A21" s="2">
        <v>18</v>
      </c>
      <c r="B21" s="2">
        <v>7.21</v>
      </c>
      <c r="C21" s="2">
        <v>6.4399999999998236</v>
      </c>
      <c r="D21" s="6">
        <v>41.473599999997731</v>
      </c>
    </row>
    <row r="22" spans="1:4" ht="12.4" customHeight="1" x14ac:dyDescent="0.45">
      <c r="A22" s="2">
        <v>19</v>
      </c>
      <c r="B22" s="2">
        <v>7.4</v>
      </c>
      <c r="C22" s="2">
        <v>25.439999999999863</v>
      </c>
      <c r="D22" s="6">
        <v>647.19359999999301</v>
      </c>
    </row>
    <row r="23" spans="1:4" ht="12.4" customHeight="1" x14ac:dyDescent="0.45">
      <c r="A23" s="2">
        <v>20</v>
      </c>
      <c r="B23" s="2">
        <v>6.96</v>
      </c>
      <c r="C23" s="2">
        <v>-18.560000000000176</v>
      </c>
      <c r="D23" s="6">
        <v>344.47360000000657</v>
      </c>
    </row>
    <row r="24" spans="1:4" ht="12.4" customHeight="1" x14ac:dyDescent="0.45">
      <c r="A24" s="2">
        <v>21</v>
      </c>
      <c r="B24" s="2">
        <v>7.35</v>
      </c>
      <c r="C24" s="2">
        <v>20.439999999999792</v>
      </c>
      <c r="D24" s="6">
        <v>417.7935999999915</v>
      </c>
    </row>
    <row r="25" spans="1:4" ht="12.4" customHeight="1" x14ac:dyDescent="0.45">
      <c r="A25" s="2">
        <v>22</v>
      </c>
      <c r="B25" s="2">
        <v>7.33</v>
      </c>
      <c r="C25" s="2">
        <v>18.439999999999834</v>
      </c>
      <c r="D25" s="6">
        <v>340.0335999999939</v>
      </c>
    </row>
    <row r="26" spans="1:4" ht="12.4" customHeight="1" x14ac:dyDescent="0.45">
      <c r="A26" s="2">
        <v>23</v>
      </c>
      <c r="B26" s="2">
        <v>7.11</v>
      </c>
      <c r="C26" s="2">
        <v>-3.5600000000001408</v>
      </c>
      <c r="D26" s="6">
        <v>12.673600000001002</v>
      </c>
    </row>
    <row r="27" spans="1:4" ht="12.4" customHeight="1" x14ac:dyDescent="0.45">
      <c r="A27" s="2">
        <v>24</v>
      </c>
      <c r="B27" s="2">
        <v>7.21</v>
      </c>
      <c r="C27" s="2">
        <v>6.4399999999998236</v>
      </c>
      <c r="D27" s="6">
        <v>41.473599999997731</v>
      </c>
    </row>
    <row r="28" spans="1:4" ht="12.4" customHeight="1" x14ac:dyDescent="0.45">
      <c r="A28" s="2">
        <v>25</v>
      </c>
      <c r="B28" s="2">
        <v>7.24</v>
      </c>
      <c r="C28" s="2">
        <v>9.4399999999998485</v>
      </c>
      <c r="D28" s="6">
        <v>89.113599999997135</v>
      </c>
    </row>
    <row r="29" spans="1:4" ht="12.4" customHeight="1" x14ac:dyDescent="0.45">
      <c r="A29" s="2">
        <v>26</v>
      </c>
      <c r="B29" s="2">
        <v>7.13</v>
      </c>
      <c r="C29" s="2">
        <v>-1.5600000000001835</v>
      </c>
      <c r="D29" s="6">
        <v>2.4336000000005722</v>
      </c>
    </row>
    <row r="30" spans="1:4" ht="12.4" customHeight="1" x14ac:dyDescent="0.45">
      <c r="A30" s="2">
        <v>27</v>
      </c>
      <c r="B30" s="2">
        <v>7.27</v>
      </c>
      <c r="C30" s="2">
        <v>12.439999999999785</v>
      </c>
      <c r="D30" s="6">
        <v>154.75359999999463</v>
      </c>
    </row>
    <row r="31" spans="1:4" ht="12.4" customHeight="1" x14ac:dyDescent="0.45">
      <c r="A31" s="2">
        <v>28</v>
      </c>
      <c r="B31" s="2">
        <v>7.24</v>
      </c>
      <c r="C31" s="2">
        <v>9.4399999999998485</v>
      </c>
      <c r="D31" s="6">
        <v>89.113599999997135</v>
      </c>
    </row>
    <row r="32" spans="1:4" ht="12.4" customHeight="1" x14ac:dyDescent="0.45">
      <c r="A32" s="2">
        <v>29</v>
      </c>
      <c r="B32" s="2">
        <v>6.97</v>
      </c>
      <c r="C32" s="2">
        <v>-17.560000000000198</v>
      </c>
      <c r="D32" s="6">
        <v>308.35360000000696</v>
      </c>
    </row>
    <row r="33" spans="1:4" ht="12.4" customHeight="1" x14ac:dyDescent="0.45">
      <c r="A33" s="2">
        <v>30</v>
      </c>
      <c r="B33" s="2">
        <v>7.15</v>
      </c>
      <c r="C33" s="2">
        <v>0.43999999999986272</v>
      </c>
      <c r="D33" s="6">
        <v>0.1935999999998792</v>
      </c>
    </row>
    <row r="34" spans="1:4" ht="12.4" customHeight="1" x14ac:dyDescent="0.45">
      <c r="A34" s="2">
        <v>31</v>
      </c>
      <c r="B34" s="2">
        <v>7.01</v>
      </c>
      <c r="C34" s="2">
        <v>-13.560000000000194</v>
      </c>
      <c r="D34" s="6">
        <v>183.87360000000527</v>
      </c>
    </row>
    <row r="35" spans="1:4" ht="12.4" customHeight="1" x14ac:dyDescent="0.45">
      <c r="A35" s="2">
        <v>32</v>
      </c>
      <c r="B35" s="2">
        <v>6.75</v>
      </c>
      <c r="C35" s="2">
        <v>-39.560000000000173</v>
      </c>
      <c r="D35" s="6">
        <v>1564.9936000000137</v>
      </c>
    </row>
    <row r="36" spans="1:4" ht="12.4" customHeight="1" x14ac:dyDescent="0.45">
      <c r="A36" s="2">
        <v>33</v>
      </c>
      <c r="B36" s="2">
        <v>6.95</v>
      </c>
      <c r="C36" s="2">
        <v>-19.560000000000155</v>
      </c>
      <c r="D36" s="6">
        <v>382.59360000000606</v>
      </c>
    </row>
    <row r="37" spans="1:4" ht="12.4" customHeight="1" x14ac:dyDescent="0.45">
      <c r="A37" s="2">
        <v>34</v>
      </c>
      <c r="B37" s="2">
        <v>7.09</v>
      </c>
      <c r="C37" s="2">
        <v>-5.560000000000187</v>
      </c>
      <c r="D37" s="6">
        <v>30.913600000002081</v>
      </c>
    </row>
    <row r="38" spans="1:4" ht="12.4" customHeight="1" x14ac:dyDescent="0.45">
      <c r="A38" s="2">
        <v>35</v>
      </c>
      <c r="B38" s="2">
        <v>7.17</v>
      </c>
      <c r="C38" s="2">
        <v>2.4399999999998201</v>
      </c>
      <c r="D38" s="6">
        <v>5.9535999999991223</v>
      </c>
    </row>
    <row r="39" spans="1:4" ht="12.4" customHeight="1" x14ac:dyDescent="0.45">
      <c r="A39" s="2">
        <v>36</v>
      </c>
      <c r="B39" s="2">
        <v>6.95</v>
      </c>
      <c r="C39" s="2">
        <v>-19.560000000000155</v>
      </c>
      <c r="D39" s="6">
        <v>382.59360000000606</v>
      </c>
    </row>
    <row r="40" spans="1:4" ht="12.4" customHeight="1" x14ac:dyDescent="0.45">
      <c r="A40" s="2">
        <v>37</v>
      </c>
      <c r="B40" s="2">
        <v>7.15</v>
      </c>
      <c r="C40" s="2">
        <v>0.43999999999986272</v>
      </c>
      <c r="D40" s="6">
        <v>0.1935999999998792</v>
      </c>
    </row>
    <row r="41" spans="1:4" ht="12.4" customHeight="1" x14ac:dyDescent="0.45">
      <c r="A41" s="2">
        <v>38</v>
      </c>
      <c r="B41" s="2">
        <v>7.36</v>
      </c>
      <c r="C41" s="2">
        <v>21.439999999999859</v>
      </c>
      <c r="D41" s="6">
        <v>459.67359999999394</v>
      </c>
    </row>
    <row r="42" spans="1:4" ht="12.4" customHeight="1" x14ac:dyDescent="0.45">
      <c r="A42" s="2">
        <v>39</v>
      </c>
      <c r="B42" s="2">
        <v>7.28</v>
      </c>
      <c r="C42" s="2">
        <v>13.439999999999852</v>
      </c>
      <c r="D42" s="6">
        <v>180.63359999999602</v>
      </c>
    </row>
    <row r="43" spans="1:4" ht="12.4" customHeight="1" x14ac:dyDescent="0.45">
      <c r="A43" s="2">
        <v>40</v>
      </c>
      <c r="B43" s="2">
        <v>6.99</v>
      </c>
      <c r="C43" s="2">
        <v>-15.560000000000151</v>
      </c>
      <c r="D43" s="6">
        <v>242.11360000000471</v>
      </c>
    </row>
    <row r="44" spans="1:4" ht="12.4" customHeight="1" x14ac:dyDescent="0.45">
      <c r="A44" s="2">
        <v>41</v>
      </c>
      <c r="B44" s="2">
        <v>7.11</v>
      </c>
      <c r="C44" s="2">
        <v>-3.5600000000001408</v>
      </c>
      <c r="D44" s="6">
        <v>12.673600000001002</v>
      </c>
    </row>
    <row r="45" spans="1:4" ht="12.4" customHeight="1" x14ac:dyDescent="0.45">
      <c r="A45" s="2">
        <v>42</v>
      </c>
      <c r="B45" s="2">
        <v>7.24</v>
      </c>
      <c r="C45" s="2">
        <v>9.4399999999998485</v>
      </c>
      <c r="D45" s="6">
        <v>89.113599999997135</v>
      </c>
    </row>
    <row r="46" spans="1:4" ht="12.4" customHeight="1" x14ac:dyDescent="0.45">
      <c r="A46" s="2">
        <v>43</v>
      </c>
      <c r="B46" s="2">
        <v>7.12</v>
      </c>
      <c r="C46" s="2">
        <v>-2.5600000000001621</v>
      </c>
      <c r="D46" s="6">
        <v>6.5536000000008299</v>
      </c>
    </row>
    <row r="47" spans="1:4" ht="12.4" customHeight="1" x14ac:dyDescent="0.45">
      <c r="A47" s="2">
        <v>44</v>
      </c>
      <c r="B47" s="2">
        <v>7.04</v>
      </c>
      <c r="C47" s="2">
        <v>-10.560000000000169</v>
      </c>
      <c r="D47" s="6">
        <v>111.51360000000358</v>
      </c>
    </row>
    <row r="48" spans="1:4" ht="12.4" customHeight="1" x14ac:dyDescent="0.45">
      <c r="A48" s="2">
        <v>45</v>
      </c>
      <c r="B48" s="2">
        <v>7.16</v>
      </c>
      <c r="C48" s="2">
        <v>1.4399999999998414</v>
      </c>
      <c r="D48" s="6">
        <v>2.0735999999995434</v>
      </c>
    </row>
    <row r="49" spans="1:4" ht="12.4" customHeight="1" x14ac:dyDescent="0.45">
      <c r="A49" s="2">
        <v>46</v>
      </c>
      <c r="B49" s="2">
        <v>7.19</v>
      </c>
      <c r="C49" s="2">
        <v>4.4399999999998663</v>
      </c>
      <c r="D49" s="6">
        <v>19.713599999998813</v>
      </c>
    </row>
    <row r="50" spans="1:4" ht="12.4" customHeight="1" x14ac:dyDescent="0.45">
      <c r="A50" s="2">
        <v>47</v>
      </c>
      <c r="B50" s="2">
        <v>6.81</v>
      </c>
      <c r="C50" s="2">
        <v>-33.560000000000215</v>
      </c>
      <c r="D50" s="6">
        <v>1126.2736000000145</v>
      </c>
    </row>
    <row r="51" spans="1:4" ht="12.4" customHeight="1" x14ac:dyDescent="0.45">
      <c r="A51" s="2">
        <v>48</v>
      </c>
      <c r="B51" s="2">
        <v>7.22</v>
      </c>
      <c r="C51" s="2">
        <v>7.4399999999998023</v>
      </c>
      <c r="D51" s="6">
        <v>55.353599999997058</v>
      </c>
    </row>
    <row r="52" spans="1:4" ht="12.4" customHeight="1" x14ac:dyDescent="0.45">
      <c r="A52" s="2">
        <v>49</v>
      </c>
      <c r="B52" s="2">
        <v>7.02</v>
      </c>
      <c r="C52" s="2">
        <v>-12.560000000000215</v>
      </c>
      <c r="D52" s="6">
        <v>157.75360000000541</v>
      </c>
    </row>
    <row r="53" spans="1:4" x14ac:dyDescent="0.45">
      <c r="A53" s="2">
        <v>50</v>
      </c>
      <c r="B53" s="2">
        <v>7.27</v>
      </c>
      <c r="C53" s="2">
        <v>12.439999999999785</v>
      </c>
      <c r="D53" s="6">
        <v>154.75359999999463</v>
      </c>
    </row>
    <row r="54" spans="1:4" x14ac:dyDescent="0.45">
      <c r="A54" s="23" t="s">
        <v>30</v>
      </c>
      <c r="B54" s="3">
        <v>7.1456000000000017</v>
      </c>
      <c r="C54" s="6"/>
      <c r="D54" s="6">
        <f>SQRT(SUM(D4:D53)/50/10000)</f>
        <v>0.189991157688983</v>
      </c>
    </row>
    <row r="55" spans="1:4" x14ac:dyDescent="0.45">
      <c r="A55" s="24"/>
      <c r="B55" s="25">
        <v>0</v>
      </c>
      <c r="C55" s="6"/>
      <c r="D55" s="6">
        <f>2.09923090970323/10</f>
        <v>0.209923090970323</v>
      </c>
    </row>
    <row r="56" spans="1:4" x14ac:dyDescent="0.45">
      <c r="A56" s="24"/>
      <c r="B56" s="25"/>
      <c r="C56" s="24"/>
      <c r="D56" s="25">
        <v>1.804832</v>
      </c>
    </row>
    <row r="57" spans="1:4" x14ac:dyDescent="0.45">
      <c r="A57" s="42" t="s">
        <v>46</v>
      </c>
      <c r="C57" s="24"/>
      <c r="D57" s="25"/>
    </row>
    <row r="59" spans="1:4" x14ac:dyDescent="0.45">
      <c r="A59" s="28"/>
    </row>
  </sheetData>
  <mergeCells count="4">
    <mergeCell ref="D56:D57"/>
    <mergeCell ref="A55:A56"/>
    <mergeCell ref="B55:B56"/>
    <mergeCell ref="C56:C5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1DAF-F9DB-406B-B2A5-433165F93288}">
  <dimension ref="A1:G24"/>
  <sheetViews>
    <sheetView workbookViewId="0"/>
  </sheetViews>
  <sheetFormatPr defaultRowHeight="14.25" x14ac:dyDescent="0.45"/>
  <cols>
    <col min="1" max="1" width="14.1328125" customWidth="1"/>
    <col min="2" max="2" width="12.1328125" customWidth="1"/>
    <col min="3" max="3" width="12.53125" customWidth="1"/>
    <col min="4" max="4" width="10.1328125" customWidth="1"/>
    <col min="5" max="5" width="11.6640625" customWidth="1"/>
    <col min="7" max="7" width="13.19921875" customWidth="1"/>
  </cols>
  <sheetData>
    <row r="1" spans="1:7" x14ac:dyDescent="0.45">
      <c r="A1" s="29" t="s">
        <v>34</v>
      </c>
      <c r="B1" s="29"/>
      <c r="C1" s="29"/>
      <c r="D1" s="29"/>
      <c r="E1" s="29"/>
      <c r="F1" s="29"/>
      <c r="G1" s="29"/>
    </row>
    <row r="2" spans="1:7" x14ac:dyDescent="0.45">
      <c r="A2" s="34" t="s">
        <v>35</v>
      </c>
      <c r="B2" s="24"/>
      <c r="C2" s="24"/>
      <c r="D2" s="24"/>
    </row>
    <row r="3" spans="1:7" x14ac:dyDescent="0.45">
      <c r="A3" s="39"/>
      <c r="B3" s="24"/>
      <c r="C3" s="24"/>
      <c r="D3" s="41"/>
    </row>
    <row r="4" spans="1:7" x14ac:dyDescent="0.45">
      <c r="A4" s="30">
        <v>6.64</v>
      </c>
      <c r="B4" s="73">
        <v>3</v>
      </c>
      <c r="C4" s="40">
        <f>B4/(50*(A5-A4))</f>
        <v>0.49999999999999956</v>
      </c>
      <c r="D4" s="21">
        <f>1/SQRT(2*PI()*Лист2!$M$8)*EXP(-((A4-Лист2!$L$1)*(A4-Лист2!$L$1))/(2*Лист2!$M$8))</f>
        <v>6.0865369448453013E-2</v>
      </c>
    </row>
    <row r="5" spans="1:7" x14ac:dyDescent="0.45">
      <c r="A5" s="31">
        <v>6.76</v>
      </c>
      <c r="B5" s="74"/>
      <c r="C5" s="40"/>
      <c r="D5" s="21">
        <f>1/SQRT(2*PI()*Лист2!$M$8)*EXP(-((A5-Лист2!$L$1)*(A5-Лист2!$L$1))/(2*Лист2!$M$8))</f>
        <v>0.26774126373160273</v>
      </c>
    </row>
    <row r="6" spans="1:7" x14ac:dyDescent="0.45">
      <c r="A6" s="30">
        <v>6.76</v>
      </c>
      <c r="B6" s="73">
        <v>2</v>
      </c>
      <c r="C6" s="40">
        <f>B6/(50*(A7-A6))</f>
        <v>0.33333333333333304</v>
      </c>
      <c r="D6" s="21">
        <f>1/SQRT(2*PI()*Лист2!$M$8)*EXP(-((A6-Лист2!$L$1)*(A6-Лист2!$L$1))/(2*Лист2!$M$8))</f>
        <v>0.26774126373160273</v>
      </c>
    </row>
    <row r="7" spans="1:7" x14ac:dyDescent="0.45">
      <c r="A7" s="31">
        <v>6.88</v>
      </c>
      <c r="B7" s="74"/>
      <c r="C7" s="40"/>
      <c r="D7" s="21">
        <f>1/SQRT(2*PI()*Лист2!$M$8)*EXP(-((A7-Лист2!$L$1)*(A7-Лист2!$L$1))/(2*Лист2!$M$8))</f>
        <v>0.79032851190094655</v>
      </c>
    </row>
    <row r="8" spans="1:7" x14ac:dyDescent="0.45">
      <c r="A8" s="30">
        <v>6.88</v>
      </c>
      <c r="B8" s="73">
        <v>5</v>
      </c>
      <c r="C8" s="40">
        <f>B8/(50*(A9-A8))</f>
        <v>0.83333333333333259</v>
      </c>
      <c r="D8" s="21">
        <f>1/SQRT(2*PI()*Лист2!$M$8)*EXP(-((A8-Лист2!$L$1)*(A8-Лист2!$L$1))/(2*Лист2!$M$8))</f>
        <v>0.79032851190094655</v>
      </c>
    </row>
    <row r="9" spans="1:7" x14ac:dyDescent="0.45">
      <c r="A9" s="31">
        <v>7</v>
      </c>
      <c r="B9" s="74"/>
      <c r="C9" s="40"/>
      <c r="D9" s="21">
        <f>1/SQRT(2*PI()*Лист2!$M$8)*EXP(-((A9-Лист2!$L$1)*(A9-Лист2!$L$1))/(2*Лист2!$M$8))</f>
        <v>1.5654791408488655</v>
      </c>
    </row>
    <row r="10" spans="1:7" x14ac:dyDescent="0.45">
      <c r="A10" s="30">
        <v>7</v>
      </c>
      <c r="B10" s="73">
        <v>5</v>
      </c>
      <c r="C10" s="40">
        <f>B10/(50*(A11-A10))</f>
        <v>0.83333333333333259</v>
      </c>
      <c r="D10" s="21">
        <f>1/SQRT(2*PI()*Лист2!$M$8)*EXP(-((A10-Лист2!$L$1)*(A10-Лист2!$L$1))/(2*Лист2!$M$8))</f>
        <v>1.5654791408488655</v>
      </c>
    </row>
    <row r="11" spans="1:7" x14ac:dyDescent="0.45">
      <c r="A11" s="31">
        <v>7.12</v>
      </c>
      <c r="B11" s="74"/>
      <c r="C11" s="40"/>
      <c r="D11" s="21">
        <f>1/SQRT(2*PI()*Лист2!$M$8)*EXP(-((A11-Лист2!$L$1)*(A11-Лист2!$L$1))/(2*Лист2!$M$8))</f>
        <v>2.0808185708006866</v>
      </c>
    </row>
    <row r="12" spans="1:7" x14ac:dyDescent="0.45">
      <c r="A12" s="30">
        <v>7.12</v>
      </c>
      <c r="B12" s="73">
        <v>19</v>
      </c>
      <c r="C12" s="40">
        <f>B12/(50*(A13-A12))</f>
        <v>3.1666666666666639</v>
      </c>
      <c r="D12" s="21">
        <f>1/SQRT(2*PI()*Лист2!$M$8)*EXP(-((A12-Лист2!$L$1)*(A12-Лист2!$L$1))/(2*Лист2!$M$8))</f>
        <v>2.0808185708006866</v>
      </c>
    </row>
    <row r="13" spans="1:7" x14ac:dyDescent="0.45">
      <c r="A13" s="31">
        <v>7.24</v>
      </c>
      <c r="B13" s="74"/>
      <c r="C13" s="40"/>
      <c r="D13" s="21">
        <f>1/SQRT(2*PI()*Лист2!$M$8)*EXP(-((A13-Лист2!$L$1)*(A13-Лист2!$L$1))/(2*Лист2!$M$8))</f>
        <v>1.8559592633100996</v>
      </c>
    </row>
    <row r="14" spans="1:7" x14ac:dyDescent="0.45">
      <c r="A14" s="30">
        <v>7.24</v>
      </c>
      <c r="B14" s="73">
        <v>9</v>
      </c>
      <c r="C14" s="40">
        <f>B14/(50*(A15-A14))</f>
        <v>1.4999999999999987</v>
      </c>
      <c r="D14" s="21">
        <f>1/SQRT(2*PI()*Лист2!$M$8)*EXP(-((A14-Лист2!$L$1)*(A14-Лист2!$L$1))/(2*Лист2!$M$8))</f>
        <v>1.8559592633100996</v>
      </c>
    </row>
    <row r="15" spans="1:7" x14ac:dyDescent="0.45">
      <c r="A15" s="31">
        <v>7.36</v>
      </c>
      <c r="B15" s="74"/>
      <c r="C15" s="40"/>
      <c r="D15" s="21">
        <f>1/SQRT(2*PI()*Лист2!$M$8)*EXP(-((A15-Лист2!$L$1)*(A15-Лист2!$L$1))/(2*Лист2!$M$8))</f>
        <v>1.1108360322142377</v>
      </c>
    </row>
    <row r="16" spans="1:7" x14ac:dyDescent="0.45">
      <c r="A16" s="30">
        <v>7.36</v>
      </c>
      <c r="B16" s="73">
        <v>7</v>
      </c>
      <c r="C16" s="40">
        <f>B16/(50*(A17-A16))</f>
        <v>1.1666666666666656</v>
      </c>
      <c r="D16" s="21">
        <f>1/SQRT(2*PI()*Лист2!$M$8)*EXP(-((A16-Лист2!$L$1)*(A16-Лист2!$L$1))/(2*Лист2!$M$8))</f>
        <v>1.1108360322142377</v>
      </c>
    </row>
    <row r="17" spans="1:6" x14ac:dyDescent="0.45">
      <c r="A17" s="31">
        <v>7.48</v>
      </c>
      <c r="B17" s="74"/>
      <c r="C17" s="40"/>
      <c r="D17" s="21">
        <f>1/SQRT(2*PI()*Лист2!$M$8)*EXP(-((A17-Лист2!$L$1)*(A17-Лист2!$L$1))/(2*Лист2!$M$8))</f>
        <v>0.44614781661789066</v>
      </c>
    </row>
    <row r="19" spans="1:6" x14ac:dyDescent="0.45">
      <c r="A19" s="43" t="s">
        <v>36</v>
      </c>
    </row>
    <row r="20" spans="1:6" x14ac:dyDescent="0.45">
      <c r="A20" s="46"/>
      <c r="B20" s="44" t="s">
        <v>37</v>
      </c>
      <c r="C20" s="24"/>
      <c r="D20" s="24"/>
      <c r="E20" s="24"/>
      <c r="F20" s="24"/>
    </row>
    <row r="21" spans="1:6" x14ac:dyDescent="0.45">
      <c r="A21" s="46"/>
      <c r="B21" s="45" t="s">
        <v>38</v>
      </c>
      <c r="C21" s="6" t="s">
        <v>39</v>
      </c>
      <c r="D21" s="24"/>
      <c r="E21" s="24"/>
      <c r="F21" s="24"/>
    </row>
    <row r="22" spans="1:6" x14ac:dyDescent="0.45">
      <c r="A22" s="6"/>
      <c r="B22" s="6"/>
      <c r="C22" s="6"/>
      <c r="D22" s="6"/>
      <c r="E22" s="6"/>
      <c r="F22" s="6"/>
    </row>
    <row r="23" spans="1:6" x14ac:dyDescent="0.45">
      <c r="A23" s="6"/>
      <c r="B23" s="6"/>
      <c r="C23" s="6"/>
      <c r="D23" s="6"/>
      <c r="E23" s="6"/>
      <c r="F23" s="6"/>
    </row>
    <row r="24" spans="1:6" x14ac:dyDescent="0.45">
      <c r="A24" s="6"/>
      <c r="B24" s="6"/>
      <c r="C24" s="6"/>
      <c r="D24" s="6"/>
      <c r="E24" s="6"/>
      <c r="F24" s="6"/>
    </row>
  </sheetData>
  <mergeCells count="23">
    <mergeCell ref="A20:A21"/>
    <mergeCell ref="B20:C20"/>
    <mergeCell ref="D20:D21"/>
    <mergeCell ref="E20:E21"/>
    <mergeCell ref="F20:F21"/>
    <mergeCell ref="C6:C7"/>
    <mergeCell ref="C8:C9"/>
    <mergeCell ref="C10:C11"/>
    <mergeCell ref="C12:C13"/>
    <mergeCell ref="C14:C15"/>
    <mergeCell ref="C16:C17"/>
    <mergeCell ref="B6:B7"/>
    <mergeCell ref="B8:B9"/>
    <mergeCell ref="B10:B11"/>
    <mergeCell ref="B12:B13"/>
    <mergeCell ref="B14:B15"/>
    <mergeCell ref="B16:B17"/>
    <mergeCell ref="A2:A3"/>
    <mergeCell ref="B2:B3"/>
    <mergeCell ref="C2:C3"/>
    <mergeCell ref="D2:D3"/>
    <mergeCell ref="B4:B5"/>
    <mergeCell ref="C4:C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60D1-D337-41DB-8F79-B756464591C5}">
  <dimension ref="A1:D20"/>
  <sheetViews>
    <sheetView workbookViewId="0">
      <selection sqref="A1:E20"/>
    </sheetView>
  </sheetViews>
  <sheetFormatPr defaultRowHeight="14.25" x14ac:dyDescent="0.45"/>
  <cols>
    <col min="3" max="3" width="13.1328125" customWidth="1"/>
  </cols>
  <sheetData>
    <row r="1" spans="1:4" x14ac:dyDescent="0.45">
      <c r="A1" s="28" t="s">
        <v>44</v>
      </c>
    </row>
    <row r="2" spans="1:4" x14ac:dyDescent="0.45">
      <c r="A2" s="29" t="s">
        <v>34</v>
      </c>
    </row>
    <row r="3" spans="1:4" x14ac:dyDescent="0.45">
      <c r="A3" s="34" t="s">
        <v>35</v>
      </c>
      <c r="B3" s="24"/>
      <c r="C3" s="24"/>
      <c r="D3" s="24"/>
    </row>
    <row r="4" spans="1:4" x14ac:dyDescent="0.45">
      <c r="A4" s="39"/>
      <c r="B4" s="24"/>
      <c r="C4" s="24"/>
      <c r="D4" s="41"/>
    </row>
    <row r="5" spans="1:4" x14ac:dyDescent="0.45">
      <c r="A5" s="30">
        <v>6.64</v>
      </c>
      <c r="B5" s="73">
        <v>3</v>
      </c>
      <c r="C5" s="40">
        <f>B5/(50*(A6-A5))</f>
        <v>0.49999999999999956</v>
      </c>
      <c r="D5" s="21">
        <f>1/SQRT(2*PI()*Лист2!$M$8)*EXP(-((A5-Лист2!$L$1)*(A5-Лист2!$L$1))/(2*Лист2!$M$8))</f>
        <v>6.0865369448453013E-2</v>
      </c>
    </row>
    <row r="6" spans="1:4" x14ac:dyDescent="0.45">
      <c r="A6" s="31">
        <v>6.76</v>
      </c>
      <c r="B6" s="74"/>
      <c r="C6" s="40"/>
      <c r="D6" s="21">
        <f>1/SQRT(2*PI()*Лист2!$M$8)*EXP(-((A6-Лист2!$L$1)*(A6-Лист2!$L$1))/(2*Лист2!$M$8))</f>
        <v>0.26774126373160273</v>
      </c>
    </row>
    <row r="7" spans="1:4" x14ac:dyDescent="0.45">
      <c r="A7" s="30">
        <v>6.76</v>
      </c>
      <c r="B7" s="73">
        <v>2</v>
      </c>
      <c r="C7" s="40">
        <f>B7/(50*(A8-A7))</f>
        <v>0.33333333333333304</v>
      </c>
      <c r="D7" s="21">
        <f>1/SQRT(2*PI()*Лист2!$M$8)*EXP(-((A7-Лист2!$L$1)*(A7-Лист2!$L$1))/(2*Лист2!$M$8))</f>
        <v>0.26774126373160273</v>
      </c>
    </row>
    <row r="8" spans="1:4" x14ac:dyDescent="0.45">
      <c r="A8" s="31">
        <v>6.88</v>
      </c>
      <c r="B8" s="74"/>
      <c r="C8" s="40"/>
      <c r="D8" s="21">
        <f>1/SQRT(2*PI()*Лист2!$M$8)*EXP(-((A8-Лист2!$L$1)*(A8-Лист2!$L$1))/(2*Лист2!$M$8))</f>
        <v>0.79032851190094655</v>
      </c>
    </row>
    <row r="9" spans="1:4" x14ac:dyDescent="0.45">
      <c r="A9" s="30">
        <v>6.88</v>
      </c>
      <c r="B9" s="73">
        <v>5</v>
      </c>
      <c r="C9" s="40">
        <f>B9/(50*(A10-A9))</f>
        <v>0.83333333333333259</v>
      </c>
      <c r="D9" s="21">
        <f>1/SQRT(2*PI()*Лист2!$M$8)*EXP(-((A9-Лист2!$L$1)*(A9-Лист2!$L$1))/(2*Лист2!$M$8))</f>
        <v>0.79032851190094655</v>
      </c>
    </row>
    <row r="10" spans="1:4" x14ac:dyDescent="0.45">
      <c r="A10" s="31">
        <v>7</v>
      </c>
      <c r="B10" s="74"/>
      <c r="C10" s="40"/>
      <c r="D10" s="21">
        <f>1/SQRT(2*PI()*Лист2!$M$8)*EXP(-((A10-Лист2!$L$1)*(A10-Лист2!$L$1))/(2*Лист2!$M$8))</f>
        <v>1.5654791408488655</v>
      </c>
    </row>
    <row r="11" spans="1:4" x14ac:dyDescent="0.45">
      <c r="A11" s="30">
        <v>7</v>
      </c>
      <c r="B11" s="73">
        <v>5</v>
      </c>
      <c r="C11" s="40">
        <f>B11/(50*(A12-A11))</f>
        <v>0.83333333333333259</v>
      </c>
      <c r="D11" s="21">
        <f>1/SQRT(2*PI()*Лист2!$M$8)*EXP(-((A11-Лист2!$L$1)*(A11-Лист2!$L$1))/(2*Лист2!$M$8))</f>
        <v>1.5654791408488655</v>
      </c>
    </row>
    <row r="12" spans="1:4" x14ac:dyDescent="0.45">
      <c r="A12" s="31">
        <v>7.12</v>
      </c>
      <c r="B12" s="74"/>
      <c r="C12" s="40"/>
      <c r="D12" s="21">
        <f>1/SQRT(2*PI()*Лист2!$M$8)*EXP(-((A12-Лист2!$L$1)*(A12-Лист2!$L$1))/(2*Лист2!$M$8))</f>
        <v>2.0808185708006866</v>
      </c>
    </row>
    <row r="13" spans="1:4" x14ac:dyDescent="0.45">
      <c r="A13" s="30">
        <v>7.12</v>
      </c>
      <c r="B13" s="73">
        <v>19</v>
      </c>
      <c r="C13" s="40">
        <f>B13/(50*(A14-A13))</f>
        <v>3.1666666666666639</v>
      </c>
      <c r="D13" s="21">
        <f>1/SQRT(2*PI()*Лист2!$M$8)*EXP(-((A13-Лист2!$L$1)*(A13-Лист2!$L$1))/(2*Лист2!$M$8))</f>
        <v>2.0808185708006866</v>
      </c>
    </row>
    <row r="14" spans="1:4" x14ac:dyDescent="0.45">
      <c r="A14" s="31">
        <v>7.24</v>
      </c>
      <c r="B14" s="74"/>
      <c r="C14" s="40"/>
      <c r="D14" s="21">
        <f>1/SQRT(2*PI()*Лист2!$M$8)*EXP(-((A14-Лист2!$L$1)*(A14-Лист2!$L$1))/(2*Лист2!$M$8))</f>
        <v>1.8559592633100996</v>
      </c>
    </row>
    <row r="15" spans="1:4" x14ac:dyDescent="0.45">
      <c r="A15" s="30">
        <v>7.24</v>
      </c>
      <c r="B15" s="73">
        <v>9</v>
      </c>
      <c r="C15" s="40">
        <f>B15/(50*(A16-A15))</f>
        <v>1.4999999999999987</v>
      </c>
      <c r="D15" s="21">
        <f>1/SQRT(2*PI()*Лист2!$M$8)*EXP(-((A15-Лист2!$L$1)*(A15-Лист2!$L$1))/(2*Лист2!$M$8))</f>
        <v>1.8559592633100996</v>
      </c>
    </row>
    <row r="16" spans="1:4" x14ac:dyDescent="0.45">
      <c r="A16" s="31">
        <v>7.36</v>
      </c>
      <c r="B16" s="74"/>
      <c r="C16" s="40"/>
      <c r="D16" s="21">
        <f>1/SQRT(2*PI()*Лист2!$M$8)*EXP(-((A16-Лист2!$L$1)*(A16-Лист2!$L$1))/(2*Лист2!$M$8))</f>
        <v>1.1108360322142377</v>
      </c>
    </row>
    <row r="17" spans="1:4" x14ac:dyDescent="0.45">
      <c r="A17" s="30">
        <v>7.36</v>
      </c>
      <c r="B17" s="73">
        <v>7</v>
      </c>
      <c r="C17" s="40">
        <f>B17/(50*(A18-A17))</f>
        <v>1.1666666666666656</v>
      </c>
      <c r="D17" s="21">
        <f>1/SQRT(2*PI()*Лист2!$M$8)*EXP(-((A17-Лист2!$L$1)*(A17-Лист2!$L$1))/(2*Лист2!$M$8))</f>
        <v>1.1108360322142377</v>
      </c>
    </row>
    <row r="18" spans="1:4" x14ac:dyDescent="0.45">
      <c r="A18" s="31">
        <v>7.48</v>
      </c>
      <c r="B18" s="74"/>
      <c r="C18" s="40"/>
      <c r="D18" s="21">
        <f>1/SQRT(2*PI()*Лист2!$M$8)*EXP(-((A18-Лист2!$L$1)*(A18-Лист2!$L$1))/(2*Лист2!$M$8))</f>
        <v>0.44614781661789066</v>
      </c>
    </row>
    <row r="20" spans="1:4" x14ac:dyDescent="0.45">
      <c r="A20" s="42" t="s">
        <v>46</v>
      </c>
    </row>
  </sheetData>
  <mergeCells count="18">
    <mergeCell ref="B13:B14"/>
    <mergeCell ref="C13:C14"/>
    <mergeCell ref="B15:B16"/>
    <mergeCell ref="C15:C16"/>
    <mergeCell ref="B17:B18"/>
    <mergeCell ref="C17:C18"/>
    <mergeCell ref="B7:B8"/>
    <mergeCell ref="C7:C8"/>
    <mergeCell ref="B9:B10"/>
    <mergeCell ref="C9:C10"/>
    <mergeCell ref="B11:B12"/>
    <mergeCell ref="C11:C12"/>
    <mergeCell ref="A3:A4"/>
    <mergeCell ref="B3:B4"/>
    <mergeCell ref="C3:C4"/>
    <mergeCell ref="D3:D4"/>
    <mergeCell ref="B5:B6"/>
    <mergeCell ref="C5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r 9 J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B u v 0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r 9 J V S i K R 7 g O A A A A E Q A A A B M A H A B G b 3 J t d W x h c y 9 T Z W N 0 a W 9 u M S 5 t I K I Y A C i g F A A A A A A A A A A A A A A A A A A A A A A A A A A A A C t O T S 7 J z M 9 T C I b Q h t Y A U E s B A i 0 A F A A C A A g A b r 9 J V a P w 0 Z 2 j A A A A 9 g A A A B I A A A A A A A A A A A A A A A A A A A A A A E N v b m Z p Z y 9 Q Y W N r Y W d l L n h t b F B L A Q I t A B Q A A g A I A G 6 / S V U P y u m r p A A A A O k A A A A T A A A A A A A A A A A A A A A A A O 8 A A A B b Q 2 9 u d G V u d F 9 U e X B l c 1 0 u e G 1 s U E s B A i 0 A F A A C A A g A b r 9 J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E u 9 2 Z I R + Z J k y D q s e s f 1 v U A A A A A A g A A A A A A E G Y A A A A B A A A g A A A A k h V j j e E v 4 b H P 2 v L q z C 1 a + K l A U c R v a o i V w y c Y b I X P t J s A A A A A D o A A A A A C A A A g A A A A m M c V 7 9 1 9 k D r Y r J S g J 5 W l X I u E 4 V 8 R C x o m J i v Z f G j d b T B Q A A A A 2 N R v B w T O z J b l u 8 d 2 c P 2 J D N Y p q g C H C H K P n l V 9 a b K X k 1 0 B x f J w N F W 3 C s B L 1 4 s L N E W s c 0 p X A d L R 4 I g + z Z C w 1 t Y U J H d q o w n 9 I j O o 2 M t 7 X 3 I 4 M k l A A A A A D W 3 f y g U D h / m + R K M Y n x m o U m 9 a G D 8 Z o K d 2 N o Y b D I Y j L h N 8 G 4 j n C z G n w p J 4 V 6 C F q m Z v C J F G P w A h 0 G f q P 5 l z n r Z t j Q = = < / D a t a M a s h u p > 
</file>

<file path=customXml/itemProps1.xml><?xml version="1.0" encoding="utf-8"?>
<ds:datastoreItem xmlns:ds="http://schemas.openxmlformats.org/officeDocument/2006/customXml" ds:itemID="{016F814F-5BFC-4A0F-A0C8-ACBA5A4DC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Лист2</vt:lpstr>
      <vt:lpstr>Лист3</vt:lpstr>
      <vt:lpstr>Лист4</vt:lpstr>
      <vt:lpstr>Лист4 (2)</vt:lpstr>
      <vt:lpstr>Лист5</vt:lpstr>
      <vt:lpstr>Лист8</vt:lpstr>
      <vt:lpstr>Лист9</vt:lpstr>
      <vt:lpstr>Лист12</vt:lpstr>
      <vt:lpstr>Лист13</vt:lpstr>
      <vt:lpstr>Лист10</vt:lpstr>
      <vt:lpstr>BetaSheet4</vt:lpstr>
      <vt:lpstr>betaSheet5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</dc:creator>
  <cp:lastModifiedBy>nx</cp:lastModifiedBy>
  <cp:lastPrinted>2022-10-11T01:23:12Z</cp:lastPrinted>
  <dcterms:created xsi:type="dcterms:W3CDTF">2022-10-09T19:43:50Z</dcterms:created>
  <dcterms:modified xsi:type="dcterms:W3CDTF">2022-10-11T04:42:57Z</dcterms:modified>
</cp:coreProperties>
</file>