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240" yWindow="60" windowWidth="7272" windowHeight="4788"/>
  </bookViews>
  <sheets>
    <sheet name="Weibull" sheetId="4" r:id="rId1"/>
    <sheet name="Extreme Val" sheetId="7" r:id="rId2"/>
    <sheet name="normal" sheetId="3" r:id="rId3"/>
    <sheet name="lognormal" sheetId="1" r:id="rId4"/>
    <sheet name="gamma" sheetId="5" r:id="rId5"/>
  </sheets>
  <calcPr calcId="171027"/>
</workbook>
</file>

<file path=xl/calcChain.xml><?xml version="1.0" encoding="utf-8"?>
<calcChain xmlns="http://schemas.openxmlformats.org/spreadsheetml/2006/main">
  <c r="J3" i="5" l="1"/>
  <c r="K3" i="1"/>
  <c r="I3" i="3"/>
  <c r="I3" i="4"/>
  <c r="E3" i="7"/>
  <c r="I3" i="7"/>
  <c r="H3" i="7"/>
  <c r="F3" i="7"/>
  <c r="H3" i="3"/>
  <c r="G3" i="3"/>
  <c r="F3" i="3"/>
  <c r="E3" i="3"/>
  <c r="G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4" i="7"/>
  <c r="F3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6" i="5"/>
  <c r="B5" i="5"/>
  <c r="B4" i="5"/>
  <c r="C5" i="5"/>
  <c r="D5" i="5" s="1"/>
  <c r="C6" i="5"/>
  <c r="C7" i="5"/>
  <c r="C8" i="5"/>
  <c r="C9" i="5"/>
  <c r="C10" i="5"/>
  <c r="D10" i="5" s="1"/>
  <c r="C11" i="5"/>
  <c r="C12" i="5"/>
  <c r="C13" i="5"/>
  <c r="D13" i="5" s="1"/>
  <c r="C14" i="5"/>
  <c r="C15" i="5"/>
  <c r="C16" i="5"/>
  <c r="C17" i="5"/>
  <c r="C18" i="5"/>
  <c r="D18" i="5" s="1"/>
  <c r="C19" i="5"/>
  <c r="C20" i="5"/>
  <c r="C21" i="5"/>
  <c r="D21" i="5" s="1"/>
  <c r="C22" i="5"/>
  <c r="C23" i="5"/>
  <c r="C24" i="5"/>
  <c r="C25" i="5"/>
  <c r="C26" i="5"/>
  <c r="D26" i="5" s="1"/>
  <c r="C27" i="5"/>
  <c r="C28" i="5"/>
  <c r="C29" i="5"/>
  <c r="D29" i="5" s="1"/>
  <c r="C30" i="5"/>
  <c r="C31" i="5"/>
  <c r="C32" i="5"/>
  <c r="C33" i="5"/>
  <c r="C34" i="5"/>
  <c r="D34" i="5" s="1"/>
  <c r="C35" i="5"/>
  <c r="C36" i="5"/>
  <c r="C37" i="5"/>
  <c r="D37" i="5" s="1"/>
  <c r="C38" i="5"/>
  <c r="C39" i="5"/>
  <c r="C40" i="5"/>
  <c r="C41" i="5"/>
  <c r="C42" i="5"/>
  <c r="D42" i="5" s="1"/>
  <c r="C43" i="5"/>
  <c r="C44" i="5"/>
  <c r="C45" i="5"/>
  <c r="D45" i="5" s="1"/>
  <c r="C46" i="5"/>
  <c r="C47" i="5"/>
  <c r="C48" i="5"/>
  <c r="C49" i="5"/>
  <c r="C50" i="5"/>
  <c r="D50" i="5" s="1"/>
  <c r="C51" i="5"/>
  <c r="C52" i="5"/>
  <c r="C53" i="5"/>
  <c r="D53" i="5" s="1"/>
  <c r="C4" i="5"/>
  <c r="I3" i="5"/>
  <c r="G3" i="5"/>
  <c r="H3" i="5"/>
  <c r="E3" i="5"/>
  <c r="J3" i="1"/>
  <c r="B54" i="1"/>
  <c r="D54" i="1" s="1"/>
  <c r="C54" i="1"/>
  <c r="E54" i="1"/>
  <c r="F54" i="1" s="1"/>
  <c r="B55" i="1"/>
  <c r="D55" i="1" s="1"/>
  <c r="G55" i="1" s="1"/>
  <c r="C55" i="1"/>
  <c r="E55" i="1"/>
  <c r="F55" i="1" s="1"/>
  <c r="B56" i="1"/>
  <c r="C56" i="1"/>
  <c r="D56" i="1"/>
  <c r="G56" i="1" s="1"/>
  <c r="E56" i="1"/>
  <c r="F56" i="1"/>
  <c r="B57" i="1"/>
  <c r="C57" i="1"/>
  <c r="D57" i="1" s="1"/>
  <c r="E57" i="1"/>
  <c r="F57" i="1"/>
  <c r="B58" i="1"/>
  <c r="D58" i="1" s="1"/>
  <c r="C58" i="1"/>
  <c r="E58" i="1"/>
  <c r="F58" i="1" s="1"/>
  <c r="B59" i="1"/>
  <c r="D59" i="1" s="1"/>
  <c r="G59" i="1" s="1"/>
  <c r="C59" i="1"/>
  <c r="E59" i="1"/>
  <c r="F59" i="1" s="1"/>
  <c r="B60" i="1"/>
  <c r="C60" i="1"/>
  <c r="D60" i="1"/>
  <c r="G60" i="1" s="1"/>
  <c r="E60" i="1"/>
  <c r="F60" i="1"/>
  <c r="B61" i="1"/>
  <c r="C61" i="1"/>
  <c r="D61" i="1" s="1"/>
  <c r="G61" i="1" s="1"/>
  <c r="E61" i="1"/>
  <c r="F61" i="1"/>
  <c r="B62" i="1"/>
  <c r="D62" i="1" s="1"/>
  <c r="G62" i="1" s="1"/>
  <c r="C62" i="1"/>
  <c r="E62" i="1"/>
  <c r="F62" i="1" s="1"/>
  <c r="B63" i="1"/>
  <c r="D63" i="1" s="1"/>
  <c r="G63" i="1" s="1"/>
  <c r="C63" i="1"/>
  <c r="E63" i="1"/>
  <c r="F63" i="1" s="1"/>
  <c r="B64" i="1"/>
  <c r="C64" i="1"/>
  <c r="D64" i="1"/>
  <c r="G64" i="1" s="1"/>
  <c r="E64" i="1"/>
  <c r="F64" i="1"/>
  <c r="B65" i="1"/>
  <c r="C65" i="1"/>
  <c r="D65" i="1" s="1"/>
  <c r="G65" i="1" s="1"/>
  <c r="E65" i="1"/>
  <c r="F65" i="1"/>
  <c r="B66" i="1"/>
  <c r="D66" i="1" s="1"/>
  <c r="G66" i="1" s="1"/>
  <c r="C66" i="1"/>
  <c r="E66" i="1"/>
  <c r="F66" i="1" s="1"/>
  <c r="B67" i="1"/>
  <c r="D67" i="1" s="1"/>
  <c r="C67" i="1"/>
  <c r="E67" i="1"/>
  <c r="F67" i="1" s="1"/>
  <c r="B68" i="1"/>
  <c r="C68" i="1"/>
  <c r="D68" i="1"/>
  <c r="G68" i="1" s="1"/>
  <c r="E68" i="1"/>
  <c r="F68" i="1"/>
  <c r="B69" i="1"/>
  <c r="C69" i="1"/>
  <c r="D69" i="1" s="1"/>
  <c r="G69" i="1" s="1"/>
  <c r="E69" i="1"/>
  <c r="F69" i="1"/>
  <c r="B70" i="1"/>
  <c r="D70" i="1" s="1"/>
  <c r="C70" i="1"/>
  <c r="E70" i="1"/>
  <c r="F70" i="1" s="1"/>
  <c r="B71" i="1"/>
  <c r="D71" i="1" s="1"/>
  <c r="C71" i="1"/>
  <c r="E71" i="1"/>
  <c r="F71" i="1" s="1"/>
  <c r="B72" i="1"/>
  <c r="C72" i="1"/>
  <c r="D72" i="1"/>
  <c r="E72" i="1"/>
  <c r="F72" i="1"/>
  <c r="G72" i="1"/>
  <c r="B73" i="1"/>
  <c r="C73" i="1"/>
  <c r="D73" i="1" s="1"/>
  <c r="G73" i="1" s="1"/>
  <c r="E73" i="1"/>
  <c r="F73" i="1"/>
  <c r="B74" i="1"/>
  <c r="C74" i="1"/>
  <c r="E74" i="1"/>
  <c r="F74" i="1" s="1"/>
  <c r="B75" i="1"/>
  <c r="D75" i="1" s="1"/>
  <c r="C75" i="1"/>
  <c r="E75" i="1"/>
  <c r="F75" i="1" s="1"/>
  <c r="B76" i="1"/>
  <c r="C76" i="1"/>
  <c r="D76" i="1"/>
  <c r="E76" i="1"/>
  <c r="F76" i="1"/>
  <c r="G76" i="1"/>
  <c r="B77" i="1"/>
  <c r="C77" i="1"/>
  <c r="D77" i="1" s="1"/>
  <c r="G77" i="1" s="1"/>
  <c r="E77" i="1"/>
  <c r="F77" i="1"/>
  <c r="B78" i="1"/>
  <c r="C78" i="1"/>
  <c r="E78" i="1"/>
  <c r="F78" i="1" s="1"/>
  <c r="B54" i="3"/>
  <c r="D54" i="3" s="1"/>
  <c r="C54" i="3"/>
  <c r="B55" i="3"/>
  <c r="D55" i="3" s="1"/>
  <c r="C55" i="3"/>
  <c r="B56" i="3"/>
  <c r="C56" i="3"/>
  <c r="D56" i="3"/>
  <c r="B57" i="3"/>
  <c r="C57" i="3"/>
  <c r="D57" i="3"/>
  <c r="B58" i="3"/>
  <c r="C58" i="3"/>
  <c r="D58" i="3" s="1"/>
  <c r="B59" i="3"/>
  <c r="C59" i="3"/>
  <c r="B60" i="3"/>
  <c r="C60" i="3"/>
  <c r="B61" i="3"/>
  <c r="D61" i="3" s="1"/>
  <c r="C61" i="3"/>
  <c r="B62" i="3"/>
  <c r="D62" i="3" s="1"/>
  <c r="C62" i="3"/>
  <c r="B63" i="3"/>
  <c r="D63" i="3" s="1"/>
  <c r="C63" i="3"/>
  <c r="B64" i="3"/>
  <c r="C64" i="3"/>
  <c r="D64" i="3"/>
  <c r="B65" i="3"/>
  <c r="C65" i="3"/>
  <c r="D65" i="3"/>
  <c r="B66" i="3"/>
  <c r="C66" i="3"/>
  <c r="D66" i="3" s="1"/>
  <c r="B67" i="3"/>
  <c r="C67" i="3"/>
  <c r="B68" i="3"/>
  <c r="D68" i="3" s="1"/>
  <c r="C68" i="3"/>
  <c r="B69" i="3"/>
  <c r="D69" i="3" s="1"/>
  <c r="C69" i="3"/>
  <c r="B70" i="3"/>
  <c r="D70" i="3" s="1"/>
  <c r="C70" i="3"/>
  <c r="B71" i="3"/>
  <c r="D71" i="3" s="1"/>
  <c r="C71" i="3"/>
  <c r="B72" i="3"/>
  <c r="C72" i="3"/>
  <c r="D72" i="3"/>
  <c r="B73" i="3"/>
  <c r="C73" i="3"/>
  <c r="D73" i="3"/>
  <c r="B74" i="3"/>
  <c r="C74" i="3"/>
  <c r="D74" i="3" s="1"/>
  <c r="B75" i="3"/>
  <c r="D75" i="3" s="1"/>
  <c r="C75" i="3"/>
  <c r="B76" i="3"/>
  <c r="C76" i="3"/>
  <c r="B77" i="3"/>
  <c r="D77" i="3" s="1"/>
  <c r="C77" i="3"/>
  <c r="B78" i="3"/>
  <c r="D78" i="3" s="1"/>
  <c r="C78" i="3"/>
  <c r="E3" i="4"/>
  <c r="H3" i="4" s="1"/>
  <c r="G3" i="4"/>
  <c r="F3" i="4"/>
  <c r="C5" i="4"/>
  <c r="B5" i="4"/>
  <c r="D5" i="4" s="1"/>
  <c r="C6" i="4"/>
  <c r="B6" i="4"/>
  <c r="C7" i="4"/>
  <c r="B7" i="4" s="1"/>
  <c r="D7" i="4" s="1"/>
  <c r="C8" i="4"/>
  <c r="B8" i="4" s="1"/>
  <c r="D8" i="4" s="1"/>
  <c r="C9" i="4"/>
  <c r="B9" i="4"/>
  <c r="C10" i="4"/>
  <c r="B10" i="4"/>
  <c r="C11" i="4"/>
  <c r="B11" i="4" s="1"/>
  <c r="D11" i="4" s="1"/>
  <c r="C12" i="4"/>
  <c r="B12" i="4" s="1"/>
  <c r="C13" i="4"/>
  <c r="B13" i="4"/>
  <c r="D13" i="4" s="1"/>
  <c r="C14" i="4"/>
  <c r="B14" i="4"/>
  <c r="C15" i="4"/>
  <c r="B15" i="4" s="1"/>
  <c r="D15" i="4" s="1"/>
  <c r="C16" i="4"/>
  <c r="B16" i="4" s="1"/>
  <c r="D16" i="4" s="1"/>
  <c r="C17" i="4"/>
  <c r="B17" i="4"/>
  <c r="C18" i="4"/>
  <c r="B18" i="4"/>
  <c r="C19" i="4"/>
  <c r="B19" i="4" s="1"/>
  <c r="D19" i="4" s="1"/>
  <c r="C20" i="4"/>
  <c r="B20" i="4" s="1"/>
  <c r="C21" i="4"/>
  <c r="B21" i="4"/>
  <c r="D21" i="4" s="1"/>
  <c r="C22" i="4"/>
  <c r="B22" i="4"/>
  <c r="C23" i="4"/>
  <c r="B23" i="4" s="1"/>
  <c r="D23" i="4" s="1"/>
  <c r="C24" i="4"/>
  <c r="B24" i="4" s="1"/>
  <c r="D24" i="4" s="1"/>
  <c r="C25" i="4"/>
  <c r="B25" i="4"/>
  <c r="C26" i="4"/>
  <c r="B26" i="4"/>
  <c r="C27" i="4"/>
  <c r="B27" i="4" s="1"/>
  <c r="D27" i="4" s="1"/>
  <c r="C28" i="4"/>
  <c r="B28" i="4" s="1"/>
  <c r="C29" i="4"/>
  <c r="B29" i="4"/>
  <c r="D29" i="4" s="1"/>
  <c r="C30" i="4"/>
  <c r="B30" i="4"/>
  <c r="C31" i="4"/>
  <c r="B31" i="4" s="1"/>
  <c r="D31" i="4" s="1"/>
  <c r="C32" i="4"/>
  <c r="B32" i="4" s="1"/>
  <c r="D32" i="4" s="1"/>
  <c r="C33" i="4"/>
  <c r="B33" i="4"/>
  <c r="C34" i="4"/>
  <c r="B34" i="4"/>
  <c r="D34" i="4" s="1"/>
  <c r="C35" i="4"/>
  <c r="B35" i="4" s="1"/>
  <c r="D35" i="4" s="1"/>
  <c r="C36" i="4"/>
  <c r="B36" i="4" s="1"/>
  <c r="C37" i="4"/>
  <c r="B37" i="4"/>
  <c r="D37" i="4" s="1"/>
  <c r="C38" i="4"/>
  <c r="B38" i="4"/>
  <c r="C39" i="4"/>
  <c r="B39" i="4" s="1"/>
  <c r="D39" i="4" s="1"/>
  <c r="C40" i="4"/>
  <c r="B40" i="4"/>
  <c r="D40" i="4" s="1"/>
  <c r="C41" i="4"/>
  <c r="B41" i="4"/>
  <c r="D41" i="4" s="1"/>
  <c r="C42" i="4"/>
  <c r="B42" i="4"/>
  <c r="D42" i="4" s="1"/>
  <c r="C43" i="4"/>
  <c r="B43" i="4" s="1"/>
  <c r="D43" i="4" s="1"/>
  <c r="C44" i="4"/>
  <c r="B44" i="4"/>
  <c r="C45" i="4"/>
  <c r="B45" i="4"/>
  <c r="D45" i="4" s="1"/>
  <c r="C46" i="4"/>
  <c r="B46" i="4"/>
  <c r="C47" i="4"/>
  <c r="B47" i="4" s="1"/>
  <c r="D47" i="4" s="1"/>
  <c r="C48" i="4"/>
  <c r="B48" i="4"/>
  <c r="D48" i="4" s="1"/>
  <c r="C49" i="4"/>
  <c r="B49" i="4"/>
  <c r="C50" i="4"/>
  <c r="B50" i="4"/>
  <c r="D50" i="4" s="1"/>
  <c r="C51" i="4"/>
  <c r="B51" i="4" s="1"/>
  <c r="D51" i="4" s="1"/>
  <c r="C52" i="4"/>
  <c r="B52" i="4"/>
  <c r="C53" i="4"/>
  <c r="B53" i="4"/>
  <c r="D53" i="4" s="1"/>
  <c r="C4" i="4"/>
  <c r="B4" i="4"/>
  <c r="D4" i="4"/>
  <c r="D6" i="4"/>
  <c r="D9" i="4"/>
  <c r="D10" i="4"/>
  <c r="D12" i="4"/>
  <c r="D14" i="4"/>
  <c r="D17" i="4"/>
  <c r="D18" i="4"/>
  <c r="D20" i="4"/>
  <c r="D22" i="4"/>
  <c r="D25" i="4"/>
  <c r="D26" i="4"/>
  <c r="D28" i="4"/>
  <c r="D30" i="4"/>
  <c r="D33" i="4"/>
  <c r="D36" i="4"/>
  <c r="D38" i="4"/>
  <c r="D44" i="4"/>
  <c r="D46" i="4"/>
  <c r="D49" i="4"/>
  <c r="D52" i="4"/>
  <c r="B5" i="3"/>
  <c r="B6" i="3"/>
  <c r="D6" i="3" s="1"/>
  <c r="B7" i="3"/>
  <c r="D7" i="3" s="1"/>
  <c r="B8" i="3"/>
  <c r="D8" i="3" s="1"/>
  <c r="B9" i="3"/>
  <c r="B10" i="3"/>
  <c r="B11" i="3"/>
  <c r="D11" i="3" s="1"/>
  <c r="B12" i="3"/>
  <c r="B13" i="3"/>
  <c r="B14" i="3"/>
  <c r="D14" i="3" s="1"/>
  <c r="B15" i="3"/>
  <c r="D15" i="3" s="1"/>
  <c r="B16" i="3"/>
  <c r="D16" i="3" s="1"/>
  <c r="B17" i="3"/>
  <c r="B18" i="3"/>
  <c r="B19" i="3"/>
  <c r="D19" i="3" s="1"/>
  <c r="B20" i="3"/>
  <c r="B21" i="3"/>
  <c r="B22" i="3"/>
  <c r="D22" i="3" s="1"/>
  <c r="B23" i="3"/>
  <c r="D23" i="3" s="1"/>
  <c r="B24" i="3"/>
  <c r="D24" i="3" s="1"/>
  <c r="B25" i="3"/>
  <c r="B26" i="3"/>
  <c r="B27" i="3"/>
  <c r="D27" i="3" s="1"/>
  <c r="B28" i="3"/>
  <c r="B29" i="3"/>
  <c r="B30" i="3"/>
  <c r="D30" i="3" s="1"/>
  <c r="B31" i="3"/>
  <c r="D31" i="3" s="1"/>
  <c r="B32" i="3"/>
  <c r="D32" i="3" s="1"/>
  <c r="B33" i="3"/>
  <c r="B34" i="3"/>
  <c r="B35" i="3"/>
  <c r="D35" i="3" s="1"/>
  <c r="B36" i="3"/>
  <c r="B37" i="3"/>
  <c r="B38" i="3"/>
  <c r="D38" i="3" s="1"/>
  <c r="B39" i="3"/>
  <c r="D39" i="3" s="1"/>
  <c r="B40" i="3"/>
  <c r="D40" i="3" s="1"/>
  <c r="B41" i="3"/>
  <c r="B42" i="3"/>
  <c r="B43" i="3"/>
  <c r="D43" i="3" s="1"/>
  <c r="B44" i="3"/>
  <c r="B45" i="3"/>
  <c r="B46" i="3"/>
  <c r="D46" i="3" s="1"/>
  <c r="B47" i="3"/>
  <c r="D47" i="3" s="1"/>
  <c r="B48" i="3"/>
  <c r="D48" i="3" s="1"/>
  <c r="B49" i="3"/>
  <c r="B50" i="3"/>
  <c r="B51" i="3"/>
  <c r="B52" i="3"/>
  <c r="B53" i="3"/>
  <c r="B4" i="3"/>
  <c r="D4" i="3" s="1"/>
  <c r="C5" i="3"/>
  <c r="D5" i="3"/>
  <c r="C6" i="3"/>
  <c r="C7" i="3"/>
  <c r="C8" i="3"/>
  <c r="C9" i="3"/>
  <c r="D9" i="3"/>
  <c r="C10" i="3"/>
  <c r="D10" i="3"/>
  <c r="C11" i="3"/>
  <c r="C12" i="3"/>
  <c r="D12" i="3"/>
  <c r="C13" i="3"/>
  <c r="D13" i="3"/>
  <c r="C14" i="3"/>
  <c r="C15" i="3"/>
  <c r="C16" i="3"/>
  <c r="C17" i="3"/>
  <c r="D17" i="3"/>
  <c r="C18" i="3"/>
  <c r="D18" i="3"/>
  <c r="C19" i="3"/>
  <c r="C20" i="3"/>
  <c r="D20" i="3"/>
  <c r="C21" i="3"/>
  <c r="D21" i="3"/>
  <c r="C22" i="3"/>
  <c r="C23" i="3"/>
  <c r="C24" i="3"/>
  <c r="C25" i="3"/>
  <c r="D25" i="3"/>
  <c r="C26" i="3"/>
  <c r="D26" i="3"/>
  <c r="C27" i="3"/>
  <c r="C28" i="3"/>
  <c r="D28" i="3"/>
  <c r="C29" i="3"/>
  <c r="D29" i="3"/>
  <c r="C30" i="3"/>
  <c r="C31" i="3"/>
  <c r="C32" i="3"/>
  <c r="C33" i="3"/>
  <c r="D33" i="3"/>
  <c r="C34" i="3"/>
  <c r="D34" i="3"/>
  <c r="C35" i="3"/>
  <c r="C36" i="3"/>
  <c r="D36" i="3"/>
  <c r="C37" i="3"/>
  <c r="D37" i="3"/>
  <c r="C38" i="3"/>
  <c r="C39" i="3"/>
  <c r="C40" i="3"/>
  <c r="C41" i="3"/>
  <c r="D41" i="3"/>
  <c r="C42" i="3"/>
  <c r="D42" i="3"/>
  <c r="C43" i="3"/>
  <c r="C44" i="3"/>
  <c r="D44" i="3"/>
  <c r="C45" i="3"/>
  <c r="D45" i="3"/>
  <c r="C46" i="3"/>
  <c r="C47" i="3"/>
  <c r="C48" i="3"/>
  <c r="C49" i="3"/>
  <c r="D49" i="3"/>
  <c r="C50" i="3"/>
  <c r="D50" i="3" s="1"/>
  <c r="C51" i="3"/>
  <c r="C52" i="3"/>
  <c r="D52" i="3"/>
  <c r="C53" i="3"/>
  <c r="D53" i="3"/>
  <c r="C4" i="3"/>
  <c r="I3" i="1"/>
  <c r="H3" i="1"/>
  <c r="B5" i="1"/>
  <c r="D5" i="1" s="1"/>
  <c r="B6" i="1"/>
  <c r="B7" i="1"/>
  <c r="B8" i="1"/>
  <c r="B9" i="1"/>
  <c r="B10" i="1"/>
  <c r="B11" i="1"/>
  <c r="D11" i="1" s="1"/>
  <c r="B12" i="1"/>
  <c r="B13" i="1"/>
  <c r="B14" i="1"/>
  <c r="B15" i="1"/>
  <c r="B16" i="1"/>
  <c r="B17" i="1"/>
  <c r="B18" i="1"/>
  <c r="B19" i="1"/>
  <c r="D19" i="1" s="1"/>
  <c r="B20" i="1"/>
  <c r="B21" i="1"/>
  <c r="B22" i="1"/>
  <c r="D22" i="1" s="1"/>
  <c r="B23" i="1"/>
  <c r="B24" i="1"/>
  <c r="B25" i="1"/>
  <c r="B26" i="1"/>
  <c r="B27" i="1"/>
  <c r="D27" i="1" s="1"/>
  <c r="B28" i="1"/>
  <c r="B29" i="1"/>
  <c r="B30" i="1"/>
  <c r="B31" i="1"/>
  <c r="B32" i="1"/>
  <c r="B33" i="1"/>
  <c r="B34" i="1"/>
  <c r="B35" i="1"/>
  <c r="D35" i="1" s="1"/>
  <c r="B36" i="1"/>
  <c r="B37" i="1"/>
  <c r="B38" i="1"/>
  <c r="B39" i="1"/>
  <c r="B40" i="1"/>
  <c r="B41" i="1"/>
  <c r="B42" i="1"/>
  <c r="B43" i="1"/>
  <c r="D43" i="1" s="1"/>
  <c r="B44" i="1"/>
  <c r="B45" i="1"/>
  <c r="B46" i="1"/>
  <c r="B47" i="1"/>
  <c r="B48" i="1"/>
  <c r="B49" i="1"/>
  <c r="B50" i="1"/>
  <c r="B51" i="1"/>
  <c r="D51" i="1" s="1"/>
  <c r="B52" i="1"/>
  <c r="B53" i="1"/>
  <c r="B4" i="1"/>
  <c r="C10" i="1"/>
  <c r="D10" i="1"/>
  <c r="E10" i="1"/>
  <c r="F10" i="1" s="1"/>
  <c r="G10" i="1" s="1"/>
  <c r="C11" i="1"/>
  <c r="E11" i="1"/>
  <c r="F11" i="1" s="1"/>
  <c r="G11" i="1"/>
  <c r="C12" i="1"/>
  <c r="D12" i="1" s="1"/>
  <c r="G12" i="1" s="1"/>
  <c r="E12" i="1"/>
  <c r="F12" i="1" s="1"/>
  <c r="C13" i="1"/>
  <c r="D13" i="1" s="1"/>
  <c r="E13" i="1"/>
  <c r="F13" i="1" s="1"/>
  <c r="C14" i="1"/>
  <c r="E14" i="1"/>
  <c r="F14" i="1"/>
  <c r="C15" i="1"/>
  <c r="E15" i="1"/>
  <c r="F15" i="1"/>
  <c r="C16" i="1"/>
  <c r="D16" i="1"/>
  <c r="G16" i="1" s="1"/>
  <c r="E16" i="1"/>
  <c r="F16" i="1"/>
  <c r="C17" i="1"/>
  <c r="D17" i="1"/>
  <c r="G17" i="1" s="1"/>
  <c r="E17" i="1"/>
  <c r="F17" i="1"/>
  <c r="C18" i="1"/>
  <c r="D18" i="1"/>
  <c r="G18" i="1" s="1"/>
  <c r="E18" i="1"/>
  <c r="F18" i="1" s="1"/>
  <c r="C19" i="1"/>
  <c r="E19" i="1"/>
  <c r="F19" i="1" s="1"/>
  <c r="G19" i="1" s="1"/>
  <c r="C20" i="1"/>
  <c r="D20" i="1" s="1"/>
  <c r="E20" i="1"/>
  <c r="F20" i="1" s="1"/>
  <c r="C21" i="1"/>
  <c r="D21" i="1" s="1"/>
  <c r="G21" i="1" s="1"/>
  <c r="E21" i="1"/>
  <c r="F21" i="1" s="1"/>
  <c r="C22" i="1"/>
  <c r="E22" i="1"/>
  <c r="F22" i="1"/>
  <c r="C23" i="1"/>
  <c r="E23" i="1"/>
  <c r="F23" i="1"/>
  <c r="C24" i="1"/>
  <c r="D24" i="1"/>
  <c r="E24" i="1"/>
  <c r="F24" i="1"/>
  <c r="C25" i="1"/>
  <c r="D25" i="1"/>
  <c r="E25" i="1"/>
  <c r="F25" i="1"/>
  <c r="G25" i="1"/>
  <c r="C26" i="1"/>
  <c r="D26" i="1"/>
  <c r="E26" i="1"/>
  <c r="F26" i="1" s="1"/>
  <c r="G26" i="1" s="1"/>
  <c r="C27" i="1"/>
  <c r="E27" i="1"/>
  <c r="F27" i="1" s="1"/>
  <c r="G27" i="1"/>
  <c r="C28" i="1"/>
  <c r="D28" i="1" s="1"/>
  <c r="G28" i="1" s="1"/>
  <c r="E28" i="1"/>
  <c r="F28" i="1" s="1"/>
  <c r="C29" i="1"/>
  <c r="D29" i="1" s="1"/>
  <c r="E29" i="1"/>
  <c r="F29" i="1" s="1"/>
  <c r="C30" i="1"/>
  <c r="E30" i="1"/>
  <c r="F30" i="1"/>
  <c r="C31" i="1"/>
  <c r="E31" i="1"/>
  <c r="F31" i="1"/>
  <c r="C32" i="1"/>
  <c r="D32" i="1"/>
  <c r="G32" i="1" s="1"/>
  <c r="E32" i="1"/>
  <c r="F32" i="1"/>
  <c r="C33" i="1"/>
  <c r="D33" i="1"/>
  <c r="G33" i="1" s="1"/>
  <c r="E33" i="1"/>
  <c r="F33" i="1"/>
  <c r="C34" i="1"/>
  <c r="D34" i="1"/>
  <c r="G34" i="1" s="1"/>
  <c r="E34" i="1"/>
  <c r="F34" i="1" s="1"/>
  <c r="C35" i="1"/>
  <c r="E35" i="1"/>
  <c r="F35" i="1" s="1"/>
  <c r="G35" i="1" s="1"/>
  <c r="C36" i="1"/>
  <c r="D36" i="1" s="1"/>
  <c r="E36" i="1"/>
  <c r="F36" i="1" s="1"/>
  <c r="C37" i="1"/>
  <c r="D37" i="1" s="1"/>
  <c r="G37" i="1" s="1"/>
  <c r="E37" i="1"/>
  <c r="F37" i="1" s="1"/>
  <c r="C38" i="1"/>
  <c r="E38" i="1"/>
  <c r="F38" i="1"/>
  <c r="C39" i="1"/>
  <c r="E39" i="1"/>
  <c r="F39" i="1"/>
  <c r="C40" i="1"/>
  <c r="D40" i="1"/>
  <c r="E40" i="1"/>
  <c r="F40" i="1"/>
  <c r="C41" i="1"/>
  <c r="D41" i="1"/>
  <c r="E41" i="1"/>
  <c r="F41" i="1"/>
  <c r="G41" i="1"/>
  <c r="C42" i="1"/>
  <c r="D42" i="1"/>
  <c r="E42" i="1"/>
  <c r="F42" i="1" s="1"/>
  <c r="G42" i="1" s="1"/>
  <c r="C43" i="1"/>
  <c r="E43" i="1"/>
  <c r="F43" i="1" s="1"/>
  <c r="G43" i="1"/>
  <c r="C44" i="1"/>
  <c r="D44" i="1" s="1"/>
  <c r="G44" i="1" s="1"/>
  <c r="E44" i="1"/>
  <c r="F44" i="1" s="1"/>
  <c r="C45" i="1"/>
  <c r="D45" i="1" s="1"/>
  <c r="E45" i="1"/>
  <c r="F45" i="1" s="1"/>
  <c r="C46" i="1"/>
  <c r="E46" i="1"/>
  <c r="F46" i="1"/>
  <c r="C47" i="1"/>
  <c r="E47" i="1"/>
  <c r="F47" i="1"/>
  <c r="C48" i="1"/>
  <c r="D48" i="1"/>
  <c r="G48" i="1" s="1"/>
  <c r="E48" i="1"/>
  <c r="F48" i="1"/>
  <c r="C49" i="1"/>
  <c r="D49" i="1"/>
  <c r="G49" i="1" s="1"/>
  <c r="E49" i="1"/>
  <c r="F49" i="1"/>
  <c r="C50" i="1"/>
  <c r="D50" i="1"/>
  <c r="G50" i="1" s="1"/>
  <c r="E50" i="1"/>
  <c r="F50" i="1" s="1"/>
  <c r="C51" i="1"/>
  <c r="E51" i="1"/>
  <c r="F51" i="1" s="1"/>
  <c r="G51" i="1" s="1"/>
  <c r="C52" i="1"/>
  <c r="D52" i="1" s="1"/>
  <c r="E52" i="1"/>
  <c r="F52" i="1" s="1"/>
  <c r="C53" i="1"/>
  <c r="D53" i="1" s="1"/>
  <c r="G53" i="1" s="1"/>
  <c r="E53" i="1"/>
  <c r="F53" i="1" s="1"/>
  <c r="C5" i="1"/>
  <c r="E5" i="1"/>
  <c r="F5" i="1"/>
  <c r="C6" i="1"/>
  <c r="E6" i="1"/>
  <c r="F6" i="1"/>
  <c r="C7" i="1"/>
  <c r="D7" i="1"/>
  <c r="E7" i="1"/>
  <c r="F7" i="1"/>
  <c r="C8" i="1"/>
  <c r="D8" i="1"/>
  <c r="E8" i="1"/>
  <c r="F8" i="1"/>
  <c r="G8" i="1"/>
  <c r="C9" i="1"/>
  <c r="D9" i="1"/>
  <c r="E9" i="1"/>
  <c r="F9" i="1" s="1"/>
  <c r="G9" i="1" s="1"/>
  <c r="E4" i="1"/>
  <c r="C4" i="1"/>
  <c r="D4" i="1"/>
  <c r="G4" i="1" s="1"/>
  <c r="F4" i="1"/>
  <c r="D4" i="5"/>
  <c r="D6" i="5"/>
  <c r="D52" i="5"/>
  <c r="D51" i="5"/>
  <c r="D49" i="5"/>
  <c r="D48" i="5"/>
  <c r="D47" i="5"/>
  <c r="D46" i="5"/>
  <c r="D44" i="5"/>
  <c r="D43" i="5"/>
  <c r="D41" i="5"/>
  <c r="D40" i="5"/>
  <c r="D39" i="5"/>
  <c r="D38" i="5"/>
  <c r="D36" i="5"/>
  <c r="D35" i="5"/>
  <c r="D33" i="5"/>
  <c r="D32" i="5"/>
  <c r="D31" i="5"/>
  <c r="D30" i="5"/>
  <c r="D28" i="5"/>
  <c r="D27" i="5"/>
  <c r="D25" i="5"/>
  <c r="D24" i="5"/>
  <c r="D23" i="5"/>
  <c r="D22" i="5"/>
  <c r="D20" i="5"/>
  <c r="D19" i="5"/>
  <c r="D17" i="5"/>
  <c r="D16" i="5"/>
  <c r="D15" i="5"/>
  <c r="D14" i="5"/>
  <c r="D12" i="5"/>
  <c r="D11" i="5"/>
  <c r="D9" i="5"/>
  <c r="D8" i="5"/>
  <c r="D7" i="5"/>
  <c r="G52" i="1" l="1"/>
  <c r="G45" i="1"/>
  <c r="G20" i="1"/>
  <c r="G13" i="1"/>
  <c r="D76" i="3"/>
  <c r="G40" i="1"/>
  <c r="D47" i="1"/>
  <c r="G47" i="1" s="1"/>
  <c r="D39" i="1"/>
  <c r="G39" i="1" s="1"/>
  <c r="D31" i="1"/>
  <c r="G31" i="1" s="1"/>
  <c r="D23" i="1"/>
  <c r="G23" i="1" s="1"/>
  <c r="D15" i="1"/>
  <c r="G15" i="1" s="1"/>
  <c r="G67" i="1"/>
  <c r="G54" i="1"/>
  <c r="D46" i="1"/>
  <c r="G46" i="1" s="1"/>
  <c r="D38" i="1"/>
  <c r="G38" i="1" s="1"/>
  <c r="D30" i="1"/>
  <c r="G30" i="1" s="1"/>
  <c r="G22" i="1"/>
  <c r="D14" i="1"/>
  <c r="G14" i="1" s="1"/>
  <c r="D6" i="1"/>
  <c r="G6" i="1" s="1"/>
  <c r="G75" i="1"/>
  <c r="G71" i="1"/>
  <c r="G58" i="1"/>
  <c r="G5" i="1"/>
  <c r="D51" i="3"/>
  <c r="G36" i="1"/>
  <c r="G29" i="1"/>
  <c r="D67" i="3"/>
  <c r="D60" i="3"/>
  <c r="G7" i="1"/>
  <c r="G24" i="1"/>
  <c r="D78" i="1"/>
  <c r="G78" i="1" s="1"/>
  <c r="D74" i="1"/>
  <c r="G74" i="1" s="1"/>
  <c r="G70" i="1"/>
  <c r="G57" i="1"/>
  <c r="D59" i="3"/>
</calcChain>
</file>

<file path=xl/sharedStrings.xml><?xml version="1.0" encoding="utf-8"?>
<sst xmlns="http://schemas.openxmlformats.org/spreadsheetml/2006/main" count="61" uniqueCount="27">
  <si>
    <t>s =</t>
  </si>
  <si>
    <t xml:space="preserve">tmed = </t>
  </si>
  <si>
    <t>t</t>
  </si>
  <si>
    <t>f(t)</t>
  </si>
  <si>
    <t>z</t>
  </si>
  <si>
    <t>R(t)</t>
  </si>
  <si>
    <t>lambda-t</t>
  </si>
  <si>
    <t>Mean</t>
  </si>
  <si>
    <t>Mode</t>
  </si>
  <si>
    <t>mean =</t>
  </si>
  <si>
    <t>beta =</t>
  </si>
  <si>
    <t xml:space="preserve">theta = </t>
  </si>
  <si>
    <t>Weibull distribution</t>
  </si>
  <si>
    <t>Normal distribution</t>
  </si>
  <si>
    <t>Lognormal distribution</t>
  </si>
  <si>
    <t>MTTF</t>
  </si>
  <si>
    <t>Median</t>
  </si>
  <si>
    <t>Std. Dev.</t>
  </si>
  <si>
    <t>std. dev.</t>
  </si>
  <si>
    <t>Gamma distribution</t>
  </si>
  <si>
    <t>gamma =</t>
  </si>
  <si>
    <t>alpha =</t>
  </si>
  <si>
    <t>log gamma</t>
  </si>
  <si>
    <t>Minimum Extreme Value Distribution</t>
  </si>
  <si>
    <t>alpha</t>
  </si>
  <si>
    <t>mu</t>
  </si>
  <si>
    <t>design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</si>
</sst>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"/>
  </numFmts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DD9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166" fontId="0" fillId="2" borderId="5" xfId="0" applyNumberFormat="1" applyFill="1" applyBorder="1" applyAlignment="1">
      <alignment horizontal="center"/>
    </xf>
    <xf numFmtId="0" fontId="0" fillId="2" borderId="3" xfId="0" applyFill="1" applyBorder="1"/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4" borderId="0" xfId="0" applyFill="1"/>
    <xf numFmtId="0" fontId="1" fillId="4" borderId="9" xfId="0" applyFont="1" applyFill="1" applyBorder="1"/>
    <xf numFmtId="0" fontId="0" fillId="5" borderId="10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12" xfId="0" applyFont="1" applyFill="1" applyBorder="1" applyAlignment="1">
      <alignment horizontal="right"/>
    </xf>
    <xf numFmtId="0" fontId="0" fillId="6" borderId="12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/>
    <xf numFmtId="0" fontId="0" fillId="6" borderId="15" xfId="0" applyFill="1" applyBorder="1"/>
    <xf numFmtId="0" fontId="0" fillId="6" borderId="12" xfId="0" applyFill="1" applyBorder="1"/>
    <xf numFmtId="0" fontId="0" fillId="6" borderId="16" xfId="0" applyFill="1" applyBorder="1" applyAlignment="1">
      <alignment horizontal="right"/>
    </xf>
    <xf numFmtId="0" fontId="0" fillId="6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(t)</a:t>
            </a:r>
          </a:p>
        </c:rich>
      </c:tx>
      <c:layout>
        <c:manualLayout>
          <c:xMode val="edge"/>
          <c:yMode val="edge"/>
          <c:x val="1.7892644135188866E-2"/>
          <c:y val="3.5947712418300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4393638170974"/>
          <c:y val="0.15359545743056627"/>
          <c:w val="0.84294234592445327"/>
          <c:h val="0.64379290426146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Weibull!$A$3</c:f>
              <c:strCache>
                <c:ptCount val="1"/>
                <c:pt idx="0">
                  <c:v>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Weibull!$A$4:$A$53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Weibull!$D$4:$D$53</c:f>
              <c:numCache>
                <c:formatCode>General</c:formatCode>
                <c:ptCount val="50"/>
                <c:pt idx="0">
                  <c:v>1.3975424859373686E-3</c:v>
                </c:pt>
                <c:pt idx="1">
                  <c:v>3.9528470752104748E-3</c:v>
                </c:pt>
                <c:pt idx="2">
                  <c:v>7.2618437741389071E-3</c:v>
                </c:pt>
                <c:pt idx="3">
                  <c:v>1.1180339887498952E-2</c:v>
                </c:pt>
                <c:pt idx="4">
                  <c:v>1.5625000000000003E-2</c:v>
                </c:pt>
                <c:pt idx="5">
                  <c:v>2.0539595906443723E-2</c:v>
                </c:pt>
                <c:pt idx="6">
                  <c:v>2.5882849051060818E-2</c:v>
                </c:pt>
                <c:pt idx="7">
                  <c:v>3.1622776601683798E-2</c:v>
                </c:pt>
                <c:pt idx="8">
                  <c:v>3.7733647120308952E-2</c:v>
                </c:pt>
                <c:pt idx="9">
                  <c:v>4.4194173824159216E-2</c:v>
                </c:pt>
                <c:pt idx="10">
                  <c:v>5.0986364598782696E-2</c:v>
                </c:pt>
                <c:pt idx="11">
                  <c:v>5.809475019311125E-2</c:v>
                </c:pt>
                <c:pt idx="12">
                  <c:v>6.5505844204925709E-2</c:v>
                </c:pt>
                <c:pt idx="13">
                  <c:v>7.3207752321731601E-2</c:v>
                </c:pt>
                <c:pt idx="14">
                  <c:v>8.1189881604791125E-2</c:v>
                </c:pt>
                <c:pt idx="15">
                  <c:v>8.9442719099991588E-2</c:v>
                </c:pt>
                <c:pt idx="16">
                  <c:v>9.7957659858736917E-2</c:v>
                </c:pt>
                <c:pt idx="17">
                  <c:v>0.1067268710306828</c:v>
                </c:pt>
                <c:pt idx="18">
                  <c:v>0.11574318284460644</c:v>
                </c:pt>
                <c:pt idx="19">
                  <c:v>0.125</c:v>
                </c:pt>
                <c:pt idx="20">
                  <c:v>0.13449122880321973</c:v>
                </c:pt>
                <c:pt idx="21">
                  <c:v>0.14421121662339587</c:v>
                </c:pt>
                <c:pt idx="22">
                  <c:v>0.15415470111222684</c:v>
                </c:pt>
                <c:pt idx="23">
                  <c:v>0.16431676725154984</c:v>
                </c:pt>
                <c:pt idx="24">
                  <c:v>0.17469281074217108</c:v>
                </c:pt>
                <c:pt idx="25">
                  <c:v>0.18527850657860992</c:v>
                </c:pt>
                <c:pt idx="26">
                  <c:v>0.19606978190175051</c:v>
                </c:pt>
                <c:pt idx="27">
                  <c:v>0.20706279240848655</c:v>
                </c:pt>
                <c:pt idx="28">
                  <c:v>0.21825390174061038</c:v>
                </c:pt>
                <c:pt idx="29">
                  <c:v>0.22963966338592295</c:v>
                </c:pt>
                <c:pt idx="30">
                  <c:v>0.24121680471103168</c:v>
                </c:pt>
                <c:pt idx="31">
                  <c:v>0.25298221281347039</c:v>
                </c:pt>
                <c:pt idx="32">
                  <c:v>0.26493292193496826</c:v>
                </c:pt>
                <c:pt idx="33">
                  <c:v>0.27706610222111255</c:v>
                </c:pt>
                <c:pt idx="34">
                  <c:v>0.28937904964768957</c:v>
                </c:pt>
                <c:pt idx="35">
                  <c:v>0.30186917696247162</c:v>
                </c:pt>
                <c:pt idx="36">
                  <c:v>0.31453400551450716</c:v>
                </c:pt>
                <c:pt idx="37">
                  <c:v>0.32737115786214271</c:v>
                </c:pt>
                <c:pt idx="38">
                  <c:v>0.34037835106686792</c:v>
                </c:pt>
                <c:pt idx="39">
                  <c:v>0.35355339059327379</c:v>
                </c:pt>
                <c:pt idx="40">
                  <c:v>0.36689416474645653</c:v>
                </c:pt>
                <c:pt idx="41">
                  <c:v>0.38039863958747272</c:v>
                </c:pt>
                <c:pt idx="42">
                  <c:v>0.39406485427528293</c:v>
                </c:pt>
                <c:pt idx="43">
                  <c:v>0.40789091679026152</c:v>
                </c:pt>
                <c:pt idx="44">
                  <c:v>0.421875</c:v>
                </c:pt>
                <c:pt idx="45">
                  <c:v>0.43601533803296411</c:v>
                </c:pt>
                <c:pt idx="46">
                  <c:v>0.4503102229297043</c:v>
                </c:pt>
                <c:pt idx="47">
                  <c:v>0.46475800154488994</c:v>
                </c:pt>
                <c:pt idx="48">
                  <c:v>0.47935707267651745</c:v>
                </c:pt>
                <c:pt idx="49">
                  <c:v>0.49410588440130937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3-45E6-BB2C-FB8DD1B5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2944"/>
        <c:axId val="1"/>
      </c:scatterChart>
      <c:valAx>
        <c:axId val="28741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12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Symbol"/>
              </a:rPr>
              <a:t>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(t) = f(t) / R(t)</a:t>
            </a:r>
          </a:p>
        </c:rich>
      </c:tx>
      <c:layout>
        <c:manualLayout>
          <c:xMode val="edge"/>
          <c:yMode val="edge"/>
          <c:x val="4.0085274150857726E-2"/>
          <c:y val="5.5961070559610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86737058975"/>
          <c:y val="0.2189784924200438"/>
          <c:w val="0.84177388617048676"/>
          <c:h val="0.61678942031645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lognormal!$A$3</c:f>
              <c:strCache>
                <c:ptCount val="1"/>
                <c:pt idx="0">
                  <c:v>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lognormal!$A$4:$A$78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lognormal!$G$4:$G$78</c:f>
              <c:numCache>
                <c:formatCode>General</c:formatCode>
                <c:ptCount val="75"/>
                <c:pt idx="0">
                  <c:v>6.357284649508334E-8</c:v>
                </c:pt>
                <c:pt idx="1">
                  <c:v>1.5218345687071497E-4</c:v>
                </c:pt>
                <c:pt idx="2">
                  <c:v>3.5893000518647479E-3</c:v>
                </c:pt>
                <c:pt idx="3">
                  <c:v>1.8286239659012191E-2</c:v>
                </c:pt>
                <c:pt idx="4">
                  <c:v>4.6372274942997393E-2</c:v>
                </c:pt>
                <c:pt idx="5">
                  <c:v>8.1788788108897337E-2</c:v>
                </c:pt>
                <c:pt idx="6">
                  <c:v>0.11765815468136241</c:v>
                </c:pt>
                <c:pt idx="7">
                  <c:v>0.14996484380438402</c:v>
                </c:pt>
                <c:pt idx="8">
                  <c:v>0.17725220822933968</c:v>
                </c:pt>
                <c:pt idx="9">
                  <c:v>0.19947113872733996</c:v>
                </c:pt>
                <c:pt idx="10">
                  <c:v>0.21716041845579695</c:v>
                </c:pt>
                <c:pt idx="11">
                  <c:v>0.23102244558942628</c:v>
                </c:pt>
                <c:pt idx="12">
                  <c:v>0.24173880143052678</c:v>
                </c:pt>
                <c:pt idx="13">
                  <c:v>0.24990451882369991</c:v>
                </c:pt>
                <c:pt idx="14">
                  <c:v>0.25601478161388252</c:v>
                </c:pt>
                <c:pt idx="15">
                  <c:v>0.26047223345178977</c:v>
                </c:pt>
                <c:pt idx="16">
                  <c:v>0.26360071823858394</c:v>
                </c:pt>
                <c:pt idx="17">
                  <c:v>0.2656595836682748</c:v>
                </c:pt>
                <c:pt idx="18">
                  <c:v>0.26685640373498354</c:v>
                </c:pt>
                <c:pt idx="19">
                  <c:v>0.26735756749432571</c:v>
                </c:pt>
                <c:pt idx="20">
                  <c:v>0.26729681194700311</c:v>
                </c:pt>
                <c:pt idx="21">
                  <c:v>0.26678198797854435</c:v>
                </c:pt>
                <c:pt idx="22">
                  <c:v>0.26590038478879868</c:v>
                </c:pt>
                <c:pt idx="23">
                  <c:v>0.26472290881303628</c:v>
                </c:pt>
                <c:pt idx="24">
                  <c:v>0.26330736447144115</c:v>
                </c:pt>
                <c:pt idx="25">
                  <c:v>0.26170103508294823</c:v>
                </c:pt>
                <c:pt idx="26">
                  <c:v>0.2599427196124558</c:v>
                </c:pt>
                <c:pt idx="27">
                  <c:v>0.25806434608430812</c:v>
                </c:pt>
                <c:pt idx="28">
                  <c:v>0.25609225497161203</c:v>
                </c:pt>
                <c:pt idx="29">
                  <c:v>0.25404822450367121</c:v>
                </c:pt>
                <c:pt idx="30">
                  <c:v>0.25195029339739788</c:v>
                </c:pt>
                <c:pt idx="31">
                  <c:v>0.24981342392811337</c:v>
                </c:pt>
                <c:pt idx="32">
                  <c:v>0.24765003862187457</c:v>
                </c:pt>
                <c:pt idx="33">
                  <c:v>0.24547045647404833</c:v>
                </c:pt>
                <c:pt idx="34">
                  <c:v>0.24328324893822539</c:v>
                </c:pt>
                <c:pt idx="35">
                  <c:v>0.24109553157131933</c:v>
                </c:pt>
                <c:pt idx="36">
                  <c:v>0.2389132038555159</c:v>
                </c:pt>
                <c:pt idx="37">
                  <c:v>0.23674114710733576</c:v>
                </c:pt>
                <c:pt idx="38">
                  <c:v>0.2345833883527407</c:v>
                </c:pt>
                <c:pt idx="39">
                  <c:v>0.23244323645743603</c:v>
                </c:pt>
                <c:pt idx="40">
                  <c:v>0.23032339555533432</c:v>
                </c:pt>
                <c:pt idx="41">
                  <c:v>0.2282260598334544</c:v>
                </c:pt>
                <c:pt idx="42">
                  <c:v>0.22615299295300029</c:v>
                </c:pt>
                <c:pt idx="43">
                  <c:v>0.2241055947679611</c:v>
                </c:pt>
                <c:pt idx="44">
                  <c:v>0.22208495750741411</c:v>
                </c:pt>
                <c:pt idx="45">
                  <c:v>0.22009191319101867</c:v>
                </c:pt>
                <c:pt idx="46">
                  <c:v>0.21812707372973486</c:v>
                </c:pt>
                <c:pt idx="47">
                  <c:v>0.21619086490683848</c:v>
                </c:pt>
                <c:pt idx="48">
                  <c:v>0.21428355522374032</c:v>
                </c:pt>
                <c:pt idx="49">
                  <c:v>0.21240528042436757</c:v>
                </c:pt>
                <c:pt idx="50">
                  <c:v>0.2105560643853128</c:v>
                </c:pt>
                <c:pt idx="51">
                  <c:v>0.20873583691734834</c:v>
                </c:pt>
                <c:pt idx="52">
                  <c:v>0.20694444897124925</c:v>
                </c:pt>
                <c:pt idx="53">
                  <c:v>0.20518168562656822</c:v>
                </c:pt>
                <c:pt idx="54">
                  <c:v>0.20344727720533512</c:v>
                </c:pt>
                <c:pt idx="55">
                  <c:v>0.20174090877065251</c:v>
                </c:pt>
                <c:pt idx="56">
                  <c:v>0.20006222827272699</c:v>
                </c:pt>
                <c:pt idx="57">
                  <c:v>0.19841085352290649</c:v>
                </c:pt>
                <c:pt idx="58">
                  <c:v>0.19678637816557762</c:v>
                </c:pt>
                <c:pt idx="59">
                  <c:v>0.19518837678597947</c:v>
                </c:pt>
                <c:pt idx="60">
                  <c:v>0.19361640928353133</c:v>
                </c:pt>
                <c:pt idx="61">
                  <c:v>0.19207002465235481</c:v>
                </c:pt>
                <c:pt idx="62">
                  <c:v>0.19054876411456642</c:v>
                </c:pt>
                <c:pt idx="63">
                  <c:v>0.18905216393608551</c:v>
                </c:pt>
                <c:pt idx="64">
                  <c:v>0.18757975768775045</c:v>
                </c:pt>
                <c:pt idx="65">
                  <c:v>0.1861310782609647</c:v>
                </c:pt>
                <c:pt idx="66">
                  <c:v>0.18470565954039844</c:v>
                </c:pt>
                <c:pt idx="67">
                  <c:v>0.18330303777915966</c:v>
                </c:pt>
                <c:pt idx="68">
                  <c:v>0.18192275290779564</c:v>
                </c:pt>
                <c:pt idx="69">
                  <c:v>0.18056434939609831</c:v>
                </c:pt>
                <c:pt idx="70">
                  <c:v>0.17922737721188686</c:v>
                </c:pt>
                <c:pt idx="71">
                  <c:v>0.17791139235688747</c:v>
                </c:pt>
                <c:pt idx="72">
                  <c:v>0.17661595758846535</c:v>
                </c:pt>
                <c:pt idx="73">
                  <c:v>0.17534064279551351</c:v>
                </c:pt>
                <c:pt idx="74">
                  <c:v>0.17408502537817455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C-4890-B3E0-F0C0CF37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94552"/>
        <c:axId val="1"/>
      </c:scatterChart>
      <c:valAx>
        <c:axId val="28809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94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2.8188865398167725E-2"/>
          <c:y val="5.2434543243070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3657505285412"/>
          <c:y val="0.24344658329889141"/>
          <c:w val="0.84143763213530653"/>
          <c:h val="0.5880171319680915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lognormal!$A$4:$A$78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lognormal!$D$4:$D$78</c:f>
              <c:numCache>
                <c:formatCode>General</c:formatCode>
                <c:ptCount val="75"/>
                <c:pt idx="0">
                  <c:v>6.357284622205471E-8</c:v>
                </c:pt>
                <c:pt idx="1">
                  <c:v>1.5217909555902264E-4</c:v>
                </c:pt>
                <c:pt idx="2">
                  <c:v>3.5846105205217952E-3</c:v>
                </c:pt>
                <c:pt idx="3">
                  <c:v>1.8085281036229757E-2</c:v>
                </c:pt>
                <c:pt idx="4">
                  <c:v>4.4445063096081823E-2</c:v>
                </c:pt>
                <c:pt idx="5">
                  <c:v>7.3545311194640667E-2</c:v>
                </c:pt>
                <c:pt idx="6">
                  <c:v>9.5740762418015671E-2</c:v>
                </c:pt>
                <c:pt idx="7">
                  <c:v>0.10670442880736365</c:v>
                </c:pt>
                <c:pt idx="8">
                  <c:v>0.10703894854991246</c:v>
                </c:pt>
                <c:pt idx="9">
                  <c:v>9.9735569363669979E-2</c:v>
                </c:pt>
                <c:pt idx="10">
                  <c:v>8.8131022792963476E-2</c:v>
                </c:pt>
                <c:pt idx="11">
                  <c:v>7.4912609426163276E-2</c:v>
                </c:pt>
                <c:pt idx="12">
                  <c:v>6.1870823219445141E-2</c:v>
                </c:pt>
                <c:pt idx="13">
                  <c:v>5.0011738448648452E-2</c:v>
                </c:pt>
                <c:pt idx="14">
                  <c:v>3.9777489556298576E-2</c:v>
                </c:pt>
                <c:pt idx="15">
                  <c:v>3.1255507075579878E-2</c:v>
                </c:pt>
                <c:pt idx="16">
                  <c:v>2.4337036142174934E-2</c:v>
                </c:pt>
                <c:pt idx="17">
                  <c:v>1.8822812717486495E-2</c:v>
                </c:pt>
                <c:pt idx="18">
                  <c:v>1.448686252707862E-2</c:v>
                </c:pt>
                <c:pt idx="19">
                  <c:v>1.1111265774020456E-2</c:v>
                </c:pt>
                <c:pt idx="20">
                  <c:v>8.5025241997846602E-3</c:v>
                </c:pt>
                <c:pt idx="21">
                  <c:v>6.4971385924392777E-3</c:v>
                </c:pt>
                <c:pt idx="22">
                  <c:v>4.9613765488714899E-3</c:v>
                </c:pt>
                <c:pt idx="23">
                  <c:v>3.7882774644215789E-3</c:v>
                </c:pt>
                <c:pt idx="24">
                  <c:v>2.8936449657967593E-3</c:v>
                </c:pt>
                <c:pt idx="25">
                  <c:v>2.2119606680058657E-3</c:v>
                </c:pt>
                <c:pt idx="26">
                  <c:v>1.6926658547095159E-3</c:v>
                </c:pt>
                <c:pt idx="27">
                  <c:v>1.2969819770349269E-3</c:v>
                </c:pt>
                <c:pt idx="28">
                  <c:v>9.9529476515837316E-4</c:v>
                </c:pt>
                <c:pt idx="29">
                  <c:v>7.65056635979179E-4</c:v>
                </c:pt>
                <c:pt idx="30">
                  <c:v>5.8913448712324371E-4</c:v>
                </c:pt>
                <c:pt idx="31">
                  <c:v>4.5452478818844261E-4</c:v>
                </c:pt>
                <c:pt idx="32">
                  <c:v>3.5136348169247111E-4</c:v>
                </c:pt>
                <c:pt idx="33">
                  <c:v>2.7216813402532056E-4</c:v>
                </c:pt>
                <c:pt idx="34">
                  <c:v>2.1126064175789206E-4</c:v>
                </c:pt>
                <c:pt idx="35">
                  <c:v>1.6432896812440195E-4</c:v>
                </c:pt>
                <c:pt idx="36">
                  <c:v>1.280951938943917E-4</c:v>
                </c:pt>
                <c:pt idx="37">
                  <c:v>1.0006445856374405E-4</c:v>
                </c:pt>
                <c:pt idx="38">
                  <c:v>7.8335228695023288E-5</c:v>
                </c:pt>
                <c:pt idx="39">
                  <c:v>6.1455947734910882E-5</c:v>
                </c:pt>
                <c:pt idx="40">
                  <c:v>4.8316708504368811E-5</c:v>
                </c:pt>
                <c:pt idx="41">
                  <c:v>3.8067347643357684E-5</c:v>
                </c:pt>
                <c:pt idx="42">
                  <c:v>3.0055466477444978E-5</c:v>
                </c:pt>
                <c:pt idx="43">
                  <c:v>2.3779481008204425E-5</c:v>
                </c:pt>
                <c:pt idx="44">
                  <c:v>1.8853012417269247E-5</c:v>
                </c:pt>
                <c:pt idx="45">
                  <c:v>1.4977841090861251E-5</c:v>
                </c:pt>
                <c:pt idx="46">
                  <c:v>1.1923333488173839E-5</c:v>
                </c:pt>
                <c:pt idx="47">
                  <c:v>9.5107673048139407E-6</c:v>
                </c:pt>
                <c:pt idx="48">
                  <c:v>7.6013683143083799E-6</c:v>
                </c:pt>
                <c:pt idx="49">
                  <c:v>6.0871638223609065E-6</c:v>
                </c:pt>
                <c:pt idx="50">
                  <c:v>4.8839768466477052E-6</c:v>
                </c:pt>
                <c:pt idx="51">
                  <c:v>3.9260500005790955E-6</c:v>
                </c:pt>
                <c:pt idx="52">
                  <c:v>3.1619121734545248E-6</c:v>
                </c:pt>
                <c:pt idx="53">
                  <c:v>2.5511946305861519E-6</c:v>
                </c:pt>
                <c:pt idx="54">
                  <c:v>2.06217372504347E-6</c:v>
                </c:pt>
                <c:pt idx="55">
                  <c:v>1.6698707259945169E-6</c:v>
                </c:pt>
                <c:pt idx="56">
                  <c:v>1.3545796040792789E-6</c:v>
                </c:pt>
                <c:pt idx="57">
                  <c:v>1.1007241776488065E-6</c:v>
                </c:pt>
                <c:pt idx="58">
                  <c:v>8.9596921963800747E-7</c:v>
                </c:pt>
                <c:pt idx="59">
                  <c:v>7.3052775855244477E-7</c:v>
                </c:pt>
                <c:pt idx="60">
                  <c:v>5.9662023526105964E-7</c:v>
                </c:pt>
                <c:pt idx="61">
                  <c:v>4.8805142086252147E-7</c:v>
                </c:pt>
                <c:pt idx="62">
                  <c:v>3.9987882899917853E-7</c:v>
                </c:pt>
                <c:pt idx="63">
                  <c:v>3.2815234897641557E-7</c:v>
                </c:pt>
                <c:pt idx="64">
                  <c:v>2.6970942244312885E-7</c:v>
                </c:pt>
                <c:pt idx="65">
                  <c:v>2.2201361809653919E-7</c:v>
                </c:pt>
                <c:pt idx="66">
                  <c:v>1.8302717748542703E-7</c:v>
                </c:pt>
                <c:pt idx="67">
                  <c:v>1.5111020153647122E-7</c:v>
                </c:pt>
                <c:pt idx="68">
                  <c:v>1.2494076721973616E-7</c:v>
                </c:pt>
                <c:pt idx="69">
                  <c:v>1.0345151750620709E-7</c:v>
                </c:pt>
                <c:pt idx="70">
                  <c:v>8.5779239944987513E-8</c:v>
                </c:pt>
                <c:pt idx="71">
                  <c:v>7.1224704400240143E-8</c:v>
                </c:pt>
                <c:pt idx="72">
                  <c:v>5.9220618215682602E-8</c:v>
                </c:pt>
                <c:pt idx="73">
                  <c:v>4.9306015279908555E-8</c:v>
                </c:pt>
                <c:pt idx="74">
                  <c:v>4.1105753327725691E-8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3-4040-B768-33C3919B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600"/>
        <c:axId val="1"/>
      </c:scatterChart>
      <c:valAx>
        <c:axId val="2882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22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576334208223972E-2"/>
          <c:y val="3.7037037037037035E-2"/>
        </c:manualLayout>
      </c:layout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lognormal!$F$3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lognormal!$A$4:$A$78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lognormal!$F$4:$F$78</c:f>
              <c:numCache>
                <c:formatCode>General</c:formatCode>
                <c:ptCount val="75"/>
                <c:pt idx="0">
                  <c:v>0.99999999570526332</c:v>
                </c:pt>
                <c:pt idx="1">
                  <c:v>0.99997134174908364</c:v>
                </c:pt>
                <c:pt idx="2">
                  <c:v>0.99869346912345314</c:v>
                </c:pt>
                <c:pt idx="3">
                  <c:v>0.98901039106291078</c:v>
                </c:pt>
                <c:pt idx="4">
                  <c:v>0.95844042912959149</c:v>
                </c:pt>
                <c:pt idx="5">
                  <c:v>0.89921018387898199</c:v>
                </c:pt>
                <c:pt idx="6">
                  <c:v>0.81371973474594572</c:v>
                </c:pt>
                <c:pt idx="7">
                  <c:v>0.71152962321322599</c:v>
                </c:pt>
                <c:pt idx="8">
                  <c:v>0.60387935145732552</c:v>
                </c:pt>
                <c:pt idx="9">
                  <c:v>0.5</c:v>
                </c:pt>
                <c:pt idx="10">
                  <c:v>0.40583373074915385</c:v>
                </c:pt>
                <c:pt idx="11">
                  <c:v>0.32426550257933884</c:v>
                </c:pt>
                <c:pt idx="12">
                  <c:v>0.2559408040964668</c:v>
                </c:pt>
                <c:pt idx="13">
                  <c:v>0.20012338585974199</c:v>
                </c:pt>
                <c:pt idx="14">
                  <c:v>0.15537184730329501</c:v>
                </c:pt>
                <c:pt idx="15">
                  <c:v>0.11999554294667225</c:v>
                </c:pt>
                <c:pt idx="16">
                  <c:v>9.232537871974833E-2</c:v>
                </c:pt>
                <c:pt idx="17">
                  <c:v>7.085312887108286E-2</c:v>
                </c:pt>
                <c:pt idx="18">
                  <c:v>5.4287108438535348E-2</c:v>
                </c:pt>
                <c:pt idx="19">
                  <c:v>4.1559570870408513E-2</c:v>
                </c:pt>
                <c:pt idx="20">
                  <c:v>3.1809298950675302E-2</c:v>
                </c:pt>
                <c:pt idx="21">
                  <c:v>2.435373782791439E-2</c:v>
                </c:pt>
                <c:pt idx="22">
                  <c:v>1.8658779124416269E-2</c:v>
                </c:pt>
                <c:pt idx="23">
                  <c:v>1.4310349948206014E-2</c:v>
                </c:pt>
                <c:pt idx="24">
                  <c:v>1.0989608937089224E-2</c:v>
                </c:pt>
                <c:pt idx="25">
                  <c:v>8.4522427177438075E-3</c:v>
                </c:pt>
                <c:pt idx="26">
                  <c:v>6.5116878719784221E-3</c:v>
                </c:pt>
                <c:pt idx="27">
                  <c:v>5.0258084726326757E-3</c:v>
                </c:pt>
                <c:pt idx="28">
                  <c:v>3.8864696055282977E-3</c:v>
                </c:pt>
                <c:pt idx="29">
                  <c:v>3.0114622429416871E-3</c:v>
                </c:pt>
                <c:pt idx="30">
                  <c:v>2.338296491657621E-3</c:v>
                </c:pt>
                <c:pt idx="31">
                  <c:v>1.8194570213297956E-3</c:v>
                </c:pt>
                <c:pt idx="32">
                  <c:v>1.4187903367499644E-3</c:v>
                </c:pt>
                <c:pt idx="33">
                  <c:v>1.108761265753766E-3</c:v>
                </c:pt>
                <c:pt idx="34">
                  <c:v>8.6837315219978617E-4</c:v>
                </c:pt>
                <c:pt idx="35">
                  <c:v>6.8159275725021562E-4</c:v>
                </c:pt>
                <c:pt idx="36">
                  <c:v>5.3615786749006134E-4</c:v>
                </c:pt>
                <c:pt idx="37">
                  <c:v>4.2267455314126678E-4</c:v>
                </c:pt>
                <c:pt idx="38">
                  <c:v>3.3393340101828262E-4</c:v>
                </c:pt>
                <c:pt idx="39">
                  <c:v>2.643912065222187E-4</c:v>
                </c:pt>
                <c:pt idx="40">
                  <c:v>2.0977768405971986E-4</c:v>
                </c:pt>
                <c:pt idx="41">
                  <c:v>1.6679667375030238E-4</c:v>
                </c:pt>
                <c:pt idx="42">
                  <c:v>1.3289882254041707E-4</c:v>
                </c:pt>
                <c:pt idx="43">
                  <c:v>1.0610837731572786E-4</c:v>
                </c:pt>
                <c:pt idx="44">
                  <c:v>8.4890992298025658E-5</c:v>
                </c:pt>
                <c:pt idx="45">
                  <c:v>6.8052664333295709E-5</c:v>
                </c:pt>
                <c:pt idx="46">
                  <c:v>5.4662327258592214E-5</c:v>
                </c:pt>
                <c:pt idx="47">
                  <c:v>4.3992456891794873E-5</c:v>
                </c:pt>
                <c:pt idx="48">
                  <c:v>3.5473409550124124E-5</c:v>
                </c:pt>
                <c:pt idx="49">
                  <c:v>2.8658250916357986E-5</c:v>
                </c:pt>
                <c:pt idx="50">
                  <c:v>2.3195612346316175E-5</c:v>
                </c:pt>
                <c:pt idx="51">
                  <c:v>1.8808701268357986E-5</c:v>
                </c:pt>
                <c:pt idx="52">
                  <c:v>1.5279038356297292E-5</c:v>
                </c:pt>
                <c:pt idx="53">
                  <c:v>1.2433832107361376E-5</c:v>
                </c:pt>
                <c:pt idx="54">
                  <c:v>1.0136157894913289E-5</c:v>
                </c:pt>
                <c:pt idx="55">
                  <c:v>8.2773034788541366E-6</c:v>
                </c:pt>
                <c:pt idx="56">
                  <c:v>6.7707913471437564E-6</c:v>
                </c:pt>
                <c:pt idx="57">
                  <c:v>5.5477014392346646E-6</c:v>
                </c:pt>
                <c:pt idx="58">
                  <c:v>4.5530042678265659E-6</c:v>
                </c:pt>
                <c:pt idx="59">
                  <c:v>3.7426806379636801E-6</c:v>
                </c:pt>
                <c:pt idx="60">
                  <c:v>3.0814549111246592E-6</c:v>
                </c:pt>
                <c:pt idx="61">
                  <c:v>2.541007748324553E-6</c:v>
                </c:pt>
                <c:pt idx="62">
                  <c:v>2.0985642749105082E-6</c:v>
                </c:pt>
                <c:pt idx="63">
                  <c:v>1.735776740896533E-6</c:v>
                </c:pt>
                <c:pt idx="64">
                  <c:v>1.4378386333779858E-6</c:v>
                </c:pt>
                <c:pt idx="65">
                  <c:v>1.1927810238399061E-6</c:v>
                </c:pt>
                <c:pt idx="66">
                  <c:v>9.9091266581030624E-7</c:v>
                </c:pt>
                <c:pt idx="67">
                  <c:v>8.2437368942311906E-7</c:v>
                </c:pt>
                <c:pt idx="68">
                  <c:v>6.8677922482329734E-7</c:v>
                </c:pt>
                <c:pt idx="69">
                  <c:v>5.7293434641003671E-7</c:v>
                </c:pt>
                <c:pt idx="70">
                  <c:v>4.7860567553570377E-7</c:v>
                </c:pt>
                <c:pt idx="71">
                  <c:v>4.003380753569985E-7</c:v>
                </c:pt>
                <c:pt idx="72">
                  <c:v>3.3530729059982889E-7</c:v>
                </c:pt>
                <c:pt idx="73">
                  <c:v>2.8120129191844256E-7</c:v>
                </c:pt>
                <c:pt idx="74">
                  <c:v>2.3612457900057393E-7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9-4862-9CDC-D0F8B452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928"/>
        <c:axId val="1"/>
      </c:scatterChart>
      <c:valAx>
        <c:axId val="2882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222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3.4520778652668414E-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5774278215224"/>
          <c:y val="0.21795166229221347"/>
          <c:w val="0.82865748031496067"/>
          <c:h val="0.65482210557013709"/>
        </c:manualLayout>
      </c:layout>
      <c:scatterChart>
        <c:scatterStyle val="lineMarker"/>
        <c:varyColors val="0"/>
        <c:ser>
          <c:idx val="0"/>
          <c:order val="0"/>
          <c:tx>
            <c:strRef>
              <c:f>gamma!$B$3</c:f>
              <c:strCache>
                <c:ptCount val="1"/>
                <c:pt idx="0">
                  <c:v>f(t)</c:v>
                </c:pt>
              </c:strCache>
            </c:strRef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gamma!$A$4:$A$53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gamma!$B$4:$B$53</c:f>
              <c:numCache>
                <c:formatCode>General</c:formatCode>
                <c:ptCount val="50"/>
                <c:pt idx="0">
                  <c:v>4.5241870901797992E-3</c:v>
                </c:pt>
                <c:pt idx="1">
                  <c:v>8.187307530779819E-3</c:v>
                </c:pt>
                <c:pt idx="2">
                  <c:v>1.1112273310225762E-2</c:v>
                </c:pt>
                <c:pt idx="3">
                  <c:v>1.3406400920712784E-2</c:v>
                </c:pt>
                <c:pt idx="4">
                  <c:v>1.5163266492815837E-2</c:v>
                </c:pt>
                <c:pt idx="5">
                  <c:v>1.6464349082820788E-2</c:v>
                </c:pt>
                <c:pt idx="6">
                  <c:v>1.7380485632699328E-2</c:v>
                </c:pt>
                <c:pt idx="7">
                  <c:v>1.7973158564688865E-2</c:v>
                </c:pt>
                <c:pt idx="8">
                  <c:v>1.829563468832696E-2</c:v>
                </c:pt>
                <c:pt idx="9">
                  <c:v>1.8393972058572114E-2</c:v>
                </c:pt>
                <c:pt idx="10">
                  <c:v>1.8307909603394373E-2</c:v>
                </c:pt>
                <c:pt idx="11">
                  <c:v>1.8071652714732128E-2</c:v>
                </c:pt>
                <c:pt idx="12">
                  <c:v>1.7714566547210826E-2</c:v>
                </c:pt>
                <c:pt idx="13">
                  <c:v>1.7261787475912452E-2</c:v>
                </c:pt>
                <c:pt idx="14">
                  <c:v>1.6734762011132238E-2</c:v>
                </c:pt>
                <c:pt idx="15">
                  <c:v>1.6151721439572438E-2</c:v>
                </c:pt>
                <c:pt idx="16">
                  <c:v>1.5528099544482447E-2</c:v>
                </c:pt>
                <c:pt idx="17">
                  <c:v>1.4876899939942791E-2</c:v>
                </c:pt>
                <c:pt idx="18">
                  <c:v>1.4209018826150333E-2</c:v>
                </c:pt>
                <c:pt idx="19">
                  <c:v>1.3533528323661274E-2</c:v>
                </c:pt>
                <c:pt idx="20">
                  <c:v>1.2857924966563104E-2</c:v>
                </c:pt>
                <c:pt idx="21">
                  <c:v>1.218834741985673E-2</c:v>
                </c:pt>
                <c:pt idx="22">
                  <c:v>1.1529767028122431E-2</c:v>
                </c:pt>
                <c:pt idx="23">
                  <c:v>1.0886154394729503E-2</c:v>
                </c:pt>
                <c:pt idx="24">
                  <c:v>1.026062482798735E-2</c:v>
                </c:pt>
                <c:pt idx="25">
                  <c:v>9.6555651678634051E-3</c:v>
                </c:pt>
                <c:pt idx="26">
                  <c:v>9.0727442198662196E-3</c:v>
                </c:pt>
                <c:pt idx="27">
                  <c:v>8.5134087675305167E-3</c:v>
                </c:pt>
                <c:pt idx="28">
                  <c:v>7.9783669081790499E-3</c:v>
                </c:pt>
                <c:pt idx="29">
                  <c:v>7.4680602551795913E-3</c:v>
                </c:pt>
                <c:pt idx="30">
                  <c:v>6.9826263710014609E-3</c:v>
                </c:pt>
                <c:pt idx="31">
                  <c:v>6.5219526365385945E-3</c:v>
                </c:pt>
                <c:pt idx="32">
                  <c:v>6.0857226212046043E-3</c:v>
                </c:pt>
                <c:pt idx="33">
                  <c:v>5.6734558932554349E-3</c:v>
                </c:pt>
                <c:pt idx="34">
                  <c:v>5.2845420989057401E-3</c:v>
                </c:pt>
                <c:pt idx="35">
                  <c:v>4.9182700405126607E-3</c:v>
                </c:pt>
                <c:pt idx="36">
                  <c:v>4.5738523970127887E-3</c:v>
                </c:pt>
                <c:pt idx="37">
                  <c:v>4.2504466526714644E-3</c:v>
                </c:pt>
                <c:pt idx="38">
                  <c:v>3.9471727319318559E-3</c:v>
                </c:pt>
                <c:pt idx="39">
                  <c:v>3.6631277777468365E-3</c:v>
                </c:pt>
                <c:pt idx="40">
                  <c:v>3.3973984573610568E-3</c:v>
                </c:pt>
                <c:pt idx="41">
                  <c:v>3.1490711323003181E-3</c:v>
                </c:pt>
                <c:pt idx="42">
                  <c:v>2.917240187623201E-3</c:v>
                </c:pt>
                <c:pt idx="43">
                  <c:v>2.7010147786750561E-3</c:v>
                </c:pt>
                <c:pt idx="44">
                  <c:v>2.4995242211045192E-3</c:v>
                </c:pt>
                <c:pt idx="45">
                  <c:v>2.3119222212657242E-3</c:v>
                </c:pt>
                <c:pt idx="46">
                  <c:v>2.1373901188985168E-3</c:v>
                </c:pt>
                <c:pt idx="47">
                  <c:v>1.9751392917648071E-3</c:v>
                </c:pt>
                <c:pt idx="48">
                  <c:v>1.8244128523764635E-3</c:v>
                </c:pt>
                <c:pt idx="49">
                  <c:v>1.6844867497713668E-3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B-4FEE-A57A-A4BCDB48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7416"/>
        <c:axId val="1"/>
      </c:scatterChart>
      <c:valAx>
        <c:axId val="28778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787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R(t)</a:t>
            </a:r>
          </a:p>
        </c:rich>
      </c:tx>
      <c:layout>
        <c:manualLayout>
          <c:xMode val="edge"/>
          <c:yMode val="edge"/>
          <c:x val="2.9830700337933447E-2"/>
          <c:y val="4.8565121412803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15586513224306"/>
          <c:y val="0.19801286668819396"/>
          <c:w val="0.77735190793458508"/>
          <c:h val="0.6863998940195567"/>
        </c:manualLayout>
      </c:layout>
      <c:scatterChart>
        <c:scatterStyle val="lineMarker"/>
        <c:varyColors val="0"/>
        <c:ser>
          <c:idx val="1"/>
          <c:order val="0"/>
          <c:tx>
            <c:strRef>
              <c:f>gamma!$C$3</c:f>
              <c:strCache>
                <c:ptCount val="1"/>
                <c:pt idx="0">
                  <c:v>R(t)</c:v>
                </c:pt>
              </c:strCache>
            </c:strRef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gamma!$A$4:$A$53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gamma!$C$4:$C$53</c:f>
              <c:numCache>
                <c:formatCode>General</c:formatCode>
                <c:ptCount val="50"/>
                <c:pt idx="0">
                  <c:v>0.99532115983955549</c:v>
                </c:pt>
                <c:pt idx="1">
                  <c:v>0.98247690369357821</c:v>
                </c:pt>
                <c:pt idx="2">
                  <c:v>0.96306368688623323</c:v>
                </c:pt>
                <c:pt idx="3">
                  <c:v>0.93844806444989504</c:v>
                </c:pt>
                <c:pt idx="4">
                  <c:v>0.90979598956895014</c:v>
                </c:pt>
                <c:pt idx="5">
                  <c:v>0.8780986177504424</c:v>
                </c:pt>
                <c:pt idx="6">
                  <c:v>0.84419501644539618</c:v>
                </c:pt>
                <c:pt idx="7">
                  <c:v>0.80879213541099892</c:v>
                </c:pt>
                <c:pt idx="8">
                  <c:v>0.77248235350713834</c:v>
                </c:pt>
                <c:pt idx="9">
                  <c:v>0.73575888234288478</c:v>
                </c:pt>
                <c:pt idx="10">
                  <c:v>0.69902927576596707</c:v>
                </c:pt>
                <c:pt idx="11">
                  <c:v>0.66262726620684465</c:v>
                </c:pt>
                <c:pt idx="12">
                  <c:v>0.62682312397822892</c:v>
                </c:pt>
                <c:pt idx="13">
                  <c:v>0.59183271345985544</c:v>
                </c:pt>
                <c:pt idx="14">
                  <c:v>0.55782540037107464</c:v>
                </c:pt>
                <c:pt idx="15">
                  <c:v>0.52493094678610397</c:v>
                </c:pt>
                <c:pt idx="16">
                  <c:v>0.49324551494238345</c:v>
                </c:pt>
                <c:pt idx="17">
                  <c:v>0.46283688702044223</c:v>
                </c:pt>
                <c:pt idx="18">
                  <c:v>0.43374899574564152</c:v>
                </c:pt>
                <c:pt idx="19">
                  <c:v>0.40600584970983811</c:v>
                </c:pt>
                <c:pt idx="20">
                  <c:v>0.37961492758424398</c:v>
                </c:pt>
                <c:pt idx="21">
                  <c:v>0.35457010675946843</c:v>
                </c:pt>
                <c:pt idx="22">
                  <c:v>0.33085418428525237</c:v>
                </c:pt>
                <c:pt idx="23">
                  <c:v>0.30844104118400251</c:v>
                </c:pt>
                <c:pt idx="24">
                  <c:v>0.28729749518364578</c:v>
                </c:pt>
                <c:pt idx="25">
                  <c:v>0.26738488157160201</c:v>
                </c:pt>
                <c:pt idx="26">
                  <c:v>0.24866039713707411</c:v>
                </c:pt>
                <c:pt idx="27">
                  <c:v>0.23107823797582827</c:v>
                </c:pt>
                <c:pt idx="28">
                  <c:v>0.21459055821998818</c:v>
                </c:pt>
                <c:pt idx="29">
                  <c:v>0.19914827347145581</c:v>
                </c:pt>
                <c:pt idx="30">
                  <c:v>0.1847017298135869</c:v>
                </c:pt>
                <c:pt idx="31">
                  <c:v>0.17120125670913811</c:v>
                </c:pt>
                <c:pt idx="32">
                  <c:v>0.15859761982533205</c:v>
                </c:pt>
                <c:pt idx="33">
                  <c:v>0.14684238782543479</c:v>
                </c:pt>
                <c:pt idx="34">
                  <c:v>0.13588822540043322</c:v>
                </c:pt>
                <c:pt idx="35">
                  <c:v>0.12568912325754578</c:v>
                </c:pt>
                <c:pt idx="36">
                  <c:v>0.11620057441059517</c:v>
                </c:pt>
                <c:pt idx="37">
                  <c:v>0.10737970490959481</c:v>
                </c:pt>
                <c:pt idx="38">
                  <c:v>9.9185366084441506E-2</c:v>
                </c:pt>
                <c:pt idx="39">
                  <c:v>9.1578194443670879E-2</c:v>
                </c:pt>
                <c:pt idx="40">
                  <c:v>8.4520644548982338E-2</c:v>
                </c:pt>
                <c:pt idx="41">
                  <c:v>7.7976999466484065E-2</c:v>
                </c:pt>
                <c:pt idx="42">
                  <c:v>7.1913362764664979E-2</c:v>
                </c:pt>
                <c:pt idx="43">
                  <c:v>6.6297635476569527E-2</c:v>
                </c:pt>
                <c:pt idx="44">
                  <c:v>6.1099480960332686E-2</c:v>
                </c:pt>
                <c:pt idx="45">
                  <c:v>5.6290280169948081E-2</c:v>
                </c:pt>
                <c:pt idx="46">
                  <c:v>5.1843079479666154E-2</c:v>
                </c:pt>
                <c:pt idx="47">
                  <c:v>4.7732532884316115E-2</c:v>
                </c:pt>
                <c:pt idx="48">
                  <c:v>4.3934840118453611E-2</c:v>
                </c:pt>
                <c:pt idx="49">
                  <c:v>4.0427681994512854E-2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8-4D48-A80D-87478559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8976"/>
        <c:axId val="1"/>
      </c:scatterChart>
      <c:valAx>
        <c:axId val="28808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8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(t)  = f(t) / R(t)</a:t>
            </a:r>
          </a:p>
        </c:rich>
      </c:tx>
      <c:layout>
        <c:manualLayout>
          <c:xMode val="edge"/>
          <c:yMode val="edge"/>
          <c:x val="6.2736001749781278E-2"/>
          <c:y val="3.7037037037037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33552055993001"/>
          <c:y val="0.18533573928258967"/>
          <c:w val="0.82865748031496067"/>
          <c:h val="0.65040099154272379"/>
        </c:manualLayout>
      </c:layout>
      <c:scatterChart>
        <c:scatterStyle val="lineMarker"/>
        <c:varyColors val="0"/>
        <c:ser>
          <c:idx val="2"/>
          <c:order val="0"/>
          <c:tx>
            <c:strRef>
              <c:f>gamma!$D$3</c:f>
              <c:strCache>
                <c:ptCount val="1"/>
                <c:pt idx="0">
                  <c:v>lambda-t</c:v>
                </c:pt>
              </c:strCache>
            </c:strRef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gamma!$A$4:$A$53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gamma!$D$4:$D$53</c:f>
              <c:numCache>
                <c:formatCode>General</c:formatCode>
                <c:ptCount val="50"/>
                <c:pt idx="0">
                  <c:v>4.545454545454547E-3</c:v>
                </c:pt>
                <c:pt idx="1">
                  <c:v>8.3333333333333332E-3</c:v>
                </c:pt>
                <c:pt idx="2">
                  <c:v>1.1538461538461532E-2</c:v>
                </c:pt>
                <c:pt idx="3">
                  <c:v>1.4285714285714284E-2</c:v>
                </c:pt>
                <c:pt idx="4">
                  <c:v>1.6666666666666666E-2</c:v>
                </c:pt>
                <c:pt idx="5">
                  <c:v>1.8749999999999992E-2</c:v>
                </c:pt>
                <c:pt idx="6">
                  <c:v>2.058823529411764E-2</c:v>
                </c:pt>
                <c:pt idx="7">
                  <c:v>2.2222222222222223E-2</c:v>
                </c:pt>
                <c:pt idx="8">
                  <c:v>2.3684210526315787E-2</c:v>
                </c:pt>
                <c:pt idx="9">
                  <c:v>2.4999999999999991E-2</c:v>
                </c:pt>
                <c:pt idx="10">
                  <c:v>2.6190476190476188E-2</c:v>
                </c:pt>
                <c:pt idx="11">
                  <c:v>2.7272727272727275E-2</c:v>
                </c:pt>
                <c:pt idx="12">
                  <c:v>2.8260869565217405E-2</c:v>
                </c:pt>
                <c:pt idx="13">
                  <c:v>2.9166666666666671E-2</c:v>
                </c:pt>
                <c:pt idx="14">
                  <c:v>0.03</c:v>
                </c:pt>
                <c:pt idx="15">
                  <c:v>3.0769230769230785E-2</c:v>
                </c:pt>
                <c:pt idx="16">
                  <c:v>3.1481481481481492E-2</c:v>
                </c:pt>
                <c:pt idx="17">
                  <c:v>3.2142857142857154E-2</c:v>
                </c:pt>
                <c:pt idx="18">
                  <c:v>3.2758620689655189E-2</c:v>
                </c:pt>
                <c:pt idx="19">
                  <c:v>3.3333333333333347E-2</c:v>
                </c:pt>
                <c:pt idx="20">
                  <c:v>3.3870967741935487E-2</c:v>
                </c:pt>
                <c:pt idx="21">
                  <c:v>3.437500000000001E-2</c:v>
                </c:pt>
                <c:pt idx="22">
                  <c:v>3.4848484848484851E-2</c:v>
                </c:pt>
                <c:pt idx="23">
                  <c:v>3.529411764705883E-2</c:v>
                </c:pt>
                <c:pt idx="24">
                  <c:v>3.5714285714285719E-2</c:v>
                </c:pt>
                <c:pt idx="25">
                  <c:v>3.6111111111111108E-2</c:v>
                </c:pt>
                <c:pt idx="26">
                  <c:v>3.6486486486486495E-2</c:v>
                </c:pt>
                <c:pt idx="27">
                  <c:v>3.6842105263157898E-2</c:v>
                </c:pt>
                <c:pt idx="28">
                  <c:v>3.7179487179487193E-2</c:v>
                </c:pt>
                <c:pt idx="29">
                  <c:v>3.7499999999999992E-2</c:v>
                </c:pt>
                <c:pt idx="30">
                  <c:v>3.7804878048780514E-2</c:v>
                </c:pt>
                <c:pt idx="31">
                  <c:v>3.8095238095238099E-2</c:v>
                </c:pt>
                <c:pt idx="32">
                  <c:v>3.8372093023255831E-2</c:v>
                </c:pt>
                <c:pt idx="33">
                  <c:v>3.8636363636363635E-2</c:v>
                </c:pt>
                <c:pt idx="34">
                  <c:v>3.8888888888888917E-2</c:v>
                </c:pt>
                <c:pt idx="35">
                  <c:v>3.9130434782608692E-2</c:v>
                </c:pt>
                <c:pt idx="36">
                  <c:v>3.9361702127659576E-2</c:v>
                </c:pt>
                <c:pt idx="37">
                  <c:v>3.9583333333333366E-2</c:v>
                </c:pt>
                <c:pt idx="38">
                  <c:v>3.9795918367346937E-2</c:v>
                </c:pt>
                <c:pt idx="39">
                  <c:v>4.0000000000000015E-2</c:v>
                </c:pt>
                <c:pt idx="40">
                  <c:v>4.0196078431372573E-2</c:v>
                </c:pt>
                <c:pt idx="41">
                  <c:v>4.0384615384615387E-2</c:v>
                </c:pt>
                <c:pt idx="42">
                  <c:v>4.0566037735849041E-2</c:v>
                </c:pt>
                <c:pt idx="43">
                  <c:v>4.0740740740740758E-2</c:v>
                </c:pt>
                <c:pt idx="44">
                  <c:v>4.0909090909090916E-2</c:v>
                </c:pt>
                <c:pt idx="45">
                  <c:v>4.1071428571428557E-2</c:v>
                </c:pt>
                <c:pt idx="46">
                  <c:v>4.1228070175438593E-2</c:v>
                </c:pt>
                <c:pt idx="47">
                  <c:v>4.1379310344827634E-2</c:v>
                </c:pt>
                <c:pt idx="48">
                  <c:v>4.1525423728813564E-2</c:v>
                </c:pt>
                <c:pt idx="49">
                  <c:v>4.1666666666666616E-2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3-42CF-AC72-8570E16A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9632"/>
        <c:axId val="1"/>
      </c:scatterChart>
      <c:valAx>
        <c:axId val="2880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9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760489058364562E-2"/>
          <c:y val="4.74406991260923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8998069391357"/>
          <c:y val="0.22097459099437836"/>
          <c:w val="0.8280939385439976"/>
          <c:h val="0.6104891242726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Weibull!$B$3</c:f>
              <c:strCache>
                <c:ptCount val="1"/>
                <c:pt idx="0">
                  <c:v>f(t)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Weibull!$A$4:$A$53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Weibull!$B$4:$B$53</c:f>
              <c:numCache>
                <c:formatCode>General</c:formatCode>
                <c:ptCount val="50"/>
                <c:pt idx="0">
                  <c:v>1.3967614542626976E-3</c:v>
                </c:pt>
                <c:pt idx="1">
                  <c:v>3.9403668186289769E-3</c:v>
                </c:pt>
                <c:pt idx="2">
                  <c:v>7.1988374481081596E-3</c:v>
                </c:pt>
                <c:pt idx="3">
                  <c:v>1.0982118122746911E-2</c:v>
                </c:pt>
                <c:pt idx="4">
                  <c:v>1.514426928869288E-2</c:v>
                </c:pt>
                <c:pt idx="5">
                  <c:v>1.9551646457064756E-2</c:v>
                </c:pt>
                <c:pt idx="6">
                  <c:v>2.4073425920276281E-2</c:v>
                </c:pt>
                <c:pt idx="7">
                  <c:v>2.8579359296853665E-2</c:v>
                </c:pt>
                <c:pt idx="8">
                  <c:v>3.2940768782225759E-2</c:v>
                </c:pt>
                <c:pt idx="9">
                  <c:v>3.7033254200156872E-2</c:v>
                </c:pt>
                <c:pt idx="10">
                  <c:v>4.074031863430904E-2</c:v>
                </c:pt>
                <c:pt idx="11">
                  <c:v>4.3957378795705035E-2</c:v>
                </c:pt>
                <c:pt idx="12">
                  <c:v>4.6595733134311312E-2</c:v>
                </c:pt>
                <c:pt idx="13">
                  <c:v>4.8586120728033019E-2</c:v>
                </c:pt>
                <c:pt idx="14">
                  <c:v>4.9881557187326432E-2</c:v>
                </c:pt>
                <c:pt idx="15">
                  <c:v>5.0459195920156935E-2</c:v>
                </c:pt>
                <c:pt idx="16">
                  <c:v>5.0321038797884063E-2</c:v>
                </c:pt>
                <c:pt idx="17">
                  <c:v>4.9493408168540545E-2</c:v>
                </c:pt>
                <c:pt idx="18">
                  <c:v>4.8025187175273543E-2</c:v>
                </c:pt>
                <c:pt idx="19">
                  <c:v>4.5984930146430292E-2</c:v>
                </c:pt>
                <c:pt idx="20">
                  <c:v>4.3457031208912457E-2</c:v>
                </c:pt>
                <c:pt idx="21">
                  <c:v>4.0537209310256596E-2</c:v>
                </c:pt>
                <c:pt idx="22">
                  <c:v>3.7327614976860317E-2</c:v>
                </c:pt>
                <c:pt idx="23">
                  <c:v>3.3931884120139894E-2</c:v>
                </c:pt>
                <c:pt idx="24">
                  <c:v>3.0450455617501794E-2</c:v>
                </c:pt>
                <c:pt idx="25">
                  <c:v>2.697643387917564E-2</c:v>
                </c:pt>
                <c:pt idx="26">
                  <c:v>2.3592219640794897E-2</c:v>
                </c:pt>
                <c:pt idx="27">
                  <c:v>2.0367058520003718E-2</c:v>
                </c:pt>
                <c:pt idx="28">
                  <c:v>1.7355575543796898E-2</c:v>
                </c:pt>
                <c:pt idx="29">
                  <c:v>1.4597283340519306E-2</c:v>
                </c:pt>
                <c:pt idx="30">
                  <c:v>1.2116979765025002E-2</c:v>
                </c:pt>
                <c:pt idx="31">
                  <c:v>9.9258935937831857E-3</c:v>
                </c:pt>
                <c:pt idx="32">
                  <c:v>8.0233986154713086E-3</c:v>
                </c:pt>
                <c:pt idx="33">
                  <c:v>6.3990985167618839E-3</c:v>
                </c:pt>
                <c:pt idx="34">
                  <c:v>5.0350865925097342E-3</c:v>
                </c:pt>
                <c:pt idx="35">
                  <c:v>3.9082026437113121E-3</c:v>
                </c:pt>
                <c:pt idx="36">
                  <c:v>2.9921401910827029E-3</c:v>
                </c:pt>
                <c:pt idx="37">
                  <c:v>2.2592953374039096E-3</c:v>
                </c:pt>
                <c:pt idx="38">
                  <c:v>1.6822892581781282E-3</c:v>
                </c:pt>
                <c:pt idx="39">
                  <c:v>1.2351349787595074E-3</c:v>
                </c:pt>
                <c:pt idx="40">
                  <c:v>8.9405241585762416E-4</c:v>
                </c:pt>
                <c:pt idx="41">
                  <c:v>6.3796146913068931E-4</c:v>
                </c:pt>
                <c:pt idx="42">
                  <c:v>4.4870034683490954E-4</c:v>
                </c:pt>
                <c:pt idx="43">
                  <c:v>3.1102550588931881E-4</c:v>
                </c:pt>
                <c:pt idx="44">
                  <c:v>2.1245163035777645E-4</c:v>
                </c:pt>
                <c:pt idx="45">
                  <c:v>1.4298653727251633E-4</c:v>
                </c:pt>
                <c:pt idx="46">
                  <c:v>9.4808571082823139E-5</c:v>
                </c:pt>
                <c:pt idx="47">
                  <c:v>6.1924660483369357E-5</c:v>
                </c:pt>
                <c:pt idx="48">
                  <c:v>3.9837250973227157E-5</c:v>
                </c:pt>
                <c:pt idx="49">
                  <c:v>2.5238924506041381E-5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46E0-912D-67737D70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272"/>
        <c:axId val="1"/>
      </c:scatterChart>
      <c:valAx>
        <c:axId val="2882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22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R(t) </a:t>
            </a:r>
          </a:p>
        </c:rich>
      </c:tx>
      <c:layout>
        <c:manualLayout>
          <c:xMode val="edge"/>
          <c:yMode val="edge"/>
          <c:x val="2.8893587033121917E-2"/>
          <c:y val="5.4567022538552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37420718816063E-2"/>
          <c:y val="0.21352313167259787"/>
          <c:w val="0.85623678646934465"/>
          <c:h val="0.62633451957295372"/>
        </c:manualLayout>
      </c:layout>
      <c:scatterChart>
        <c:scatterStyle val="lineMarker"/>
        <c:varyColors val="0"/>
        <c:ser>
          <c:idx val="1"/>
          <c:order val="0"/>
          <c:tx>
            <c:strRef>
              <c:f>Weibull!$C$3</c:f>
              <c:strCache>
                <c:ptCount val="1"/>
                <c:pt idx="0">
                  <c:v>R(t)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Weibull!$A$4:$A$53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Weibull!$C$4:$C$53</c:f>
              <c:numCache>
                <c:formatCode>General</c:formatCode>
                <c:ptCount val="50"/>
                <c:pt idx="0">
                  <c:v>0.99944113922651368</c:v>
                </c:pt>
                <c:pt idx="1">
                  <c:v>0.99684271707353289</c:v>
                </c:pt>
                <c:pt idx="2">
                  <c:v>0.99132364617163382</c:v>
                </c:pt>
                <c:pt idx="3">
                  <c:v>0.98227050637577851</c:v>
                </c:pt>
                <c:pt idx="4">
                  <c:v>0.96923323447634413</c:v>
                </c:pt>
                <c:pt idx="5">
                  <c:v>0.95190024896891834</c:v>
                </c:pt>
                <c:pt idx="6">
                  <c:v>0.93009180993889173</c:v>
                </c:pt>
                <c:pt idx="7">
                  <c:v>0.90375869446365809</c:v>
                </c:pt>
                <c:pt idx="8">
                  <c:v>0.87298131233374532</c:v>
                </c:pt>
                <c:pt idx="9">
                  <c:v>0.83796688557875576</c:v>
                </c:pt>
                <c:pt idx="10">
                  <c:v>0.79904341003519441</c:v>
                </c:pt>
                <c:pt idx="11">
                  <c:v>0.75664976008309626</c:v>
                </c:pt>
                <c:pt idx="12">
                  <c:v>0.71132177136047881</c:v>
                </c:pt>
                <c:pt idx="13">
                  <c:v>0.66367453155108425</c:v>
                </c:pt>
                <c:pt idx="14">
                  <c:v>0.61438145002028</c:v>
                </c:pt>
                <c:pt idx="15">
                  <c:v>0.5641509608372548</c:v>
                </c:pt>
                <c:pt idx="16">
                  <c:v>0.51370192867460474</c:v>
                </c:pt>
                <c:pt idx="17">
                  <c:v>0.46373895993176578</c:v>
                </c:pt>
                <c:pt idx="18">
                  <c:v>0.41492886228773246</c:v>
                </c:pt>
                <c:pt idx="19">
                  <c:v>0.36787944117144233</c:v>
                </c:pt>
                <c:pt idx="20">
                  <c:v>0.32312167563355693</c:v>
                </c:pt>
                <c:pt idx="21">
                  <c:v>0.28109609127089291</c:v>
                </c:pt>
                <c:pt idx="22">
                  <c:v>0.24214386397262885</c:v>
                </c:pt>
                <c:pt idx="23">
                  <c:v>0.20650287056946617</c:v>
                </c:pt>
                <c:pt idx="24">
                  <c:v>0.17430857908883032</c:v>
                </c:pt>
                <c:pt idx="25">
                  <c:v>0.1455993702525343</c:v>
                </c:pt>
                <c:pt idx="26">
                  <c:v>0.12032562800838341</c:v>
                </c:pt>
                <c:pt idx="27">
                  <c:v>9.8361749511347588E-2</c:v>
                </c:pt>
                <c:pt idx="28">
                  <c:v>7.9520115816410886E-2</c:v>
                </c:pt>
                <c:pt idx="29">
                  <c:v>6.3566037004625431E-2</c:v>
                </c:pt>
                <c:pt idx="30">
                  <c:v>5.023273473645698E-2</c:v>
                </c:pt>
                <c:pt idx="31">
                  <c:v>3.9235539461036244E-2</c:v>
                </c:pt>
                <c:pt idx="32">
                  <c:v>3.0284641700516073E-2</c:v>
                </c:pt>
                <c:pt idx="33">
                  <c:v>2.3095927164901192E-2</c:v>
                </c:pt>
                <c:pt idx="34">
                  <c:v>1.7399623775943018E-2</c:v>
                </c:pt>
                <c:pt idx="35">
                  <c:v>1.2946676712863533E-2</c:v>
                </c:pt>
                <c:pt idx="36">
                  <c:v>9.512930680382975E-3</c:v>
                </c:pt>
                <c:pt idx="37">
                  <c:v>6.9013267758771465E-3</c:v>
                </c:pt>
                <c:pt idx="38">
                  <c:v>4.9424096829461389E-3</c:v>
                </c:pt>
                <c:pt idx="39">
                  <c:v>3.4934892766462001E-3</c:v>
                </c:pt>
                <c:pt idx="40">
                  <c:v>2.436812851671986E-3</c:v>
                </c:pt>
                <c:pt idx="41">
                  <c:v>1.6770866210839589E-3</c:v>
                </c:pt>
                <c:pt idx="42">
                  <c:v>1.1386459410598941E-3</c:v>
                </c:pt>
                <c:pt idx="43">
                  <c:v>7.6252128470232362E-4</c:v>
                </c:pt>
                <c:pt idx="44">
                  <c:v>5.0358904973695157E-4</c:v>
                </c:pt>
                <c:pt idx="45">
                  <c:v>3.2793923699469971E-4</c:v>
                </c:pt>
                <c:pt idx="46">
                  <c:v>2.1054057015628365E-4</c:v>
                </c:pt>
                <c:pt idx="47">
                  <c:v>1.3324065487313228E-4</c:v>
                </c:pt>
                <c:pt idx="48">
                  <c:v>8.3105587137357963E-5</c:v>
                </c:pt>
                <c:pt idx="49">
                  <c:v>5.1079991764563774E-5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2-4B95-86A6-0465C4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76160"/>
        <c:axId val="1"/>
      </c:scatterChart>
      <c:valAx>
        <c:axId val="2884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476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2.6187360382769056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'Extreme Val'!$B$3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'Extreme Val'!$A$4:$A$53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'Extreme Val'!$B$4:$B$53</c:f>
              <c:numCache>
                <c:formatCode>General</c:formatCode>
                <c:ptCount val="50"/>
                <c:pt idx="0">
                  <c:v>3.3463498387677573E-3</c:v>
                </c:pt>
                <c:pt idx="1">
                  <c:v>4.2885831195292835E-3</c:v>
                </c:pt>
                <c:pt idx="2">
                  <c:v>5.4931348412014013E-3</c:v>
                </c:pt>
                <c:pt idx="3">
                  <c:v>7.0311049124160713E-3</c:v>
                </c:pt>
                <c:pt idx="4">
                  <c:v>8.9916148483568208E-3</c:v>
                </c:pt>
                <c:pt idx="5">
                  <c:v>1.148555722465968E-2</c:v>
                </c:pt>
                <c:pt idx="6">
                  <c:v>1.464956606664076E-2</c:v>
                </c:pt>
                <c:pt idx="7">
                  <c:v>1.8649771436337614E-2</c:v>
                </c:pt>
                <c:pt idx="8">
                  <c:v>2.368450483895396E-2</c:v>
                </c:pt>
                <c:pt idx="9">
                  <c:v>2.998448967748411E-2</c:v>
                </c:pt>
                <c:pt idx="10">
                  <c:v>3.7808089958713258E-2</c:v>
                </c:pt>
                <c:pt idx="11">
                  <c:v>4.7427815138561133E-2</c:v>
                </c:pt>
                <c:pt idx="12">
                  <c:v>5.9102475796571581E-2</c:v>
                </c:pt>
                <c:pt idx="13">
                  <c:v>7.3027359234726558E-2</c:v>
                </c:pt>
                <c:pt idx="14">
                  <c:v>8.9253259256560469E-2</c:v>
                </c:pt>
                <c:pt idx="15">
                  <c:v>0.10756585897012155</c:v>
                </c:pt>
                <c:pt idx="16">
                  <c:v>0.12732319002179127</c:v>
                </c:pt>
                <c:pt idx="17">
                  <c:v>0.14726615762017733</c:v>
                </c:pt>
                <c:pt idx="18">
                  <c:v>0.16535214944520904</c:v>
                </c:pt>
                <c:pt idx="19">
                  <c:v>0.17871767308609127</c:v>
                </c:pt>
                <c:pt idx="20">
                  <c:v>0.18393972058572117</c:v>
                </c:pt>
                <c:pt idx="21">
                  <c:v>0.17778637369097208</c:v>
                </c:pt>
                <c:pt idx="22">
                  <c:v>0.15852096053897108</c:v>
                </c:pt>
                <c:pt idx="23">
                  <c:v>0.12743521041151834</c:v>
                </c:pt>
                <c:pt idx="24">
                  <c:v>8.96870393670086E-2</c:v>
                </c:pt>
                <c:pt idx="25">
                  <c:v>5.321099995044945E-2</c:v>
                </c:pt>
                <c:pt idx="26">
                  <c:v>2.5353556804990365E-2</c:v>
                </c:pt>
                <c:pt idx="27">
                  <c:v>9.1157658223849428E-3</c:v>
                </c:pt>
                <c:pt idx="28">
                  <c:v>2.2831407100639576E-3</c:v>
                </c:pt>
                <c:pt idx="29">
                  <c:v>3.5946885566568164E-4</c:v>
                </c:pt>
                <c:pt idx="30">
                  <c:v>3.1182885938309965E-5</c:v>
                </c:pt>
                <c:pt idx="31">
                  <c:v>1.2582621126545531E-6</c:v>
                </c:pt>
                <c:pt idx="32">
                  <c:v>1.9002712520221787E-8</c:v>
                </c:pt>
                <c:pt idx="33">
                  <c:v>8.1250259753877836E-11</c:v>
                </c:pt>
                <c:pt idx="34">
                  <c:v>6.8729413771677482E-14</c:v>
                </c:pt>
                <c:pt idx="35">
                  <c:v>7.2594385654961109E-18</c:v>
                </c:pt>
                <c:pt idx="36">
                  <c:v>5.3024019985213987E-23</c:v>
                </c:pt>
                <c:pt idx="37">
                  <c:v>1.2540874411689537E-29</c:v>
                </c:pt>
                <c:pt idx="38">
                  <c:v>3.6253652893006296E-38</c:v>
                </c:pt>
                <c:pt idx="39">
                  <c:v>3.6665011747794693E-49</c:v>
                </c:pt>
                <c:pt idx="40">
                  <c:v>2.6027135542478213E-63</c:v>
                </c:pt>
                <c:pt idx="41">
                  <c:v>1.6486831746782541E-81</c:v>
                </c:pt>
                <c:pt idx="42">
                  <c:v>6.5952871091885047E-105</c:v>
                </c:pt>
                <c:pt idx="43">
                  <c:v>5.5576762927304183E-135</c:v>
                </c:pt>
                <c:pt idx="44">
                  <c:v>1.2526739351002964E-173</c:v>
                </c:pt>
                <c:pt idx="45">
                  <c:v>2.7745924977852301E-223</c:v>
                </c:pt>
                <c:pt idx="46">
                  <c:v>4.5138094499086579E-287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4-439B-BE7F-E82D73E5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9936"/>
        <c:axId val="1"/>
      </c:scatterChart>
      <c:valAx>
        <c:axId val="2546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4669936"/>
        <c:crosses val="autoZero"/>
        <c:crossBetween val="midCat"/>
      </c:valAx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R(t)</a:t>
            </a:r>
          </a:p>
        </c:rich>
      </c:tx>
      <c:layout>
        <c:manualLayout>
          <c:xMode val="edge"/>
          <c:yMode val="edge"/>
          <c:x val="4.6744014141089509E-2"/>
          <c:y val="3.5320088300220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15586513224306"/>
          <c:y val="0.19801286668819396"/>
          <c:w val="0.77735190793458553"/>
          <c:h val="0.686399894019556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'Extreme Val'!$C$3</c:f>
              <c:strCache>
                <c:ptCount val="1"/>
                <c:pt idx="0">
                  <c:v>R(t)</c:v>
                </c:pt>
              </c:strCache>
            </c:strRef>
          </c:tx>
          <c:spPr>
            <a:ln w="222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  <c:marker>
            <c:symbol val="none"/>
          </c:marker>
          <c:xVal>
            <c:numRef>
              <c:f>'Extreme Val'!$A$4:$A$53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'Extreme Val'!$C$4:$C$53</c:f>
              <c:numCache>
                <c:formatCode>General</c:formatCode>
                <c:ptCount val="50"/>
                <c:pt idx="0">
                  <c:v>0.99328470206784147</c:v>
                </c:pt>
                <c:pt idx="1">
                  <c:v>0.99138562301233346</c:v>
                </c:pt>
                <c:pt idx="2">
                  <c:v>0.98895248050379514</c:v>
                </c:pt>
                <c:pt idx="3">
                  <c:v>0.98583701827550263</c:v>
                </c:pt>
                <c:pt idx="4">
                  <c:v>0.98185107306166652</c:v>
                </c:pt>
                <c:pt idx="5">
                  <c:v>0.97675664113233562</c:v>
                </c:pt>
                <c:pt idx="6">
                  <c:v>0.97025400259106243</c:v>
                </c:pt>
                <c:pt idx="7">
                  <c:v>0.96196788944221001</c:v>
                </c:pt>
                <c:pt idx="8">
                  <c:v>0.95143199290045344</c:v>
                </c:pt>
                <c:pt idx="9">
                  <c:v>0.93807266852024818</c:v>
                </c:pt>
                <c:pt idx="10">
                  <c:v>0.92119365517551577</c:v>
                </c:pt>
                <c:pt idx="11">
                  <c:v>0.89996516266062776</c:v>
                </c:pt>
                <c:pt idx="12">
                  <c:v>0.87342301849311665</c:v>
                </c:pt>
                <c:pt idx="13">
                  <c:v>0.84048687374757836</c:v>
                </c:pt>
                <c:pt idx="14">
                  <c:v>0.80001071300435356</c:v>
                </c:pt>
                <c:pt idx="15">
                  <c:v>0.75088347663939481</c:v>
                </c:pt>
                <c:pt idx="16">
                  <c:v>0.69220062755534639</c:v>
                </c:pt>
                <c:pt idx="17">
                  <c:v>0.6235249162568004</c:v>
                </c:pt>
                <c:pt idx="18">
                  <c:v>0.54523921189260505</c:v>
                </c:pt>
                <c:pt idx="19">
                  <c:v>0.45895606930766381</c:v>
                </c:pt>
                <c:pt idx="20">
                  <c:v>0.36787944117144233</c:v>
                </c:pt>
                <c:pt idx="21">
                  <c:v>0.27692033409990896</c:v>
                </c:pt>
                <c:pt idx="22">
                  <c:v>0.19229564554796491</c:v>
                </c:pt>
                <c:pt idx="23">
                  <c:v>0.12039226207982957</c:v>
                </c:pt>
                <c:pt idx="24">
                  <c:v>6.5988035845312543E-2</c:v>
                </c:pt>
                <c:pt idx="25">
                  <c:v>3.0490413463062211E-2</c:v>
                </c:pt>
                <c:pt idx="26">
                  <c:v>1.1314286380459627E-2</c:v>
                </c:pt>
                <c:pt idx="27">
                  <c:v>3.168165149053243E-3</c:v>
                </c:pt>
                <c:pt idx="28">
                  <c:v>6.1797898933109343E-4</c:v>
                </c:pt>
                <c:pt idx="29">
                  <c:v>7.5775477282607153E-5</c:v>
                </c:pt>
                <c:pt idx="30">
                  <c:v>5.1192942986707329E-6</c:v>
                </c:pt>
                <c:pt idx="31">
                  <c:v>1.6087601139887782E-7</c:v>
                </c:pt>
                <c:pt idx="32">
                  <c:v>1.8921786948382924E-9</c:v>
                </c:pt>
                <c:pt idx="33">
                  <c:v>6.3008289161565148E-12</c:v>
                </c:pt>
                <c:pt idx="34">
                  <c:v>4.1508969201090453E-15</c:v>
                </c:pt>
                <c:pt idx="35">
                  <c:v>3.4145126248129772E-19</c:v>
                </c:pt>
                <c:pt idx="36">
                  <c:v>1.9423376049564073E-24</c:v>
                </c:pt>
                <c:pt idx="37">
                  <c:v>3.5777193206344597E-31</c:v>
                </c:pt>
                <c:pt idx="38">
                  <c:v>8.0548340897409032E-40</c:v>
                </c:pt>
                <c:pt idx="39">
                  <c:v>6.344290125215141E-51</c:v>
                </c:pt>
                <c:pt idx="40">
                  <c:v>3.5073891964646352E-65</c:v>
                </c:pt>
                <c:pt idx="41">
                  <c:v>1.730299058708983E-83</c:v>
                </c:pt>
                <c:pt idx="42">
                  <c:v>5.3906861972603648E-107</c:v>
                </c:pt>
                <c:pt idx="43">
                  <c:v>3.5377730755438827E-137</c:v>
                </c:pt>
                <c:pt idx="44">
                  <c:v>6.2101364865661445E-176</c:v>
                </c:pt>
                <c:pt idx="45">
                  <c:v>1.0712447127391739E-225</c:v>
                </c:pt>
                <c:pt idx="46">
                  <c:v>1.3572476073250426E-289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2-478B-94E5-D01E0DC4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5344"/>
        <c:axId val="1"/>
      </c:scatterChart>
      <c:valAx>
        <c:axId val="2546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4665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6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(t)</a:t>
            </a:r>
          </a:p>
        </c:rich>
      </c:tx>
      <c:layout>
        <c:manualLayout>
          <c:xMode val="edge"/>
          <c:yMode val="edge"/>
          <c:x val="2.7909609890313006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1907261592301"/>
          <c:y val="0.16239610673665791"/>
          <c:w val="0.67671412948381449"/>
          <c:h val="0.65482210557013709"/>
        </c:manualLayout>
      </c:layout>
      <c:scatterChart>
        <c:scatterStyle val="lineMarker"/>
        <c:varyColors val="0"/>
        <c:ser>
          <c:idx val="2"/>
          <c:order val="0"/>
          <c:tx>
            <c:strRef>
              <c:f>'Extreme Val'!$D$3</c:f>
              <c:strCache>
                <c:ptCount val="1"/>
                <c:pt idx="0">
                  <c:v>lambda-t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'Extreme Val'!$A$4:$A$53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'Extreme Val'!$D$4:$D$53</c:f>
              <c:numCache>
                <c:formatCode>General</c:formatCode>
                <c:ptCount val="50"/>
                <c:pt idx="0">
                  <c:v>3.3689734995427335E-3</c:v>
                </c:pt>
                <c:pt idx="1">
                  <c:v>4.325847601560317E-3</c:v>
                </c:pt>
                <c:pt idx="2">
                  <c:v>5.554498269121153E-3</c:v>
                </c:pt>
                <c:pt idx="3">
                  <c:v>7.1321169544996278E-3</c:v>
                </c:pt>
                <c:pt idx="4">
                  <c:v>9.1578194443670893E-3</c:v>
                </c:pt>
                <c:pt idx="5">
                  <c:v>1.1758872928004553E-2</c:v>
                </c:pt>
                <c:pt idx="6">
                  <c:v>1.509869171115925E-2</c:v>
                </c:pt>
                <c:pt idx="7">
                  <c:v>1.9387103915861004E-2</c:v>
                </c:pt>
                <c:pt idx="8">
                  <c:v>2.4893534183931972E-2</c:v>
                </c:pt>
                <c:pt idx="9">
                  <c:v>3.1963930603353785E-2</c:v>
                </c:pt>
                <c:pt idx="10">
                  <c:v>4.10424993119494E-2</c:v>
                </c:pt>
                <c:pt idx="11">
                  <c:v>5.2699612280932166E-2</c:v>
                </c:pt>
                <c:pt idx="12">
                  <c:v>6.7667641618306351E-2</c:v>
                </c:pt>
                <c:pt idx="13">
                  <c:v>8.688697172522257E-2</c:v>
                </c:pt>
                <c:pt idx="14">
                  <c:v>0.11156508007421491</c:v>
                </c:pt>
                <c:pt idx="15">
                  <c:v>0.14325239843009505</c:v>
                </c:pt>
                <c:pt idx="16">
                  <c:v>0.18393972058572117</c:v>
                </c:pt>
                <c:pt idx="17">
                  <c:v>0.23618327637050734</c:v>
                </c:pt>
                <c:pt idx="18">
                  <c:v>0.30326532985631671</c:v>
                </c:pt>
                <c:pt idx="19">
                  <c:v>0.38940039153570244</c:v>
                </c:pt>
                <c:pt idx="20">
                  <c:v>0.5</c:v>
                </c:pt>
                <c:pt idx="21">
                  <c:v>0.6420127083438707</c:v>
                </c:pt>
                <c:pt idx="22">
                  <c:v>0.8243606353500641</c:v>
                </c:pt>
                <c:pt idx="23">
                  <c:v>1.0585000083063374</c:v>
                </c:pt>
                <c:pt idx="24">
                  <c:v>1.3591409142295225</c:v>
                </c:pt>
                <c:pt idx="25">
                  <c:v>1.7451714787309207</c:v>
                </c:pt>
                <c:pt idx="26">
                  <c:v>2.2408445351690323</c:v>
                </c:pt>
                <c:pt idx="27">
                  <c:v>2.8773013380028654</c:v>
                </c:pt>
                <c:pt idx="28">
                  <c:v>3.6945280494653252</c:v>
                </c:pt>
                <c:pt idx="29">
                  <c:v>4.7438679181792631</c:v>
                </c:pt>
                <c:pt idx="30">
                  <c:v>6.0912469803517366</c:v>
                </c:pt>
                <c:pt idx="31">
                  <c:v>7.8213159420940856</c:v>
                </c:pt>
                <c:pt idx="32">
                  <c:v>10.042768461593834</c:v>
                </c:pt>
                <c:pt idx="33">
                  <c:v>12.895169958596531</c:v>
                </c:pt>
                <c:pt idx="34">
                  <c:v>16.557725979346156</c:v>
                </c:pt>
                <c:pt idx="35">
                  <c:v>21.260541000031392</c:v>
                </c:pt>
                <c:pt idx="36">
                  <c:v>27.299075016572118</c:v>
                </c:pt>
                <c:pt idx="37">
                  <c:v>35.052706173343928</c:v>
                </c:pt>
                <c:pt idx="38">
                  <c:v>45.008565650260905</c:v>
                </c:pt>
                <c:pt idx="39">
                  <c:v>57.792142263593831</c:v>
                </c:pt>
                <c:pt idx="40">
                  <c:v>74.2065795512883</c:v>
                </c:pt>
                <c:pt idx="41">
                  <c:v>95.283134229314996</c:v>
                </c:pt>
                <c:pt idx="42">
                  <c:v>122.34596613211019</c:v>
                </c:pt>
                <c:pt idx="43">
                  <c:v>157.0953301428471</c:v>
                </c:pt>
                <c:pt idx="44">
                  <c:v>201.71439674636756</c:v>
                </c:pt>
                <c:pt idx="45">
                  <c:v>259.00641233417099</c:v>
                </c:pt>
                <c:pt idx="46">
                  <c:v>332.57081652218091</c:v>
                </c:pt>
                <c:pt idx="47">
                  <c:v>427.02938126307578</c:v>
                </c:pt>
                <c:pt idx="48">
                  <c:v>548.31657921422925</c:v>
                </c:pt>
                <c:pt idx="49">
                  <c:v>704.0524241023478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C-48CC-B8D9-678EDE17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6104"/>
        <c:axId val="1"/>
      </c:scatterChart>
      <c:valAx>
        <c:axId val="28778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786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0" u="none" strike="noStrike" baseline="0">
                <a:solidFill>
                  <a:srgbClr val="000000"/>
                </a:solidFill>
                <a:latin typeface="Symbol"/>
              </a:rPr>
              <a:t></a:t>
            </a: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(t) = f(t) / R(t)</a:t>
            </a:r>
          </a:p>
        </c:rich>
      </c:tx>
      <c:layout>
        <c:manualLayout>
          <c:xMode val="edge"/>
          <c:yMode val="edge"/>
          <c:x val="3.1469761016715017E-2"/>
          <c:y val="4.928118985126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2054873472407"/>
          <c:y val="0.20588300999224493"/>
          <c:w val="0.84168419033789288"/>
          <c:h val="0.64379290426146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normal!$A$3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normal!$D$4:$D$78</c:f>
              <c:numCache>
                <c:formatCode>General</c:formatCode>
                <c:ptCount val="75"/>
                <c:pt idx="0">
                  <c:v>5.9636594949805501E-4</c:v>
                </c:pt>
                <c:pt idx="1">
                  <c:v>7.9357284033173246E-4</c:v>
                </c:pt>
                <c:pt idx="2">
                  <c:v>1.0457189616877734E-3</c:v>
                </c:pt>
                <c:pt idx="3">
                  <c:v>1.3646578501963704E-3</c:v>
                </c:pt>
                <c:pt idx="4">
                  <c:v>1.7637825486916739E-3</c:v>
                </c:pt>
                <c:pt idx="5">
                  <c:v>2.2579627603284834E-3</c:v>
                </c:pt>
                <c:pt idx="6">
                  <c:v>2.8634113121084812E-3</c:v>
                </c:pt>
                <c:pt idx="7">
                  <c:v>3.5974766118774186E-3</c:v>
                </c:pt>
                <c:pt idx="8">
                  <c:v>4.4783629573456815E-3</c:v>
                </c:pt>
                <c:pt idx="9">
                  <c:v>5.5247862678989967E-3</c:v>
                </c:pt>
                <c:pt idx="10">
                  <c:v>6.7555784501222901E-3</c:v>
                </c:pt>
                <c:pt idx="11">
                  <c:v>8.1892585013408296E-3</c:v>
                </c:pt>
                <c:pt idx="12">
                  <c:v>9.8435919689931501E-3</c:v>
                </c:pt>
                <c:pt idx="13">
                  <c:v>1.1735162035468788E-2</c:v>
                </c:pt>
                <c:pt idx="14">
                  <c:v>1.3878975045885077E-2</c:v>
                </c:pt>
                <c:pt idx="15">
                  <c:v>1.6288120783223795E-2</c:v>
                </c:pt>
                <c:pt idx="16">
                  <c:v>1.8973503541925962E-2</c:v>
                </c:pt>
                <c:pt idx="17">
                  <c:v>2.1943654596160565E-2</c:v>
                </c:pt>
                <c:pt idx="18">
                  <c:v>2.5204630662898971E-2</c:v>
                </c:pt>
                <c:pt idx="19">
                  <c:v>2.8759997093917834E-2</c:v>
                </c:pt>
                <c:pt idx="20">
                  <c:v>3.2610889376111958E-2</c:v>
                </c:pt>
                <c:pt idx="21">
                  <c:v>3.675614249476479E-2</c:v>
                </c:pt>
                <c:pt idx="22">
                  <c:v>4.1192475041929071E-2</c:v>
                </c:pt>
                <c:pt idx="23">
                  <c:v>4.5914713661428672E-2</c:v>
                </c:pt>
                <c:pt idx="24">
                  <c:v>5.0916043383703355E-2</c:v>
                </c:pt>
                <c:pt idx="25">
                  <c:v>5.618827037969628E-2</c:v>
                </c:pt>
                <c:pt idx="26">
                  <c:v>6.1722085361273438E-2</c:v>
                </c:pt>
                <c:pt idx="27">
                  <c:v>6.7507317979029202E-2</c:v>
                </c:pt>
                <c:pt idx="28">
                  <c:v>7.3533174850578073E-2</c:v>
                </c:pt>
                <c:pt idx="29">
                  <c:v>7.9788456080286549E-2</c:v>
                </c:pt>
                <c:pt idx="30">
                  <c:v>8.6261747153093621E-2</c:v>
                </c:pt>
                <c:pt idx="31">
                  <c:v>9.2941584808564293E-2</c:v>
                </c:pt>
                <c:pt idx="32">
                  <c:v>9.9816596885848347E-2</c:v>
                </c:pt>
                <c:pt idx="33">
                  <c:v>0.10687561717456213</c:v>
                </c:pt>
                <c:pt idx="34">
                  <c:v>0.11410777703680647</c:v>
                </c:pt>
                <c:pt idx="35">
                  <c:v>0.12150257602375435</c:v>
                </c:pt>
                <c:pt idx="36">
                  <c:v>0.12904993394581665</c:v>
                </c:pt>
                <c:pt idx="37">
                  <c:v>0.13674022691824206</c:v>
                </c:pt>
                <c:pt idx="38">
                  <c:v>0.14456430984031132</c:v>
                </c:pt>
                <c:pt idx="39">
                  <c:v>0.15251352761609821</c:v>
                </c:pt>
                <c:pt idx="40">
                  <c:v>0.16057971722098505</c:v>
                </c:pt>
                <c:pt idx="41">
                  <c:v>0.16875520248651865</c:v>
                </c:pt>
                <c:pt idx="42">
                  <c:v>0.17703278323596516</c:v>
                </c:pt>
                <c:pt idx="43">
                  <c:v>0.1854057201676953</c:v>
                </c:pt>
                <c:pt idx="44">
                  <c:v>0.19386771666225427</c:v>
                </c:pt>
                <c:pt idx="45">
                  <c:v>0.20241289848706243</c:v>
                </c:pt>
                <c:pt idx="46">
                  <c:v>0.21103579219281896</c:v>
                </c:pt>
                <c:pt idx="47">
                  <c:v>0.21973130283858844</c:v>
                </c:pt>
                <c:pt idx="48">
                  <c:v>0.22849469154767355</c:v>
                </c:pt>
                <c:pt idx="49">
                  <c:v>0.2373215532822841</c:v>
                </c:pt>
                <c:pt idx="50">
                  <c:v>0.24620779512981081</c:v>
                </c:pt>
                <c:pt idx="51">
                  <c:v>0.25514961531512109</c:v>
                </c:pt>
                <c:pt idx="52">
                  <c:v>0.26414348308946733</c:v>
                </c:pt>
                <c:pt idx="53">
                  <c:v>0.27318611959539718</c:v>
                </c:pt>
                <c:pt idx="54">
                  <c:v>0.2822744797663897</c:v>
                </c:pt>
                <c:pt idx="55">
                  <c:v>0.29140573528825414</c:v>
                </c:pt>
                <c:pt idx="56">
                  <c:v>0.30057725862489021</c:v>
                </c:pt>
                <c:pt idx="57">
                  <c:v>0.30978660809267394</c:v>
                </c:pt>
                <c:pt idx="58">
                  <c:v>0.31903151395429696</c:v>
                </c:pt>
                <c:pt idx="59">
                  <c:v>0.32830986549304153</c:v>
                </c:pt>
                <c:pt idx="60">
                  <c:v>0.33761969902252098</c:v>
                </c:pt>
                <c:pt idx="61">
                  <c:v>0.34695918678219895</c:v>
                </c:pt>
                <c:pt idx="62">
                  <c:v>0.35632662666776072</c:v>
                </c:pt>
                <c:pt idx="63">
                  <c:v>0.36572043274353805</c:v>
                </c:pt>
                <c:pt idx="64">
                  <c:v>0.37513912648574571</c:v>
                </c:pt>
                <c:pt idx="65">
                  <c:v>0.38458132870629613</c:v>
                </c:pt>
                <c:pt idx="66">
                  <c:v>0.3940457521073264</c:v>
                </c:pt>
                <c:pt idx="67">
                  <c:v>0.40353119442145946</c:v>
                </c:pt>
                <c:pt idx="68">
                  <c:v>0.41303653209092356</c:v>
                </c:pt>
                <c:pt idx="69">
                  <c:v>0.42256071444894638</c:v>
                </c:pt>
                <c:pt idx="70">
                  <c:v>0.43210275835927209</c:v>
                </c:pt>
                <c:pt idx="71">
                  <c:v>0.44166174327348195</c:v>
                </c:pt>
                <c:pt idx="72">
                  <c:v>0.45123680669441379</c:v>
                </c:pt>
                <c:pt idx="73">
                  <c:v>0.46082713997775404</c:v>
                </c:pt>
                <c:pt idx="74">
                  <c:v>0.4704319844815758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0-4F2C-889C-EBE8926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18664"/>
        <c:axId val="1"/>
      </c:scatterChart>
      <c:valAx>
        <c:axId val="28821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18664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5.0739957716701901E-2"/>
          <c:y val="5.2434456928838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3572938689217"/>
          <c:y val="0.22097459099437836"/>
          <c:w val="0.82663847780126853"/>
          <c:h val="0.6104891242726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normal!$B$3</c:f>
              <c:strCache>
                <c:ptCount val="1"/>
                <c:pt idx="0">
                  <c:v>f(t)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normal!$B$4:$B$78</c:f>
              <c:numCache>
                <c:formatCode>General</c:formatCode>
                <c:ptCount val="75"/>
                <c:pt idx="0">
                  <c:v>5.9525324197758534E-4</c:v>
                </c:pt>
                <c:pt idx="1">
                  <c:v>7.9154515829799694E-4</c:v>
                </c:pt>
                <c:pt idx="2">
                  <c:v>1.0420934814422591E-3</c:v>
                </c:pt>
                <c:pt idx="3">
                  <c:v>1.3582969233685612E-3</c:v>
                </c:pt>
                <c:pt idx="4">
                  <c:v>1.752830049356854E-3</c:v>
                </c:pt>
                <c:pt idx="5">
                  <c:v>2.2394530294842902E-3</c:v>
                </c:pt>
                <c:pt idx="6">
                  <c:v>2.8327037741601186E-3</c:v>
                </c:pt>
                <c:pt idx="7">
                  <c:v>3.5474592846231421E-3</c:v>
                </c:pt>
                <c:pt idx="8">
                  <c:v>4.3983595980427196E-3</c:v>
                </c:pt>
                <c:pt idx="9">
                  <c:v>5.3990966513188061E-3</c:v>
                </c:pt>
                <c:pt idx="10">
                  <c:v>6.5615814774676604E-3</c:v>
                </c:pt>
                <c:pt idx="11">
                  <c:v>7.8950158300894139E-3</c:v>
                </c:pt>
                <c:pt idx="12">
                  <c:v>9.4049077376886937E-3</c:v>
                </c:pt>
                <c:pt idx="13">
                  <c:v>1.1092083467945555E-2</c:v>
                </c:pt>
                <c:pt idx="14">
                  <c:v>1.2951759566589173E-2</c:v>
                </c:pt>
                <c:pt idx="15">
                  <c:v>1.4972746563574486E-2</c:v>
                </c:pt>
                <c:pt idx="16">
                  <c:v>1.7136859204780735E-2</c:v>
                </c:pt>
                <c:pt idx="17">
                  <c:v>1.9418605498321296E-2</c:v>
                </c:pt>
                <c:pt idx="18">
                  <c:v>2.1785217703255054E-2</c:v>
                </c:pt>
                <c:pt idx="19">
                  <c:v>2.4197072451914336E-2</c:v>
                </c:pt>
                <c:pt idx="20">
                  <c:v>2.6608524989875482E-2</c:v>
                </c:pt>
                <c:pt idx="21">
                  <c:v>2.8969155276148274E-2</c:v>
                </c:pt>
                <c:pt idx="22">
                  <c:v>3.1225393336676129E-2</c:v>
                </c:pt>
                <c:pt idx="23">
                  <c:v>3.3322460289179963E-2</c:v>
                </c:pt>
                <c:pt idx="24">
                  <c:v>3.5206532676429952E-2</c:v>
                </c:pt>
                <c:pt idx="25">
                  <c:v>3.6827014030332332E-2</c:v>
                </c:pt>
                <c:pt idx="26">
                  <c:v>3.8138781546052408E-2</c:v>
                </c:pt>
                <c:pt idx="27">
                  <c:v>3.9104269397545591E-2</c:v>
                </c:pt>
                <c:pt idx="28">
                  <c:v>3.9695254747701178E-2</c:v>
                </c:pt>
                <c:pt idx="29">
                  <c:v>3.9894228040143274E-2</c:v>
                </c:pt>
                <c:pt idx="30">
                  <c:v>3.9695254747701178E-2</c:v>
                </c:pt>
                <c:pt idx="31">
                  <c:v>3.9104269397545591E-2</c:v>
                </c:pt>
                <c:pt idx="32">
                  <c:v>3.8138781546052408E-2</c:v>
                </c:pt>
                <c:pt idx="33">
                  <c:v>3.6827014030332332E-2</c:v>
                </c:pt>
                <c:pt idx="34">
                  <c:v>3.5206532676429952E-2</c:v>
                </c:pt>
                <c:pt idx="35">
                  <c:v>3.3322460289179963E-2</c:v>
                </c:pt>
                <c:pt idx="36">
                  <c:v>3.1225393336676129E-2</c:v>
                </c:pt>
                <c:pt idx="37">
                  <c:v>2.8969155276148274E-2</c:v>
                </c:pt>
                <c:pt idx="38">
                  <c:v>2.6608524989875482E-2</c:v>
                </c:pt>
                <c:pt idx="39">
                  <c:v>2.4197072451914336E-2</c:v>
                </c:pt>
                <c:pt idx="40">
                  <c:v>2.1785217703255054E-2</c:v>
                </c:pt>
                <c:pt idx="41">
                  <c:v>1.9418605498321296E-2</c:v>
                </c:pt>
                <c:pt idx="42">
                  <c:v>1.7136859204780735E-2</c:v>
                </c:pt>
                <c:pt idx="43">
                  <c:v>1.4972746563574486E-2</c:v>
                </c:pt>
                <c:pt idx="44">
                  <c:v>1.2951759566589173E-2</c:v>
                </c:pt>
                <c:pt idx="45">
                  <c:v>1.1092083467945555E-2</c:v>
                </c:pt>
                <c:pt idx="46">
                  <c:v>9.4049077376886937E-3</c:v>
                </c:pt>
                <c:pt idx="47">
                  <c:v>7.8950158300894139E-3</c:v>
                </c:pt>
                <c:pt idx="48">
                  <c:v>6.5615814774676604E-3</c:v>
                </c:pt>
                <c:pt idx="49">
                  <c:v>5.3990966513188061E-3</c:v>
                </c:pt>
                <c:pt idx="50">
                  <c:v>4.3983595980427196E-3</c:v>
                </c:pt>
                <c:pt idx="51">
                  <c:v>3.5474592846231421E-3</c:v>
                </c:pt>
                <c:pt idx="52">
                  <c:v>2.8327037741601186E-3</c:v>
                </c:pt>
                <c:pt idx="53">
                  <c:v>2.2394530294842902E-3</c:v>
                </c:pt>
                <c:pt idx="54">
                  <c:v>1.752830049356854E-3</c:v>
                </c:pt>
                <c:pt idx="55">
                  <c:v>1.3582969233685612E-3</c:v>
                </c:pt>
                <c:pt idx="56">
                  <c:v>1.0420934814422591E-3</c:v>
                </c:pt>
                <c:pt idx="57">
                  <c:v>7.9154515829799694E-4</c:v>
                </c:pt>
                <c:pt idx="58">
                  <c:v>5.9525324197758534E-4</c:v>
                </c:pt>
                <c:pt idx="59">
                  <c:v>4.4318484119380076E-4</c:v>
                </c:pt>
                <c:pt idx="60">
                  <c:v>3.2668190561999186E-4</c:v>
                </c:pt>
                <c:pt idx="61">
                  <c:v>2.3840882014648405E-4</c:v>
                </c:pt>
                <c:pt idx="62">
                  <c:v>1.722568939053681E-4</c:v>
                </c:pt>
                <c:pt idx="63">
                  <c:v>1.2322191684730198E-4</c:v>
                </c:pt>
                <c:pt idx="64">
                  <c:v>8.726826950457601E-5</c:v>
                </c:pt>
                <c:pt idx="65">
                  <c:v>6.1190193011377187E-5</c:v>
                </c:pt>
                <c:pt idx="66">
                  <c:v>4.2478027055075142E-5</c:v>
                </c:pt>
                <c:pt idx="67">
                  <c:v>2.9194692579146026E-5</c:v>
                </c:pt>
                <c:pt idx="68">
                  <c:v>1.9865547139277272E-5</c:v>
                </c:pt>
                <c:pt idx="69">
                  <c:v>1.3383022576488536E-5</c:v>
                </c:pt>
                <c:pt idx="70">
                  <c:v>8.9261657177132918E-6</c:v>
                </c:pt>
                <c:pt idx="71">
                  <c:v>5.8943067756539858E-6</c:v>
                </c:pt>
                <c:pt idx="72">
                  <c:v>3.8535196742087128E-6</c:v>
                </c:pt>
                <c:pt idx="73">
                  <c:v>2.4942471290053532E-6</c:v>
                </c:pt>
                <c:pt idx="74">
                  <c:v>1.5983741106905478E-6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0-46B5-B44C-6C963743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2288"/>
        <c:axId val="1"/>
      </c:scatterChart>
      <c:valAx>
        <c:axId val="2874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12288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446522309711285"/>
          <c:y val="6.4814814814814811E-2"/>
        </c:manualLayout>
      </c:layout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1329833770778"/>
          <c:y val="6.0659813356663747E-2"/>
          <c:w val="0.72264370078740159"/>
          <c:h val="0.7982250656167978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normal!$C$3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normal!$C$4:$C$78</c:f>
              <c:numCache>
                <c:formatCode>General</c:formatCode>
                <c:ptCount val="75"/>
                <c:pt idx="0">
                  <c:v>0.99813418669961596</c:v>
                </c:pt>
                <c:pt idx="1">
                  <c:v>0.99744486966957202</c:v>
                </c:pt>
                <c:pt idx="2">
                  <c:v>0.99653302619695938</c:v>
                </c:pt>
                <c:pt idx="3">
                  <c:v>0.99533881197628127</c:v>
                </c:pt>
                <c:pt idx="4">
                  <c:v>0.99379033467422384</c:v>
                </c:pt>
                <c:pt idx="5">
                  <c:v>0.99180246407540384</c:v>
                </c:pt>
                <c:pt idx="6">
                  <c:v>0.98927588997832416</c:v>
                </c:pt>
                <c:pt idx="7">
                  <c:v>0.98609655248650141</c:v>
                </c:pt>
                <c:pt idx="8">
                  <c:v>0.98213557943718344</c:v>
                </c:pt>
                <c:pt idx="9">
                  <c:v>0.97724986805182079</c:v>
                </c:pt>
                <c:pt idx="10">
                  <c:v>0.97128344018399815</c:v>
                </c:pt>
                <c:pt idx="11">
                  <c:v>0.96406968088707423</c:v>
                </c:pt>
                <c:pt idx="12">
                  <c:v>0.95543453724145699</c:v>
                </c:pt>
                <c:pt idx="13">
                  <c:v>0.94520070830044201</c:v>
                </c:pt>
                <c:pt idx="14">
                  <c:v>0.93319279873114191</c:v>
                </c:pt>
                <c:pt idx="15">
                  <c:v>0.91924334076622893</c:v>
                </c:pt>
                <c:pt idx="16">
                  <c:v>0.9031995154143897</c:v>
                </c:pt>
                <c:pt idx="17">
                  <c:v>0.88493032977829178</c:v>
                </c:pt>
                <c:pt idx="18">
                  <c:v>0.86433393905361733</c:v>
                </c:pt>
                <c:pt idx="19">
                  <c:v>0.84134474606854304</c:v>
                </c:pt>
                <c:pt idx="20">
                  <c:v>0.81593987465324047</c:v>
                </c:pt>
                <c:pt idx="21">
                  <c:v>0.78814460141660336</c:v>
                </c:pt>
                <c:pt idx="22">
                  <c:v>0.75803634777692697</c:v>
                </c:pt>
                <c:pt idx="23">
                  <c:v>0.72574688224992645</c:v>
                </c:pt>
                <c:pt idx="24">
                  <c:v>0.69146246127401312</c:v>
                </c:pt>
                <c:pt idx="25">
                  <c:v>0.65542174161032429</c:v>
                </c:pt>
                <c:pt idx="26">
                  <c:v>0.61791142218895267</c:v>
                </c:pt>
                <c:pt idx="27">
                  <c:v>0.57925970943910299</c:v>
                </c:pt>
                <c:pt idx="28">
                  <c:v>0.53982783727702899</c:v>
                </c:pt>
                <c:pt idx="29">
                  <c:v>0.5</c:v>
                </c:pt>
                <c:pt idx="30">
                  <c:v>0.46017216272297101</c:v>
                </c:pt>
                <c:pt idx="31">
                  <c:v>0.42074029056089701</c:v>
                </c:pt>
                <c:pt idx="32">
                  <c:v>0.38208857781104733</c:v>
                </c:pt>
                <c:pt idx="33">
                  <c:v>0.34457825838967571</c:v>
                </c:pt>
                <c:pt idx="34">
                  <c:v>0.30853753872598688</c:v>
                </c:pt>
                <c:pt idx="35">
                  <c:v>0.27425311775007355</c:v>
                </c:pt>
                <c:pt idx="36">
                  <c:v>0.24196365222307303</c:v>
                </c:pt>
                <c:pt idx="37">
                  <c:v>0.21185539858339664</c:v>
                </c:pt>
                <c:pt idx="38">
                  <c:v>0.18406012534675953</c:v>
                </c:pt>
                <c:pt idx="39">
                  <c:v>0.15865525393145696</c:v>
                </c:pt>
                <c:pt idx="40">
                  <c:v>0.13566606094638267</c:v>
                </c:pt>
                <c:pt idx="41">
                  <c:v>0.11506967022170822</c:v>
                </c:pt>
                <c:pt idx="42">
                  <c:v>9.6800484585610302E-2</c:v>
                </c:pt>
                <c:pt idx="43">
                  <c:v>8.0756659233771066E-2</c:v>
                </c:pt>
                <c:pt idx="44">
                  <c:v>6.6807201268858085E-2</c:v>
                </c:pt>
                <c:pt idx="45">
                  <c:v>5.4799291699557995E-2</c:v>
                </c:pt>
                <c:pt idx="46">
                  <c:v>4.4565462758543006E-2</c:v>
                </c:pt>
                <c:pt idx="47">
                  <c:v>3.5930319112925768E-2</c:v>
                </c:pt>
                <c:pt idx="48">
                  <c:v>2.8716559816001852E-2</c:v>
                </c:pt>
                <c:pt idx="49">
                  <c:v>2.2750131948179209E-2</c:v>
                </c:pt>
                <c:pt idx="50">
                  <c:v>1.7864420562816563E-2</c:v>
                </c:pt>
                <c:pt idx="51">
                  <c:v>1.390344751349859E-2</c:v>
                </c:pt>
                <c:pt idx="52">
                  <c:v>1.0724110021675837E-2</c:v>
                </c:pt>
                <c:pt idx="53">
                  <c:v>8.1975359245961554E-3</c:v>
                </c:pt>
                <c:pt idx="54">
                  <c:v>6.2096653257761592E-3</c:v>
                </c:pt>
                <c:pt idx="55">
                  <c:v>4.661188023718732E-3</c:v>
                </c:pt>
                <c:pt idx="56">
                  <c:v>3.4669738030406183E-3</c:v>
                </c:pt>
                <c:pt idx="57">
                  <c:v>2.5551303304279793E-3</c:v>
                </c:pt>
                <c:pt idx="58">
                  <c:v>1.8658133003840449E-3</c:v>
                </c:pt>
                <c:pt idx="59">
                  <c:v>1.3498980316301035E-3</c:v>
                </c:pt>
                <c:pt idx="60">
                  <c:v>9.6760321321831544E-4</c:v>
                </c:pt>
                <c:pt idx="61">
                  <c:v>6.8713793791586042E-4</c:v>
                </c:pt>
                <c:pt idx="62">
                  <c:v>4.8342414238378151E-4</c:v>
                </c:pt>
                <c:pt idx="63">
                  <c:v>3.3692926567685522E-4</c:v>
                </c:pt>
                <c:pt idx="64">
                  <c:v>2.3262907903554009E-4</c:v>
                </c:pt>
                <c:pt idx="65">
                  <c:v>1.5910859015755285E-4</c:v>
                </c:pt>
                <c:pt idx="66">
                  <c:v>1.0779973347740945E-4</c:v>
                </c:pt>
                <c:pt idx="67">
                  <c:v>7.2348043925085648E-5</c:v>
                </c:pt>
                <c:pt idx="68">
                  <c:v>4.8096344017589665E-5</c:v>
                </c:pt>
                <c:pt idx="69">
                  <c:v>3.1671241833119979E-5</c:v>
                </c:pt>
                <c:pt idx="70">
                  <c:v>2.0657506912491463E-5</c:v>
                </c:pt>
                <c:pt idx="71">
                  <c:v>1.3345749015902797E-5</c:v>
                </c:pt>
                <c:pt idx="72">
                  <c:v>8.5399054710055822E-6</c:v>
                </c:pt>
                <c:pt idx="73">
                  <c:v>5.4125439077346016E-6</c:v>
                </c:pt>
                <c:pt idx="74">
                  <c:v>3.3976731247387093E-6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7-4F43-B318-5D468D56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0648"/>
        <c:axId val="1"/>
      </c:scatterChart>
      <c:valAx>
        <c:axId val="28741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410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45720</xdr:rowOff>
    </xdr:from>
    <xdr:to>
      <xdr:col>12</xdr:col>
      <xdr:colOff>7620</xdr:colOff>
      <xdr:row>21</xdr:row>
      <xdr:rowOff>45720</xdr:rowOff>
    </xdr:to>
    <xdr:graphicFrame macro="">
      <xdr:nvGraphicFramePr>
        <xdr:cNvPr id="3180" name="Chart 1">
          <a:extLst>
            <a:ext uri="{FF2B5EF4-FFF2-40B4-BE49-F238E27FC236}">
              <a16:creationId xmlns:a16="http://schemas.microsoft.com/office/drawing/2014/main" id="{8FE2324A-12E3-47C0-8256-6E092267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20</xdr:row>
      <xdr:rowOff>22860</xdr:rowOff>
    </xdr:from>
    <xdr:to>
      <xdr:col>12</xdr:col>
      <xdr:colOff>99060</xdr:colOff>
      <xdr:row>35</xdr:row>
      <xdr:rowOff>137160</xdr:rowOff>
    </xdr:to>
    <xdr:graphicFrame macro="">
      <xdr:nvGraphicFramePr>
        <xdr:cNvPr id="3181" name="Chart 2">
          <a:extLst>
            <a:ext uri="{FF2B5EF4-FFF2-40B4-BE49-F238E27FC236}">
              <a16:creationId xmlns:a16="http://schemas.microsoft.com/office/drawing/2014/main" id="{F74AF7FC-B0ED-45FD-A70D-F858CD63B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396240</xdr:colOff>
      <xdr:row>35</xdr:row>
      <xdr:rowOff>160020</xdr:rowOff>
    </xdr:from>
    <xdr:to>
      <xdr:col>11</xdr:col>
      <xdr:colOff>594360</xdr:colOff>
      <xdr:row>52</xdr:row>
      <xdr:rowOff>76200</xdr:rowOff>
    </xdr:to>
    <xdr:graphicFrame macro="">
      <xdr:nvGraphicFramePr>
        <xdr:cNvPr id="3182" name="Chart 3">
          <a:extLst>
            <a:ext uri="{FF2B5EF4-FFF2-40B4-BE49-F238E27FC236}">
              <a16:creationId xmlns:a16="http://schemas.microsoft.com/office/drawing/2014/main" id="{3E3812AB-7517-42AB-99E4-3C7D2B6A8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68580</xdr:colOff>
          <xdr:row>20</xdr:row>
          <xdr:rowOff>22860</xdr:rowOff>
        </xdr:from>
        <xdr:to>
          <xdr:col>9</xdr:col>
          <xdr:colOff>457200</xdr:colOff>
          <xdr:row>23</xdr:row>
          <xdr:rowOff>99060</xdr:rowOff>
        </xdr:to>
        <xdr:sp macro="" textlink="">
          <xdr:nvSpPr>
            <xdr:cNvPr id="3148" name="Object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F8B3E550-24E0-4CC4-B6B8-9F3E08095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CECFF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35</xdr:row>
          <xdr:rowOff>91440</xdr:rowOff>
        </xdr:from>
        <xdr:to>
          <xdr:col>9</xdr:col>
          <xdr:colOff>426720</xdr:colOff>
          <xdr:row>39</xdr:row>
          <xdr:rowOff>129540</xdr:rowOff>
        </xdr:to>
        <xdr:sp macro="" textlink="">
          <xdr:nvSpPr>
            <xdr:cNvPr id="3149" name="Object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214EB486-04EB-46E6-AE2C-DB1485C4D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CECFF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0.14275</cdr:x>
      <cdr:y>0</cdr:y>
    </cdr:from>
    <cdr:to>
      <cdr:x>0.14813</cdr:x>
      <cdr:y>0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1271E81-AB54-4D19-9F36-DADAAA7224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2000" y="0"/>
          <a:ext cx="2847975" cy="4857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7620</xdr:rowOff>
    </xdr:from>
    <xdr:to>
      <xdr:col>11</xdr:col>
      <xdr:colOff>297180</xdr:colOff>
      <xdr:row>21</xdr:row>
      <xdr:rowOff>0</xdr:rowOff>
    </xdr:to>
    <xdr:graphicFrame macro="">
      <xdr:nvGraphicFramePr>
        <xdr:cNvPr id="30827" name="Chart 1">
          <a:extLst>
            <a:ext uri="{FF2B5EF4-FFF2-40B4-BE49-F238E27FC236}">
              <a16:creationId xmlns:a16="http://schemas.microsoft.com/office/drawing/2014/main" id="{70C94EC7-BEBE-4DD8-ACD1-310BD4E21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144780</xdr:rowOff>
    </xdr:from>
    <xdr:to>
      <xdr:col>11</xdr:col>
      <xdr:colOff>190500</xdr:colOff>
      <xdr:row>55</xdr:row>
      <xdr:rowOff>106680</xdr:rowOff>
    </xdr:to>
    <xdr:graphicFrame macro="">
      <xdr:nvGraphicFramePr>
        <xdr:cNvPr id="30828" name="Chart 2">
          <a:extLst>
            <a:ext uri="{FF2B5EF4-FFF2-40B4-BE49-F238E27FC236}">
              <a16:creationId xmlns:a16="http://schemas.microsoft.com/office/drawing/2014/main" id="{9B5D3D32-BD08-46F8-95B5-CA2F51178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21</xdr:row>
      <xdr:rowOff>7620</xdr:rowOff>
    </xdr:from>
    <xdr:to>
      <xdr:col>11</xdr:col>
      <xdr:colOff>274320</xdr:colOff>
      <xdr:row>38</xdr:row>
      <xdr:rowOff>0</xdr:rowOff>
    </xdr:to>
    <xdr:graphicFrame macro="">
      <xdr:nvGraphicFramePr>
        <xdr:cNvPr id="30829" name="Chart 3">
          <a:extLst>
            <a:ext uri="{FF2B5EF4-FFF2-40B4-BE49-F238E27FC236}">
              <a16:creationId xmlns:a16="http://schemas.microsoft.com/office/drawing/2014/main" id="{4A91380A-88EF-4974-8BB5-EC45A626C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160020</xdr:colOff>
          <xdr:row>3</xdr:row>
          <xdr:rowOff>144780</xdr:rowOff>
        </xdr:from>
        <xdr:to>
          <xdr:col>7</xdr:col>
          <xdr:colOff>601980</xdr:colOff>
          <xdr:row>7</xdr:row>
          <xdr:rowOff>60960</xdr:rowOff>
        </xdr:to>
        <xdr:sp macro="" textlink="">
          <xdr:nvSpPr>
            <xdr:cNvPr id="30745" name="Object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1B58C9EA-6F4F-496C-A933-50D28D314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335280</xdr:colOff>
          <xdr:row>42</xdr:row>
          <xdr:rowOff>106680</xdr:rowOff>
        </xdr:from>
        <xdr:to>
          <xdr:col>9</xdr:col>
          <xdr:colOff>495300</xdr:colOff>
          <xdr:row>46</xdr:row>
          <xdr:rowOff>45720</xdr:rowOff>
        </xdr:to>
        <xdr:sp macro="" textlink="">
          <xdr:nvSpPr>
            <xdr:cNvPr id="30746" name="Object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1F274F85-5992-4991-BD79-B8DAB6E79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274320</xdr:colOff>
          <xdr:row>21</xdr:row>
          <xdr:rowOff>7620</xdr:rowOff>
        </xdr:from>
        <xdr:to>
          <xdr:col>9</xdr:col>
          <xdr:colOff>495300</xdr:colOff>
          <xdr:row>24</xdr:row>
          <xdr:rowOff>45720</xdr:rowOff>
        </xdr:to>
        <xdr:sp macro="" textlink="">
          <xdr:nvSpPr>
            <xdr:cNvPr id="30747" name="Object 27" hidden="1">
              <a:extLst>
                <a:ext uri="{63B3BB69-23CF-44E3-9099-C40C66FF867C}">
                  <a14:compatExt spid="_x0000_s30747"/>
                </a:ext>
                <a:ext uri="{FF2B5EF4-FFF2-40B4-BE49-F238E27FC236}">
                  <a16:creationId xmlns:a16="http://schemas.microsoft.com/office/drawing/2014/main" id="{A9869FE5-3698-4A0A-B693-5A80BFA26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251460</xdr:colOff>
          <xdr:row>0</xdr:row>
          <xdr:rowOff>68580</xdr:rowOff>
        </xdr:from>
        <xdr:to>
          <xdr:col>12</xdr:col>
          <xdr:colOff>160020</xdr:colOff>
          <xdr:row>2</xdr:row>
          <xdr:rowOff>68580</xdr:rowOff>
        </xdr:to>
        <xdr:sp macro="" textlink="">
          <xdr:nvSpPr>
            <xdr:cNvPr id="30748" name="Object 28" hidden="1">
              <a:extLst>
                <a:ext uri="{63B3BB69-23CF-44E3-9099-C40C66FF867C}">
                  <a14:compatExt spid="_x0000_s30748"/>
                </a:ext>
                <a:ext uri="{FF2B5EF4-FFF2-40B4-BE49-F238E27FC236}">
                  <a16:creationId xmlns:a16="http://schemas.microsoft.com/office/drawing/2014/main" id="{155DF8AA-7F94-49D3-B391-9DF68F5DA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60960</xdr:rowOff>
    </xdr:from>
    <xdr:to>
      <xdr:col>11</xdr:col>
      <xdr:colOff>251460</xdr:colOff>
      <xdr:row>21</xdr:row>
      <xdr:rowOff>0</xdr:rowOff>
    </xdr:to>
    <xdr:graphicFrame macro="">
      <xdr:nvGraphicFramePr>
        <xdr:cNvPr id="2130" name="Chart 1">
          <a:extLst>
            <a:ext uri="{FF2B5EF4-FFF2-40B4-BE49-F238E27FC236}">
              <a16:creationId xmlns:a16="http://schemas.microsoft.com/office/drawing/2014/main" id="{6FF13C3A-2D76-4372-9606-C1ECCA09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21</xdr:row>
      <xdr:rowOff>22860</xdr:rowOff>
    </xdr:from>
    <xdr:to>
      <xdr:col>11</xdr:col>
      <xdr:colOff>259080</xdr:colOff>
      <xdr:row>36</xdr:row>
      <xdr:rowOff>137160</xdr:rowOff>
    </xdr:to>
    <xdr:graphicFrame macro="">
      <xdr:nvGraphicFramePr>
        <xdr:cNvPr id="2131" name="Chart 2">
          <a:extLst>
            <a:ext uri="{FF2B5EF4-FFF2-40B4-BE49-F238E27FC236}">
              <a16:creationId xmlns:a16="http://schemas.microsoft.com/office/drawing/2014/main" id="{D0AEC5F0-5865-4E7A-90B0-C80374075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37</xdr:row>
      <xdr:rowOff>7620</xdr:rowOff>
    </xdr:from>
    <xdr:to>
      <xdr:col>11</xdr:col>
      <xdr:colOff>289560</xdr:colOff>
      <xdr:row>54</xdr:row>
      <xdr:rowOff>0</xdr:rowOff>
    </xdr:to>
    <xdr:graphicFrame macro="">
      <xdr:nvGraphicFramePr>
        <xdr:cNvPr id="2132" name="Chart 3">
          <a:extLst>
            <a:ext uri="{FF2B5EF4-FFF2-40B4-BE49-F238E27FC236}">
              <a16:creationId xmlns:a16="http://schemas.microsoft.com/office/drawing/2014/main" id="{6061F856-F9F0-4D79-ACE6-ABC3A159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381000</xdr:colOff>
          <xdr:row>21</xdr:row>
          <xdr:rowOff>0</xdr:rowOff>
        </xdr:from>
        <xdr:to>
          <xdr:col>11</xdr:col>
          <xdr:colOff>76200</xdr:colOff>
          <xdr:row>26</xdr:row>
          <xdr:rowOff>7620</xdr:rowOff>
        </xdr:to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99C936FC-0879-4342-9A55-42EB595BA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</xdr:colOff>
          <xdr:row>37</xdr:row>
          <xdr:rowOff>99060</xdr:rowOff>
        </xdr:from>
        <xdr:to>
          <xdr:col>11</xdr:col>
          <xdr:colOff>175260</xdr:colOff>
          <xdr:row>42</xdr:row>
          <xdr:rowOff>99060</xdr:rowOff>
        </xdr:to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E88087FD-E9F5-4888-8D98-1AC4CC5B9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22860</xdr:rowOff>
    </xdr:from>
    <xdr:to>
      <xdr:col>14</xdr:col>
      <xdr:colOff>228600</xdr:colOff>
      <xdr:row>19</xdr:row>
      <xdr:rowOff>38100</xdr:rowOff>
    </xdr:to>
    <xdr:graphicFrame macro="">
      <xdr:nvGraphicFramePr>
        <xdr:cNvPr id="1106" name="Chart 1">
          <a:extLst>
            <a:ext uri="{FF2B5EF4-FFF2-40B4-BE49-F238E27FC236}">
              <a16:creationId xmlns:a16="http://schemas.microsoft.com/office/drawing/2014/main" id="{452845CC-E2D5-4D37-B9CF-3FECD2B7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19</xdr:row>
      <xdr:rowOff>45720</xdr:rowOff>
    </xdr:from>
    <xdr:to>
      <xdr:col>14</xdr:col>
      <xdr:colOff>297180</xdr:colOff>
      <xdr:row>36</xdr:row>
      <xdr:rowOff>30480</xdr:rowOff>
    </xdr:to>
    <xdr:graphicFrame macro="">
      <xdr:nvGraphicFramePr>
        <xdr:cNvPr id="1107" name="Chart 2">
          <a:extLst>
            <a:ext uri="{FF2B5EF4-FFF2-40B4-BE49-F238E27FC236}">
              <a16:creationId xmlns:a16="http://schemas.microsoft.com/office/drawing/2014/main" id="{24683D8D-AECE-462F-BBC0-5D588C135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35</xdr:row>
      <xdr:rowOff>144780</xdr:rowOff>
    </xdr:from>
    <xdr:to>
      <xdr:col>14</xdr:col>
      <xdr:colOff>312420</xdr:colOff>
      <xdr:row>52</xdr:row>
      <xdr:rowOff>137160</xdr:rowOff>
    </xdr:to>
    <xdr:graphicFrame macro="">
      <xdr:nvGraphicFramePr>
        <xdr:cNvPr id="1108" name="Chart 3">
          <a:extLst>
            <a:ext uri="{FF2B5EF4-FFF2-40B4-BE49-F238E27FC236}">
              <a16:creationId xmlns:a16="http://schemas.microsoft.com/office/drawing/2014/main" id="{534E22CE-B805-470F-B381-0E9A78A0B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449580</xdr:colOff>
          <xdr:row>19</xdr:row>
          <xdr:rowOff>7620</xdr:rowOff>
        </xdr:from>
        <xdr:to>
          <xdr:col>12</xdr:col>
          <xdr:colOff>556260</xdr:colOff>
          <xdr:row>23</xdr:row>
          <xdr:rowOff>137160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543B07C7-F710-4715-AE36-F61C0DB07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449580</xdr:colOff>
          <xdr:row>35</xdr:row>
          <xdr:rowOff>68580</xdr:rowOff>
        </xdr:from>
        <xdr:to>
          <xdr:col>13</xdr:col>
          <xdr:colOff>144780</xdr:colOff>
          <xdr:row>39</xdr:row>
          <xdr:rowOff>68580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AD1DB1F7-ED3C-45D9-86D6-C6697DECE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11</xdr:col>
      <xdr:colOff>259080</xdr:colOff>
      <xdr:row>20</xdr:row>
      <xdr:rowOff>0</xdr:rowOff>
    </xdr:to>
    <xdr:graphicFrame macro="">
      <xdr:nvGraphicFramePr>
        <xdr:cNvPr id="11367" name="Chart 1">
          <a:extLst>
            <a:ext uri="{FF2B5EF4-FFF2-40B4-BE49-F238E27FC236}">
              <a16:creationId xmlns:a16="http://schemas.microsoft.com/office/drawing/2014/main" id="{1062CCD1-3E7C-43B5-928D-5B09C19B9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37</xdr:row>
      <xdr:rowOff>7620</xdr:rowOff>
    </xdr:from>
    <xdr:to>
      <xdr:col>11</xdr:col>
      <xdr:colOff>220980</xdr:colOff>
      <xdr:row>54</xdr:row>
      <xdr:rowOff>137160</xdr:rowOff>
    </xdr:to>
    <xdr:graphicFrame macro="">
      <xdr:nvGraphicFramePr>
        <xdr:cNvPr id="11368" name="Chart 2">
          <a:extLst>
            <a:ext uri="{FF2B5EF4-FFF2-40B4-BE49-F238E27FC236}">
              <a16:creationId xmlns:a16="http://schemas.microsoft.com/office/drawing/2014/main" id="{BD42838E-A762-4892-95C2-7B7DE676B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19</xdr:row>
      <xdr:rowOff>160020</xdr:rowOff>
    </xdr:from>
    <xdr:to>
      <xdr:col>11</xdr:col>
      <xdr:colOff>266700</xdr:colOff>
      <xdr:row>36</xdr:row>
      <xdr:rowOff>144780</xdr:rowOff>
    </xdr:to>
    <xdr:graphicFrame macro="">
      <xdr:nvGraphicFramePr>
        <xdr:cNvPr id="11369" name="Chart 3">
          <a:extLst>
            <a:ext uri="{FF2B5EF4-FFF2-40B4-BE49-F238E27FC236}">
              <a16:creationId xmlns:a16="http://schemas.microsoft.com/office/drawing/2014/main" id="{CEB595D0-6F2D-4740-BD7C-4918552AC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220980</xdr:colOff>
          <xdr:row>3</xdr:row>
          <xdr:rowOff>68580</xdr:rowOff>
        </xdr:from>
        <xdr:to>
          <xdr:col>10</xdr:col>
          <xdr:colOff>403860</xdr:colOff>
          <xdr:row>6</xdr:row>
          <xdr:rowOff>91440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BB4A9BD8-BAE5-46A6-A456-31716D49F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37</xdr:row>
          <xdr:rowOff>30480</xdr:rowOff>
        </xdr:from>
        <xdr:to>
          <xdr:col>7</xdr:col>
          <xdr:colOff>411480</xdr:colOff>
          <xdr:row>41</xdr:row>
          <xdr:rowOff>22860</xdr:rowOff>
        </xdr:to>
        <xdr:sp macro="" textlink="">
          <xdr:nvSpPr>
            <xdr:cNvPr id="11324" name="Object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6182B776-C85F-4707-8B4D-797B42A131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7.w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6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3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B3" sqref="B3:D3"/>
    </sheetView>
  </sheetViews>
  <sheetFormatPr defaultRowHeight="13.2" x14ac:dyDescent="0.25"/>
  <cols>
    <col min="1" max="1" width="9.109375" style="1" customWidth="1"/>
    <col min="5" max="5" width="9.6640625" customWidth="1"/>
  </cols>
  <sheetData>
    <row r="1" spans="1:11" ht="13.8" thickBot="1" x14ac:dyDescent="0.3">
      <c r="A1" s="23" t="s">
        <v>12</v>
      </c>
      <c r="B1" s="20"/>
      <c r="C1" s="20"/>
      <c r="D1" s="20"/>
      <c r="E1" s="20"/>
      <c r="F1" s="20"/>
      <c r="G1" s="20"/>
      <c r="H1" s="20"/>
      <c r="I1" s="16" t="s">
        <v>26</v>
      </c>
    </row>
    <row r="2" spans="1:11" ht="13.8" thickBot="1" x14ac:dyDescent="0.3">
      <c r="A2" s="24" t="s">
        <v>10</v>
      </c>
      <c r="B2" s="17">
        <v>2.5</v>
      </c>
      <c r="C2" s="24" t="s">
        <v>11</v>
      </c>
      <c r="D2" s="17">
        <v>20</v>
      </c>
      <c r="E2" s="3" t="s">
        <v>15</v>
      </c>
      <c r="F2" s="9" t="s">
        <v>16</v>
      </c>
      <c r="G2" s="6" t="s">
        <v>8</v>
      </c>
      <c r="H2" s="7" t="s">
        <v>17</v>
      </c>
      <c r="I2" s="17">
        <v>0.9</v>
      </c>
      <c r="K2" s="2"/>
    </row>
    <row r="3" spans="1:11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D2*EXP(GAMMALN((1+1/B2)))</f>
        <v>17.745276350061509</v>
      </c>
      <c r="F3" s="11">
        <f>D2*(0.69315)^(1/B2)</f>
        <v>17.272726115329782</v>
      </c>
      <c r="G3" s="11">
        <f>IF(B2&gt;1,D2*(1-1/B2)^(1/B2),0)</f>
        <v>16.303862192118455</v>
      </c>
      <c r="H3" s="12">
        <f>SQRT(D2^2*EXP(GAMMALN((1+2/B2)))-E3^2)</f>
        <v>7.5933309984515223</v>
      </c>
      <c r="I3" s="18">
        <f>D2*(-LN(I2))^(1/B2)</f>
        <v>8.1301985294572994</v>
      </c>
    </row>
    <row r="4" spans="1:11" x14ac:dyDescent="0.25">
      <c r="A4" s="1">
        <v>1</v>
      </c>
      <c r="B4">
        <f>($B$2/$D$2)*(A4/$D$2)^($B$2-1)*C4</f>
        <v>1.3967614542626976E-3</v>
      </c>
      <c r="C4">
        <f t="shared" ref="C4:C35" si="0">EXP(-((A4/$D$2)^$B$2))</f>
        <v>0.99944113922651368</v>
      </c>
      <c r="D4">
        <f t="shared" ref="D4:D35" si="1">B4/C4</f>
        <v>1.3975424859373686E-3</v>
      </c>
    </row>
    <row r="5" spans="1:11" x14ac:dyDescent="0.25">
      <c r="A5" s="1">
        <v>2</v>
      </c>
      <c r="B5">
        <f t="shared" ref="B5:B53" si="2">($B$2/$D$2)*(A5/$D$2)^($B$2-1)*C5</f>
        <v>3.9403668186289769E-3</v>
      </c>
      <c r="C5">
        <f t="shared" si="0"/>
        <v>0.99684271707353289</v>
      </c>
      <c r="D5">
        <f t="shared" si="1"/>
        <v>3.9528470752104748E-3</v>
      </c>
    </row>
    <row r="6" spans="1:11" x14ac:dyDescent="0.25">
      <c r="A6" s="1">
        <v>3</v>
      </c>
      <c r="B6">
        <f t="shared" si="2"/>
        <v>7.1988374481081596E-3</v>
      </c>
      <c r="C6">
        <f t="shared" si="0"/>
        <v>0.99132364617163382</v>
      </c>
      <c r="D6">
        <f t="shared" si="1"/>
        <v>7.2618437741389071E-3</v>
      </c>
      <c r="E6" s="2"/>
      <c r="F6" s="2"/>
    </row>
    <row r="7" spans="1:11" x14ac:dyDescent="0.25">
      <c r="A7" s="1">
        <v>4</v>
      </c>
      <c r="B7">
        <f t="shared" si="2"/>
        <v>1.0982118122746911E-2</v>
      </c>
      <c r="C7">
        <f t="shared" si="0"/>
        <v>0.98227050637577851</v>
      </c>
      <c r="D7">
        <f t="shared" si="1"/>
        <v>1.1180339887498952E-2</v>
      </c>
      <c r="E7" s="5"/>
      <c r="F7" s="5"/>
    </row>
    <row r="8" spans="1:11" x14ac:dyDescent="0.25">
      <c r="A8" s="1">
        <v>5</v>
      </c>
      <c r="B8">
        <f t="shared" si="2"/>
        <v>1.514426928869288E-2</v>
      </c>
      <c r="C8">
        <f t="shared" si="0"/>
        <v>0.96923323447634413</v>
      </c>
      <c r="D8">
        <f t="shared" si="1"/>
        <v>1.5625000000000003E-2</v>
      </c>
    </row>
    <row r="9" spans="1:11" x14ac:dyDescent="0.25">
      <c r="A9" s="1">
        <v>6</v>
      </c>
      <c r="B9">
        <f t="shared" si="2"/>
        <v>1.9551646457064756E-2</v>
      </c>
      <c r="C9">
        <f t="shared" si="0"/>
        <v>0.95190024896891834</v>
      </c>
      <c r="D9">
        <f t="shared" si="1"/>
        <v>2.0539595906443723E-2</v>
      </c>
    </row>
    <row r="10" spans="1:11" x14ac:dyDescent="0.25">
      <c r="A10" s="1">
        <v>7</v>
      </c>
      <c r="B10">
        <f t="shared" si="2"/>
        <v>2.4073425920276281E-2</v>
      </c>
      <c r="C10">
        <f t="shared" si="0"/>
        <v>0.93009180993889173</v>
      </c>
      <c r="D10">
        <f t="shared" si="1"/>
        <v>2.5882849051060818E-2</v>
      </c>
    </row>
    <row r="11" spans="1:11" x14ac:dyDescent="0.25">
      <c r="A11" s="1">
        <v>8</v>
      </c>
      <c r="B11">
        <f t="shared" si="2"/>
        <v>2.8579359296853665E-2</v>
      </c>
      <c r="C11">
        <f t="shared" si="0"/>
        <v>0.90375869446365809</v>
      </c>
      <c r="D11">
        <f t="shared" si="1"/>
        <v>3.1622776601683798E-2</v>
      </c>
    </row>
    <row r="12" spans="1:11" x14ac:dyDescent="0.25">
      <c r="A12" s="1">
        <v>9</v>
      </c>
      <c r="B12">
        <f t="shared" si="2"/>
        <v>3.2940768782225759E-2</v>
      </c>
      <c r="C12">
        <f t="shared" si="0"/>
        <v>0.87298131233374532</v>
      </c>
      <c r="D12">
        <f t="shared" si="1"/>
        <v>3.7733647120308952E-2</v>
      </c>
    </row>
    <row r="13" spans="1:11" x14ac:dyDescent="0.25">
      <c r="A13" s="1">
        <v>10</v>
      </c>
      <c r="B13">
        <f t="shared" si="2"/>
        <v>3.7033254200156872E-2</v>
      </c>
      <c r="C13">
        <f t="shared" si="0"/>
        <v>0.83796688557875576</v>
      </c>
      <c r="D13">
        <f t="shared" si="1"/>
        <v>4.4194173824159216E-2</v>
      </c>
    </row>
    <row r="14" spans="1:11" x14ac:dyDescent="0.25">
      <c r="A14" s="1">
        <v>11</v>
      </c>
      <c r="B14">
        <f t="shared" si="2"/>
        <v>4.074031863430904E-2</v>
      </c>
      <c r="C14">
        <f t="shared" si="0"/>
        <v>0.79904341003519441</v>
      </c>
      <c r="D14">
        <f t="shared" si="1"/>
        <v>5.0986364598782696E-2</v>
      </c>
    </row>
    <row r="15" spans="1:11" x14ac:dyDescent="0.25">
      <c r="A15" s="1">
        <v>12</v>
      </c>
      <c r="B15">
        <f t="shared" si="2"/>
        <v>4.3957378795705035E-2</v>
      </c>
      <c r="C15">
        <f t="shared" si="0"/>
        <v>0.75664976008309626</v>
      </c>
      <c r="D15">
        <f t="shared" si="1"/>
        <v>5.809475019311125E-2</v>
      </c>
    </row>
    <row r="16" spans="1:11" x14ac:dyDescent="0.25">
      <c r="A16" s="1">
        <v>13</v>
      </c>
      <c r="B16">
        <f t="shared" si="2"/>
        <v>4.6595733134311312E-2</v>
      </c>
      <c r="C16">
        <f t="shared" si="0"/>
        <v>0.71132177136047881</v>
      </c>
      <c r="D16">
        <f t="shared" si="1"/>
        <v>6.5505844204925709E-2</v>
      </c>
    </row>
    <row r="17" spans="1:4" x14ac:dyDescent="0.25">
      <c r="A17" s="1">
        <v>14</v>
      </c>
      <c r="B17">
        <f t="shared" si="2"/>
        <v>4.8586120728033019E-2</v>
      </c>
      <c r="C17">
        <f t="shared" si="0"/>
        <v>0.66367453155108425</v>
      </c>
      <c r="D17">
        <f t="shared" si="1"/>
        <v>7.3207752321731601E-2</v>
      </c>
    </row>
    <row r="18" spans="1:4" x14ac:dyDescent="0.25">
      <c r="A18" s="1">
        <v>15</v>
      </c>
      <c r="B18">
        <f t="shared" si="2"/>
        <v>4.9881557187326432E-2</v>
      </c>
      <c r="C18">
        <f t="shared" si="0"/>
        <v>0.61438145002028</v>
      </c>
      <c r="D18">
        <f t="shared" si="1"/>
        <v>8.1189881604791125E-2</v>
      </c>
    </row>
    <row r="19" spans="1:4" x14ac:dyDescent="0.25">
      <c r="A19" s="1">
        <v>16</v>
      </c>
      <c r="B19">
        <f t="shared" si="2"/>
        <v>5.0459195920156935E-2</v>
      </c>
      <c r="C19">
        <f t="shared" si="0"/>
        <v>0.5641509608372548</v>
      </c>
      <c r="D19">
        <f t="shared" si="1"/>
        <v>8.9442719099991588E-2</v>
      </c>
    </row>
    <row r="20" spans="1:4" x14ac:dyDescent="0.25">
      <c r="A20" s="1">
        <v>17</v>
      </c>
      <c r="B20">
        <f t="shared" si="2"/>
        <v>5.0321038797884063E-2</v>
      </c>
      <c r="C20">
        <f t="shared" si="0"/>
        <v>0.51370192867460474</v>
      </c>
      <c r="D20">
        <f t="shared" si="1"/>
        <v>9.7957659858736917E-2</v>
      </c>
    </row>
    <row r="21" spans="1:4" x14ac:dyDescent="0.25">
      <c r="A21" s="1">
        <v>18</v>
      </c>
      <c r="B21">
        <f t="shared" si="2"/>
        <v>4.9493408168540545E-2</v>
      </c>
      <c r="C21">
        <f t="shared" si="0"/>
        <v>0.46373895993176578</v>
      </c>
      <c r="D21">
        <f t="shared" si="1"/>
        <v>0.1067268710306828</v>
      </c>
    </row>
    <row r="22" spans="1:4" x14ac:dyDescent="0.25">
      <c r="A22" s="1">
        <v>19</v>
      </c>
      <c r="B22">
        <f t="shared" si="2"/>
        <v>4.8025187175273543E-2</v>
      </c>
      <c r="C22">
        <f t="shared" si="0"/>
        <v>0.41492886228773246</v>
      </c>
      <c r="D22">
        <f t="shared" si="1"/>
        <v>0.11574318284460644</v>
      </c>
    </row>
    <row r="23" spans="1:4" x14ac:dyDescent="0.25">
      <c r="A23" s="1">
        <v>20</v>
      </c>
      <c r="B23">
        <f t="shared" si="2"/>
        <v>4.5984930146430292E-2</v>
      </c>
      <c r="C23">
        <f t="shared" si="0"/>
        <v>0.36787944117144233</v>
      </c>
      <c r="D23">
        <f t="shared" si="1"/>
        <v>0.125</v>
      </c>
    </row>
    <row r="24" spans="1:4" x14ac:dyDescent="0.25">
      <c r="A24" s="1">
        <v>21</v>
      </c>
      <c r="B24">
        <f t="shared" si="2"/>
        <v>4.3457031208912457E-2</v>
      </c>
      <c r="C24">
        <f t="shared" si="0"/>
        <v>0.32312167563355693</v>
      </c>
      <c r="D24">
        <f t="shared" si="1"/>
        <v>0.13449122880321973</v>
      </c>
    </row>
    <row r="25" spans="1:4" x14ac:dyDescent="0.25">
      <c r="A25" s="1">
        <v>22</v>
      </c>
      <c r="B25">
        <f t="shared" si="2"/>
        <v>4.0537209310256596E-2</v>
      </c>
      <c r="C25">
        <f t="shared" si="0"/>
        <v>0.28109609127089291</v>
      </c>
      <c r="D25">
        <f t="shared" si="1"/>
        <v>0.14421121662339587</v>
      </c>
    </row>
    <row r="26" spans="1:4" x14ac:dyDescent="0.25">
      <c r="A26" s="1">
        <v>23</v>
      </c>
      <c r="B26">
        <f t="shared" si="2"/>
        <v>3.7327614976860317E-2</v>
      </c>
      <c r="C26">
        <f t="shared" si="0"/>
        <v>0.24214386397262885</v>
      </c>
      <c r="D26">
        <f t="shared" si="1"/>
        <v>0.15415470111222684</v>
      </c>
    </row>
    <row r="27" spans="1:4" x14ac:dyDescent="0.25">
      <c r="A27" s="1">
        <v>24</v>
      </c>
      <c r="B27">
        <f t="shared" si="2"/>
        <v>3.3931884120139894E-2</v>
      </c>
      <c r="C27">
        <f t="shared" si="0"/>
        <v>0.20650287056946617</v>
      </c>
      <c r="D27">
        <f t="shared" si="1"/>
        <v>0.16431676725154984</v>
      </c>
    </row>
    <row r="28" spans="1:4" x14ac:dyDescent="0.25">
      <c r="A28" s="1">
        <v>25</v>
      </c>
      <c r="B28">
        <f t="shared" si="2"/>
        <v>3.0450455617501794E-2</v>
      </c>
      <c r="C28">
        <f t="shared" si="0"/>
        <v>0.17430857908883032</v>
      </c>
      <c r="D28">
        <f t="shared" si="1"/>
        <v>0.17469281074217108</v>
      </c>
    </row>
    <row r="29" spans="1:4" x14ac:dyDescent="0.25">
      <c r="A29" s="1">
        <v>26</v>
      </c>
      <c r="B29">
        <f t="shared" si="2"/>
        <v>2.697643387917564E-2</v>
      </c>
      <c r="C29">
        <f t="shared" si="0"/>
        <v>0.1455993702525343</v>
      </c>
      <c r="D29">
        <f t="shared" si="1"/>
        <v>0.18527850657860992</v>
      </c>
    </row>
    <row r="30" spans="1:4" x14ac:dyDescent="0.25">
      <c r="A30" s="1">
        <v>27</v>
      </c>
      <c r="B30">
        <f t="shared" si="2"/>
        <v>2.3592219640794897E-2</v>
      </c>
      <c r="C30">
        <f t="shared" si="0"/>
        <v>0.12032562800838341</v>
      </c>
      <c r="D30">
        <f t="shared" si="1"/>
        <v>0.19606978190175051</v>
      </c>
    </row>
    <row r="31" spans="1:4" x14ac:dyDescent="0.25">
      <c r="A31" s="1">
        <v>28</v>
      </c>
      <c r="B31">
        <f t="shared" si="2"/>
        <v>2.0367058520003718E-2</v>
      </c>
      <c r="C31">
        <f t="shared" si="0"/>
        <v>9.8361749511347588E-2</v>
      </c>
      <c r="D31">
        <f t="shared" si="1"/>
        <v>0.20706279240848655</v>
      </c>
    </row>
    <row r="32" spans="1:4" x14ac:dyDescent="0.25">
      <c r="A32" s="1">
        <v>29</v>
      </c>
      <c r="B32">
        <f t="shared" si="2"/>
        <v>1.7355575543796898E-2</v>
      </c>
      <c r="C32">
        <f t="shared" si="0"/>
        <v>7.9520115816410886E-2</v>
      </c>
      <c r="D32">
        <f t="shared" si="1"/>
        <v>0.21825390174061038</v>
      </c>
    </row>
    <row r="33" spans="1:4" x14ac:dyDescent="0.25">
      <c r="A33" s="1">
        <v>30</v>
      </c>
      <c r="B33">
        <f t="shared" si="2"/>
        <v>1.4597283340519306E-2</v>
      </c>
      <c r="C33">
        <f t="shared" si="0"/>
        <v>6.3566037004625431E-2</v>
      </c>
      <c r="D33">
        <f t="shared" si="1"/>
        <v>0.22963966338592295</v>
      </c>
    </row>
    <row r="34" spans="1:4" x14ac:dyDescent="0.25">
      <c r="A34" s="1">
        <v>31</v>
      </c>
      <c r="B34">
        <f t="shared" si="2"/>
        <v>1.2116979765025002E-2</v>
      </c>
      <c r="C34">
        <f t="shared" si="0"/>
        <v>5.023273473645698E-2</v>
      </c>
      <c r="D34">
        <f t="shared" si="1"/>
        <v>0.24121680471103168</v>
      </c>
    </row>
    <row r="35" spans="1:4" x14ac:dyDescent="0.25">
      <c r="A35" s="1">
        <v>32</v>
      </c>
      <c r="B35">
        <f t="shared" si="2"/>
        <v>9.9258935937831857E-3</v>
      </c>
      <c r="C35">
        <f t="shared" si="0"/>
        <v>3.9235539461036244E-2</v>
      </c>
      <c r="D35">
        <f t="shared" si="1"/>
        <v>0.25298221281347039</v>
      </c>
    </row>
    <row r="36" spans="1:4" x14ac:dyDescent="0.25">
      <c r="A36" s="1">
        <v>33</v>
      </c>
      <c r="B36">
        <f t="shared" si="2"/>
        <v>8.0233986154713086E-3</v>
      </c>
      <c r="C36">
        <f t="shared" ref="C36:C53" si="3">EXP(-((A36/$D$2)^$B$2))</f>
        <v>3.0284641700516073E-2</v>
      </c>
      <c r="D36">
        <f t="shared" ref="D36:D53" si="4">B36/C36</f>
        <v>0.26493292193496826</v>
      </c>
    </row>
    <row r="37" spans="1:4" x14ac:dyDescent="0.25">
      <c r="A37" s="1">
        <v>34</v>
      </c>
      <c r="B37">
        <f t="shared" si="2"/>
        <v>6.3990985167618839E-3</v>
      </c>
      <c r="C37">
        <f t="shared" si="3"/>
        <v>2.3095927164901192E-2</v>
      </c>
      <c r="D37">
        <f t="shared" si="4"/>
        <v>0.27706610222111255</v>
      </c>
    </row>
    <row r="38" spans="1:4" x14ac:dyDescent="0.25">
      <c r="A38" s="1">
        <v>35</v>
      </c>
      <c r="B38">
        <f t="shared" si="2"/>
        <v>5.0350865925097342E-3</v>
      </c>
      <c r="C38">
        <f t="shared" si="3"/>
        <v>1.7399623775943018E-2</v>
      </c>
      <c r="D38">
        <f t="shared" si="4"/>
        <v>0.28937904964768957</v>
      </c>
    </row>
    <row r="39" spans="1:4" x14ac:dyDescent="0.25">
      <c r="A39" s="1">
        <v>36</v>
      </c>
      <c r="B39">
        <f t="shared" si="2"/>
        <v>3.9082026437113121E-3</v>
      </c>
      <c r="C39">
        <f t="shared" si="3"/>
        <v>1.2946676712863533E-2</v>
      </c>
      <c r="D39">
        <f t="shared" si="4"/>
        <v>0.30186917696247162</v>
      </c>
    </row>
    <row r="40" spans="1:4" x14ac:dyDescent="0.25">
      <c r="A40" s="1">
        <v>37</v>
      </c>
      <c r="B40">
        <f t="shared" si="2"/>
        <v>2.9921401910827029E-3</v>
      </c>
      <c r="C40">
        <f t="shared" si="3"/>
        <v>9.512930680382975E-3</v>
      </c>
      <c r="D40">
        <f t="shared" si="4"/>
        <v>0.31453400551450716</v>
      </c>
    </row>
    <row r="41" spans="1:4" x14ac:dyDescent="0.25">
      <c r="A41" s="1">
        <v>38</v>
      </c>
      <c r="B41">
        <f t="shared" si="2"/>
        <v>2.2592953374039096E-3</v>
      </c>
      <c r="C41">
        <f t="shared" si="3"/>
        <v>6.9013267758771465E-3</v>
      </c>
      <c r="D41">
        <f t="shared" si="4"/>
        <v>0.32737115786214271</v>
      </c>
    </row>
    <row r="42" spans="1:4" x14ac:dyDescent="0.25">
      <c r="A42" s="1">
        <v>39</v>
      </c>
      <c r="B42">
        <f t="shared" si="2"/>
        <v>1.6822892581781282E-3</v>
      </c>
      <c r="C42">
        <f t="shared" si="3"/>
        <v>4.9424096829461389E-3</v>
      </c>
      <c r="D42">
        <f t="shared" si="4"/>
        <v>0.34037835106686792</v>
      </c>
    </row>
    <row r="43" spans="1:4" x14ac:dyDescent="0.25">
      <c r="A43" s="1">
        <v>40</v>
      </c>
      <c r="B43">
        <f t="shared" si="2"/>
        <v>1.2351349787595074E-3</v>
      </c>
      <c r="C43">
        <f t="shared" si="3"/>
        <v>3.4934892766462001E-3</v>
      </c>
      <c r="D43">
        <f t="shared" si="4"/>
        <v>0.35355339059327379</v>
      </c>
    </row>
    <row r="44" spans="1:4" x14ac:dyDescent="0.25">
      <c r="A44" s="1">
        <v>41</v>
      </c>
      <c r="B44">
        <f t="shared" si="2"/>
        <v>8.9405241585762416E-4</v>
      </c>
      <c r="C44">
        <f t="shared" si="3"/>
        <v>2.436812851671986E-3</v>
      </c>
      <c r="D44">
        <f t="shared" si="4"/>
        <v>0.36689416474645653</v>
      </c>
    </row>
    <row r="45" spans="1:4" x14ac:dyDescent="0.25">
      <c r="A45" s="1">
        <v>42</v>
      </c>
      <c r="B45">
        <f t="shared" si="2"/>
        <v>6.3796146913068931E-4</v>
      </c>
      <c r="C45">
        <f t="shared" si="3"/>
        <v>1.6770866210839589E-3</v>
      </c>
      <c r="D45">
        <f t="shared" si="4"/>
        <v>0.38039863958747272</v>
      </c>
    </row>
    <row r="46" spans="1:4" x14ac:dyDescent="0.25">
      <c r="A46" s="1">
        <v>43</v>
      </c>
      <c r="B46">
        <f t="shared" si="2"/>
        <v>4.4870034683490954E-4</v>
      </c>
      <c r="C46">
        <f t="shared" si="3"/>
        <v>1.1386459410598941E-3</v>
      </c>
      <c r="D46">
        <f t="shared" si="4"/>
        <v>0.39406485427528293</v>
      </c>
    </row>
    <row r="47" spans="1:4" x14ac:dyDescent="0.25">
      <c r="A47" s="1">
        <v>44</v>
      </c>
      <c r="B47">
        <f t="shared" si="2"/>
        <v>3.1102550588931881E-4</v>
      </c>
      <c r="C47">
        <f t="shared" si="3"/>
        <v>7.6252128470232362E-4</v>
      </c>
      <c r="D47">
        <f t="shared" si="4"/>
        <v>0.40789091679026152</v>
      </c>
    </row>
    <row r="48" spans="1:4" x14ac:dyDescent="0.25">
      <c r="A48" s="1">
        <v>45</v>
      </c>
      <c r="B48">
        <f t="shared" si="2"/>
        <v>2.1245163035777645E-4</v>
      </c>
      <c r="C48">
        <f t="shared" si="3"/>
        <v>5.0358904973695157E-4</v>
      </c>
      <c r="D48">
        <f t="shared" si="4"/>
        <v>0.421875</v>
      </c>
    </row>
    <row r="49" spans="1:4" x14ac:dyDescent="0.25">
      <c r="A49" s="1">
        <v>46</v>
      </c>
      <c r="B49">
        <f t="shared" si="2"/>
        <v>1.4298653727251633E-4</v>
      </c>
      <c r="C49">
        <f t="shared" si="3"/>
        <v>3.2793923699469971E-4</v>
      </c>
      <c r="D49">
        <f t="shared" si="4"/>
        <v>0.43601533803296411</v>
      </c>
    </row>
    <row r="50" spans="1:4" x14ac:dyDescent="0.25">
      <c r="A50" s="1">
        <v>47</v>
      </c>
      <c r="B50">
        <f t="shared" si="2"/>
        <v>9.4808571082823139E-5</v>
      </c>
      <c r="C50">
        <f t="shared" si="3"/>
        <v>2.1054057015628365E-4</v>
      </c>
      <c r="D50">
        <f t="shared" si="4"/>
        <v>0.4503102229297043</v>
      </c>
    </row>
    <row r="51" spans="1:4" x14ac:dyDescent="0.25">
      <c r="A51" s="1">
        <v>48</v>
      </c>
      <c r="B51">
        <f t="shared" si="2"/>
        <v>6.1924660483369357E-5</v>
      </c>
      <c r="C51">
        <f t="shared" si="3"/>
        <v>1.3324065487313228E-4</v>
      </c>
      <c r="D51">
        <f t="shared" si="4"/>
        <v>0.46475800154488994</v>
      </c>
    </row>
    <row r="52" spans="1:4" x14ac:dyDescent="0.25">
      <c r="A52" s="1">
        <v>49</v>
      </c>
      <c r="B52">
        <f t="shared" si="2"/>
        <v>3.9837250973227157E-5</v>
      </c>
      <c r="C52">
        <f t="shared" si="3"/>
        <v>8.3105587137357963E-5</v>
      </c>
      <c r="D52">
        <f t="shared" si="4"/>
        <v>0.47935707267651745</v>
      </c>
    </row>
    <row r="53" spans="1:4" x14ac:dyDescent="0.25">
      <c r="A53" s="1">
        <v>50</v>
      </c>
      <c r="B53">
        <f t="shared" si="2"/>
        <v>2.5238924506041381E-5</v>
      </c>
      <c r="C53">
        <f t="shared" si="3"/>
        <v>5.1079991764563774E-5</v>
      </c>
      <c r="D53">
        <f t="shared" si="4"/>
        <v>0.49410588440130937</v>
      </c>
    </row>
  </sheetData>
  <sheetProtection password="DC2F" sheet="1" formatCells="0"/>
  <protectedRanges>
    <protectedRange sqref="A4:A53" name="Range4"/>
    <protectedRange sqref="I2" name="Range3"/>
    <protectedRange sqref="D2" name="Range2"/>
    <protectedRange sqref="B2" name="Range1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" shapeId="3148" r:id="rId4">
          <objectPr defaultSize="0" autoPict="0" r:id="rId5">
            <anchor moveWithCells="1" sizeWithCells="1">
              <from>
                <xdr:col>7</xdr:col>
                <xdr:colOff>68580</xdr:colOff>
                <xdr:row>20</xdr:row>
                <xdr:rowOff>22860</xdr:rowOff>
              </from>
              <to>
                <xdr:col>9</xdr:col>
                <xdr:colOff>457200</xdr:colOff>
                <xdr:row>23</xdr:row>
                <xdr:rowOff>99060</xdr:rowOff>
              </to>
            </anchor>
          </objectPr>
        </oleObject>
      </mc:Choice>
      <mc:Fallback>
        <oleObject progId="Equation" shapeId="3148" r:id="rId4"/>
      </mc:Fallback>
    </mc:AlternateContent>
    <mc:AlternateContent xmlns:mc="http://schemas.openxmlformats.org/markup-compatibility/2006">
      <mc:Choice Requires="x14">
        <oleObject progId="Equation" shapeId="3149" r:id="rId6">
          <objectPr defaultSize="0" autoPict="0" r:id="rId7">
            <anchor moveWithCells="1" sizeWithCells="1">
              <from>
                <xdr:col>7</xdr:col>
                <xdr:colOff>266700</xdr:colOff>
                <xdr:row>35</xdr:row>
                <xdr:rowOff>91440</xdr:rowOff>
              </from>
              <to>
                <xdr:col>9</xdr:col>
                <xdr:colOff>426720</xdr:colOff>
                <xdr:row>39</xdr:row>
                <xdr:rowOff>129540</xdr:rowOff>
              </to>
            </anchor>
          </objectPr>
        </oleObject>
      </mc:Choice>
      <mc:Fallback>
        <oleObject progId="Equation" shapeId="314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C2" sqref="C2"/>
    </sheetView>
  </sheetViews>
  <sheetFormatPr defaultRowHeight="13.2" x14ac:dyDescent="0.25"/>
  <cols>
    <col min="2" max="2" width="12.44140625" bestFit="1" customWidth="1"/>
    <col min="9" max="9" width="12.33203125" customWidth="1"/>
  </cols>
  <sheetData>
    <row r="1" spans="1:9" ht="13.8" thickBot="1" x14ac:dyDescent="0.3">
      <c r="A1" s="19" t="s">
        <v>23</v>
      </c>
      <c r="B1" s="20"/>
      <c r="C1" s="20"/>
      <c r="D1" s="20"/>
      <c r="E1" s="15"/>
      <c r="F1" s="15"/>
      <c r="G1" s="15"/>
      <c r="H1" s="15"/>
      <c r="I1" s="16" t="s">
        <v>26</v>
      </c>
    </row>
    <row r="2" spans="1:9" ht="13.8" thickBot="1" x14ac:dyDescent="0.3">
      <c r="A2" s="21" t="s">
        <v>24</v>
      </c>
      <c r="B2" s="17">
        <v>2</v>
      </c>
      <c r="C2" s="21" t="s">
        <v>25</v>
      </c>
      <c r="D2" s="17">
        <v>10</v>
      </c>
      <c r="E2" s="3" t="s">
        <v>15</v>
      </c>
      <c r="F2" s="9" t="s">
        <v>16</v>
      </c>
      <c r="G2" s="6" t="s">
        <v>8</v>
      </c>
      <c r="H2" s="9" t="s">
        <v>17</v>
      </c>
      <c r="I2" s="17">
        <v>0.9</v>
      </c>
    </row>
    <row r="3" spans="1:9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D2-0.577215665*B2</f>
        <v>8.8455686700000005</v>
      </c>
      <c r="F3" s="11">
        <f>D2+B2*LN(-LN(0.5))</f>
        <v>9.2669741588366712</v>
      </c>
      <c r="G3" s="11">
        <f>D2</f>
        <v>10</v>
      </c>
      <c r="H3" s="11">
        <f>B2*PI()/SQRT(6)</f>
        <v>2.5650996603237282</v>
      </c>
      <c r="I3" s="18">
        <f>D2+B2*LN(-LN(I2))</f>
        <v>5.4992653453751092</v>
      </c>
    </row>
    <row r="4" spans="1:9" x14ac:dyDescent="0.25">
      <c r="A4" s="1">
        <v>0</v>
      </c>
      <c r="B4">
        <f>(1/$B$2)*EXP((A4-$D$2)/$B$2)*EXP(-EXP((A4-$D$2)/$B$2))</f>
        <v>3.3463498387677573E-3</v>
      </c>
      <c r="C4">
        <f>EXP(-EXP((A4-$D$2)/$B$2))</f>
        <v>0.99328470206784147</v>
      </c>
      <c r="D4">
        <f>(1/$B$2)*EXP((A4-$D$2)/$B$2)</f>
        <v>3.3689734995427335E-3</v>
      </c>
    </row>
    <row r="5" spans="1:9" x14ac:dyDescent="0.25">
      <c r="A5" s="1">
        <v>0.5</v>
      </c>
      <c r="B5">
        <f t="shared" ref="B5:B53" si="0">(1/$B$2)*EXP((A5-$D$2)/$B$2)*EXP(-EXP((A5-$D$2)/$B$2))</f>
        <v>4.2885831195292835E-3</v>
      </c>
      <c r="C5">
        <f t="shared" ref="C5:C53" si="1">EXP(-EXP((A5-$D$2)/$B$2))</f>
        <v>0.99138562301233346</v>
      </c>
      <c r="D5">
        <f t="shared" ref="D5:D53" si="2">(1/$B$2)*EXP((A5-$D$2)/$B$2)</f>
        <v>4.325847601560317E-3</v>
      </c>
    </row>
    <row r="6" spans="1:9" x14ac:dyDescent="0.25">
      <c r="A6" s="1">
        <v>1</v>
      </c>
      <c r="B6">
        <f t="shared" si="0"/>
        <v>5.4931348412014013E-3</v>
      </c>
      <c r="C6">
        <f t="shared" si="1"/>
        <v>0.98895248050379514</v>
      </c>
      <c r="D6">
        <f t="shared" si="2"/>
        <v>5.554498269121153E-3</v>
      </c>
    </row>
    <row r="7" spans="1:9" x14ac:dyDescent="0.25">
      <c r="A7" s="1">
        <v>1.5</v>
      </c>
      <c r="B7">
        <f t="shared" si="0"/>
        <v>7.0311049124160713E-3</v>
      </c>
      <c r="C7">
        <f t="shared" si="1"/>
        <v>0.98583701827550263</v>
      </c>
      <c r="D7">
        <f t="shared" si="2"/>
        <v>7.1321169544996278E-3</v>
      </c>
    </row>
    <row r="8" spans="1:9" x14ac:dyDescent="0.25">
      <c r="A8" s="1">
        <v>2</v>
      </c>
      <c r="B8">
        <f t="shared" si="0"/>
        <v>8.9916148483568208E-3</v>
      </c>
      <c r="C8">
        <f t="shared" si="1"/>
        <v>0.98185107306166652</v>
      </c>
      <c r="D8">
        <f t="shared" si="2"/>
        <v>9.1578194443670893E-3</v>
      </c>
    </row>
    <row r="9" spans="1:9" x14ac:dyDescent="0.25">
      <c r="A9" s="1">
        <v>2.5</v>
      </c>
      <c r="B9">
        <f t="shared" si="0"/>
        <v>1.148555722465968E-2</v>
      </c>
      <c r="C9">
        <f t="shared" si="1"/>
        <v>0.97675664113233562</v>
      </c>
      <c r="D9">
        <f t="shared" si="2"/>
        <v>1.1758872928004553E-2</v>
      </c>
    </row>
    <row r="10" spans="1:9" x14ac:dyDescent="0.25">
      <c r="A10" s="1">
        <v>3</v>
      </c>
      <c r="B10">
        <f t="shared" si="0"/>
        <v>1.464956606664076E-2</v>
      </c>
      <c r="C10">
        <f t="shared" si="1"/>
        <v>0.97025400259106243</v>
      </c>
      <c r="D10">
        <f t="shared" si="2"/>
        <v>1.509869171115925E-2</v>
      </c>
    </row>
    <row r="11" spans="1:9" x14ac:dyDescent="0.25">
      <c r="A11" s="1">
        <v>3.5</v>
      </c>
      <c r="B11">
        <f t="shared" si="0"/>
        <v>1.8649771436337614E-2</v>
      </c>
      <c r="C11">
        <f t="shared" si="1"/>
        <v>0.96196788944221001</v>
      </c>
      <c r="D11">
        <f t="shared" si="2"/>
        <v>1.9387103915861004E-2</v>
      </c>
    </row>
    <row r="12" spans="1:9" x14ac:dyDescent="0.25">
      <c r="A12" s="1">
        <v>4</v>
      </c>
      <c r="B12">
        <f t="shared" si="0"/>
        <v>2.368450483895396E-2</v>
      </c>
      <c r="C12">
        <f t="shared" si="1"/>
        <v>0.95143199290045344</v>
      </c>
      <c r="D12">
        <f t="shared" si="2"/>
        <v>2.4893534183931972E-2</v>
      </c>
    </row>
    <row r="13" spans="1:9" x14ac:dyDescent="0.25">
      <c r="A13" s="1">
        <v>4.5</v>
      </c>
      <c r="B13">
        <f t="shared" si="0"/>
        <v>2.998448967748411E-2</v>
      </c>
      <c r="C13">
        <f t="shared" si="1"/>
        <v>0.93807266852024818</v>
      </c>
      <c r="D13">
        <f t="shared" si="2"/>
        <v>3.1963930603353785E-2</v>
      </c>
    </row>
    <row r="14" spans="1:9" x14ac:dyDescent="0.25">
      <c r="A14" s="1">
        <v>5</v>
      </c>
      <c r="B14">
        <f t="shared" si="0"/>
        <v>3.7808089958713258E-2</v>
      </c>
      <c r="C14">
        <f t="shared" si="1"/>
        <v>0.92119365517551577</v>
      </c>
      <c r="D14">
        <f t="shared" si="2"/>
        <v>4.10424993119494E-2</v>
      </c>
    </row>
    <row r="15" spans="1:9" x14ac:dyDescent="0.25">
      <c r="A15" s="1">
        <v>5.5</v>
      </c>
      <c r="B15">
        <f t="shared" si="0"/>
        <v>4.7427815138561133E-2</v>
      </c>
      <c r="C15">
        <f t="shared" si="1"/>
        <v>0.89996516266062776</v>
      </c>
      <c r="D15">
        <f t="shared" si="2"/>
        <v>5.2699612280932166E-2</v>
      </c>
    </row>
    <row r="16" spans="1:9" x14ac:dyDescent="0.25">
      <c r="A16" s="1">
        <v>6</v>
      </c>
      <c r="B16">
        <f t="shared" si="0"/>
        <v>5.9102475796571581E-2</v>
      </c>
      <c r="C16">
        <f t="shared" si="1"/>
        <v>0.87342301849311665</v>
      </c>
      <c r="D16">
        <f t="shared" si="2"/>
        <v>6.7667641618306351E-2</v>
      </c>
    </row>
    <row r="17" spans="1:4" x14ac:dyDescent="0.25">
      <c r="A17" s="1">
        <v>6.5</v>
      </c>
      <c r="B17">
        <f t="shared" si="0"/>
        <v>7.3027359234726558E-2</v>
      </c>
      <c r="C17">
        <f t="shared" si="1"/>
        <v>0.84048687374757836</v>
      </c>
      <c r="D17">
        <f t="shared" si="2"/>
        <v>8.688697172522257E-2</v>
      </c>
    </row>
    <row r="18" spans="1:4" x14ac:dyDescent="0.25">
      <c r="A18" s="1">
        <v>7</v>
      </c>
      <c r="B18">
        <f t="shared" si="0"/>
        <v>8.9253259256560469E-2</v>
      </c>
      <c r="C18">
        <f t="shared" si="1"/>
        <v>0.80001071300435356</v>
      </c>
      <c r="D18">
        <f t="shared" si="2"/>
        <v>0.11156508007421491</v>
      </c>
    </row>
    <row r="19" spans="1:4" x14ac:dyDescent="0.25">
      <c r="A19" s="1">
        <v>7.5</v>
      </c>
      <c r="B19">
        <f t="shared" si="0"/>
        <v>0.10756585897012155</v>
      </c>
      <c r="C19">
        <f t="shared" si="1"/>
        <v>0.75088347663939481</v>
      </c>
      <c r="D19">
        <f t="shared" si="2"/>
        <v>0.14325239843009505</v>
      </c>
    </row>
    <row r="20" spans="1:4" x14ac:dyDescent="0.25">
      <c r="A20" s="1">
        <v>8</v>
      </c>
      <c r="B20">
        <f t="shared" si="0"/>
        <v>0.12732319002179127</v>
      </c>
      <c r="C20">
        <f t="shared" si="1"/>
        <v>0.69220062755534639</v>
      </c>
      <c r="D20">
        <f t="shared" si="2"/>
        <v>0.18393972058572117</v>
      </c>
    </row>
    <row r="21" spans="1:4" x14ac:dyDescent="0.25">
      <c r="A21" s="1">
        <v>8.5</v>
      </c>
      <c r="B21">
        <f t="shared" si="0"/>
        <v>0.14726615762017733</v>
      </c>
      <c r="C21">
        <f t="shared" si="1"/>
        <v>0.6235249162568004</v>
      </c>
      <c r="D21">
        <f t="shared" si="2"/>
        <v>0.23618327637050734</v>
      </c>
    </row>
    <row r="22" spans="1:4" x14ac:dyDescent="0.25">
      <c r="A22" s="1">
        <v>9</v>
      </c>
      <c r="B22">
        <f t="shared" si="0"/>
        <v>0.16535214944520904</v>
      </c>
      <c r="C22">
        <f t="shared" si="1"/>
        <v>0.54523921189260505</v>
      </c>
      <c r="D22">
        <f t="shared" si="2"/>
        <v>0.30326532985631671</v>
      </c>
    </row>
    <row r="23" spans="1:4" x14ac:dyDescent="0.25">
      <c r="A23" s="1">
        <v>9.5</v>
      </c>
      <c r="B23">
        <f t="shared" si="0"/>
        <v>0.17871767308609127</v>
      </c>
      <c r="C23">
        <f t="shared" si="1"/>
        <v>0.45895606930766381</v>
      </c>
      <c r="D23">
        <f t="shared" si="2"/>
        <v>0.38940039153570244</v>
      </c>
    </row>
    <row r="24" spans="1:4" x14ac:dyDescent="0.25">
      <c r="A24" s="1">
        <v>10</v>
      </c>
      <c r="B24">
        <f t="shared" si="0"/>
        <v>0.18393972058572117</v>
      </c>
      <c r="C24">
        <f t="shared" si="1"/>
        <v>0.36787944117144233</v>
      </c>
      <c r="D24">
        <f t="shared" si="2"/>
        <v>0.5</v>
      </c>
    </row>
    <row r="25" spans="1:4" x14ac:dyDescent="0.25">
      <c r="A25" s="1">
        <v>10.5</v>
      </c>
      <c r="B25">
        <f t="shared" si="0"/>
        <v>0.17778637369097208</v>
      </c>
      <c r="C25">
        <f t="shared" si="1"/>
        <v>0.27692033409990896</v>
      </c>
      <c r="D25">
        <f t="shared" si="2"/>
        <v>0.6420127083438707</v>
      </c>
    </row>
    <row r="26" spans="1:4" x14ac:dyDescent="0.25">
      <c r="A26" s="1">
        <v>11</v>
      </c>
      <c r="B26">
        <f t="shared" si="0"/>
        <v>0.15852096053897108</v>
      </c>
      <c r="C26">
        <f t="shared" si="1"/>
        <v>0.19229564554796491</v>
      </c>
      <c r="D26">
        <f t="shared" si="2"/>
        <v>0.8243606353500641</v>
      </c>
    </row>
    <row r="27" spans="1:4" x14ac:dyDescent="0.25">
      <c r="A27" s="1">
        <v>11.5</v>
      </c>
      <c r="B27">
        <f t="shared" si="0"/>
        <v>0.12743521041151834</v>
      </c>
      <c r="C27">
        <f t="shared" si="1"/>
        <v>0.12039226207982957</v>
      </c>
      <c r="D27">
        <f t="shared" si="2"/>
        <v>1.0585000083063374</v>
      </c>
    </row>
    <row r="28" spans="1:4" x14ac:dyDescent="0.25">
      <c r="A28" s="1">
        <v>12</v>
      </c>
      <c r="B28">
        <f t="shared" si="0"/>
        <v>8.96870393670086E-2</v>
      </c>
      <c r="C28">
        <f t="shared" si="1"/>
        <v>6.5988035845312543E-2</v>
      </c>
      <c r="D28">
        <f t="shared" si="2"/>
        <v>1.3591409142295225</v>
      </c>
    </row>
    <row r="29" spans="1:4" x14ac:dyDescent="0.25">
      <c r="A29" s="1">
        <v>12.5</v>
      </c>
      <c r="B29">
        <f t="shared" si="0"/>
        <v>5.321099995044945E-2</v>
      </c>
      <c r="C29">
        <f t="shared" si="1"/>
        <v>3.0490413463062211E-2</v>
      </c>
      <c r="D29">
        <f t="shared" si="2"/>
        <v>1.7451714787309207</v>
      </c>
    </row>
    <row r="30" spans="1:4" x14ac:dyDescent="0.25">
      <c r="A30" s="1">
        <v>13</v>
      </c>
      <c r="B30">
        <f t="shared" si="0"/>
        <v>2.5353556804990365E-2</v>
      </c>
      <c r="C30">
        <f t="shared" si="1"/>
        <v>1.1314286380459627E-2</v>
      </c>
      <c r="D30">
        <f t="shared" si="2"/>
        <v>2.2408445351690323</v>
      </c>
    </row>
    <row r="31" spans="1:4" x14ac:dyDescent="0.25">
      <c r="A31" s="1">
        <v>13.5</v>
      </c>
      <c r="B31">
        <f t="shared" si="0"/>
        <v>9.1157658223849428E-3</v>
      </c>
      <c r="C31">
        <f t="shared" si="1"/>
        <v>3.168165149053243E-3</v>
      </c>
      <c r="D31">
        <f t="shared" si="2"/>
        <v>2.8773013380028654</v>
      </c>
    </row>
    <row r="32" spans="1:4" x14ac:dyDescent="0.25">
      <c r="A32" s="1">
        <v>14</v>
      </c>
      <c r="B32">
        <f t="shared" si="0"/>
        <v>2.2831407100639576E-3</v>
      </c>
      <c r="C32">
        <f t="shared" si="1"/>
        <v>6.1797898933109343E-4</v>
      </c>
      <c r="D32">
        <f t="shared" si="2"/>
        <v>3.6945280494653252</v>
      </c>
    </row>
    <row r="33" spans="1:4" x14ac:dyDescent="0.25">
      <c r="A33" s="1">
        <v>14.5</v>
      </c>
      <c r="B33">
        <f t="shared" si="0"/>
        <v>3.5946885566568164E-4</v>
      </c>
      <c r="C33">
        <f t="shared" si="1"/>
        <v>7.5775477282607153E-5</v>
      </c>
      <c r="D33">
        <f t="shared" si="2"/>
        <v>4.7438679181792631</v>
      </c>
    </row>
    <row r="34" spans="1:4" x14ac:dyDescent="0.25">
      <c r="A34" s="1">
        <v>15</v>
      </c>
      <c r="B34">
        <f t="shared" si="0"/>
        <v>3.1182885938309965E-5</v>
      </c>
      <c r="C34">
        <f t="shared" si="1"/>
        <v>5.1192942986707329E-6</v>
      </c>
      <c r="D34">
        <f t="shared" si="2"/>
        <v>6.0912469803517366</v>
      </c>
    </row>
    <row r="35" spans="1:4" x14ac:dyDescent="0.25">
      <c r="A35" s="1">
        <v>15.5</v>
      </c>
      <c r="B35">
        <f t="shared" si="0"/>
        <v>1.2582621126545531E-6</v>
      </c>
      <c r="C35">
        <f t="shared" si="1"/>
        <v>1.6087601139887782E-7</v>
      </c>
      <c r="D35">
        <f t="shared" si="2"/>
        <v>7.8213159420940856</v>
      </c>
    </row>
    <row r="36" spans="1:4" x14ac:dyDescent="0.25">
      <c r="A36" s="1">
        <v>16</v>
      </c>
      <c r="B36">
        <f t="shared" si="0"/>
        <v>1.9002712520221787E-8</v>
      </c>
      <c r="C36">
        <f t="shared" si="1"/>
        <v>1.8921786948382924E-9</v>
      </c>
      <c r="D36">
        <f t="shared" si="2"/>
        <v>10.042768461593834</v>
      </c>
    </row>
    <row r="37" spans="1:4" x14ac:dyDescent="0.25">
      <c r="A37" s="1">
        <v>16.5</v>
      </c>
      <c r="B37">
        <f t="shared" si="0"/>
        <v>8.1250259753877836E-11</v>
      </c>
      <c r="C37">
        <f t="shared" si="1"/>
        <v>6.3008289161565148E-12</v>
      </c>
      <c r="D37">
        <f t="shared" si="2"/>
        <v>12.895169958596531</v>
      </c>
    </row>
    <row r="38" spans="1:4" x14ac:dyDescent="0.25">
      <c r="A38" s="1">
        <v>17</v>
      </c>
      <c r="B38">
        <f t="shared" si="0"/>
        <v>6.8729413771677482E-14</v>
      </c>
      <c r="C38">
        <f t="shared" si="1"/>
        <v>4.1508969201090453E-15</v>
      </c>
      <c r="D38">
        <f t="shared" si="2"/>
        <v>16.557725979346156</v>
      </c>
    </row>
    <row r="39" spans="1:4" x14ac:dyDescent="0.25">
      <c r="A39" s="1">
        <v>17.5</v>
      </c>
      <c r="B39">
        <f t="shared" si="0"/>
        <v>7.2594385654961109E-18</v>
      </c>
      <c r="C39">
        <f t="shared" si="1"/>
        <v>3.4145126248129772E-19</v>
      </c>
      <c r="D39">
        <f t="shared" si="2"/>
        <v>21.260541000031392</v>
      </c>
    </row>
    <row r="40" spans="1:4" x14ac:dyDescent="0.25">
      <c r="A40" s="1">
        <v>18</v>
      </c>
      <c r="B40">
        <f t="shared" si="0"/>
        <v>5.3024019985213987E-23</v>
      </c>
      <c r="C40">
        <f t="shared" si="1"/>
        <v>1.9423376049564073E-24</v>
      </c>
      <c r="D40">
        <f t="shared" si="2"/>
        <v>27.299075016572118</v>
      </c>
    </row>
    <row r="41" spans="1:4" x14ac:dyDescent="0.25">
      <c r="A41" s="1">
        <v>18.5</v>
      </c>
      <c r="B41">
        <f t="shared" si="0"/>
        <v>1.2540874411689537E-29</v>
      </c>
      <c r="C41">
        <f t="shared" si="1"/>
        <v>3.5777193206344597E-31</v>
      </c>
      <c r="D41">
        <f t="shared" si="2"/>
        <v>35.052706173343928</v>
      </c>
    </row>
    <row r="42" spans="1:4" x14ac:dyDescent="0.25">
      <c r="A42" s="1">
        <v>19</v>
      </c>
      <c r="B42">
        <f t="shared" si="0"/>
        <v>3.6253652893006296E-38</v>
      </c>
      <c r="C42">
        <f t="shared" si="1"/>
        <v>8.0548340897409032E-40</v>
      </c>
      <c r="D42">
        <f t="shared" si="2"/>
        <v>45.008565650260905</v>
      </c>
    </row>
    <row r="43" spans="1:4" x14ac:dyDescent="0.25">
      <c r="A43" s="1">
        <v>19.5</v>
      </c>
      <c r="B43">
        <f t="shared" si="0"/>
        <v>3.6665011747794693E-49</v>
      </c>
      <c r="C43">
        <f t="shared" si="1"/>
        <v>6.344290125215141E-51</v>
      </c>
      <c r="D43">
        <f t="shared" si="2"/>
        <v>57.792142263593831</v>
      </c>
    </row>
    <row r="44" spans="1:4" x14ac:dyDescent="0.25">
      <c r="A44" s="1">
        <v>20</v>
      </c>
      <c r="B44">
        <f t="shared" si="0"/>
        <v>2.6027135542478213E-63</v>
      </c>
      <c r="C44">
        <f t="shared" si="1"/>
        <v>3.5073891964646352E-65</v>
      </c>
      <c r="D44">
        <f t="shared" si="2"/>
        <v>74.2065795512883</v>
      </c>
    </row>
    <row r="45" spans="1:4" x14ac:dyDescent="0.25">
      <c r="A45" s="1">
        <v>20.5</v>
      </c>
      <c r="B45">
        <f t="shared" si="0"/>
        <v>1.6486831746782541E-81</v>
      </c>
      <c r="C45">
        <f t="shared" si="1"/>
        <v>1.730299058708983E-83</v>
      </c>
      <c r="D45">
        <f t="shared" si="2"/>
        <v>95.283134229314996</v>
      </c>
    </row>
    <row r="46" spans="1:4" x14ac:dyDescent="0.25">
      <c r="A46" s="1">
        <v>21</v>
      </c>
      <c r="B46">
        <f t="shared" si="0"/>
        <v>6.5952871091885047E-105</v>
      </c>
      <c r="C46">
        <f t="shared" si="1"/>
        <v>5.3906861972603648E-107</v>
      </c>
      <c r="D46">
        <f t="shared" si="2"/>
        <v>122.34596613211019</v>
      </c>
    </row>
    <row r="47" spans="1:4" x14ac:dyDescent="0.25">
      <c r="A47" s="1">
        <v>21.5</v>
      </c>
      <c r="B47">
        <f t="shared" si="0"/>
        <v>5.5576762927304183E-135</v>
      </c>
      <c r="C47">
        <f t="shared" si="1"/>
        <v>3.5377730755438827E-137</v>
      </c>
      <c r="D47">
        <f t="shared" si="2"/>
        <v>157.0953301428471</v>
      </c>
    </row>
    <row r="48" spans="1:4" x14ac:dyDescent="0.25">
      <c r="A48" s="1">
        <v>22</v>
      </c>
      <c r="B48">
        <f t="shared" si="0"/>
        <v>1.2526739351002964E-173</v>
      </c>
      <c r="C48">
        <f t="shared" si="1"/>
        <v>6.2101364865661445E-176</v>
      </c>
      <c r="D48">
        <f t="shared" si="2"/>
        <v>201.71439674636756</v>
      </c>
    </row>
    <row r="49" spans="1:4" x14ac:dyDescent="0.25">
      <c r="A49" s="1">
        <v>22.5</v>
      </c>
      <c r="B49">
        <f t="shared" si="0"/>
        <v>2.7745924977852301E-223</v>
      </c>
      <c r="C49">
        <f t="shared" si="1"/>
        <v>1.0712447127391739E-225</v>
      </c>
      <c r="D49">
        <f t="shared" si="2"/>
        <v>259.00641233417099</v>
      </c>
    </row>
    <row r="50" spans="1:4" x14ac:dyDescent="0.25">
      <c r="A50" s="1">
        <v>23</v>
      </c>
      <c r="B50">
        <f t="shared" si="0"/>
        <v>4.5138094499086579E-287</v>
      </c>
      <c r="C50">
        <f t="shared" si="1"/>
        <v>1.3572476073250426E-289</v>
      </c>
      <c r="D50">
        <f t="shared" si="2"/>
        <v>332.57081652218091</v>
      </c>
    </row>
    <row r="51" spans="1:4" x14ac:dyDescent="0.25">
      <c r="A51" s="1">
        <v>23.5</v>
      </c>
      <c r="B51">
        <f t="shared" si="0"/>
        <v>0</v>
      </c>
      <c r="C51">
        <f t="shared" si="1"/>
        <v>0</v>
      </c>
      <c r="D51">
        <f t="shared" si="2"/>
        <v>427.02938126307578</v>
      </c>
    </row>
    <row r="52" spans="1:4" x14ac:dyDescent="0.25">
      <c r="A52" s="1">
        <v>24</v>
      </c>
      <c r="B52">
        <f t="shared" si="0"/>
        <v>0</v>
      </c>
      <c r="C52">
        <f t="shared" si="1"/>
        <v>0</v>
      </c>
      <c r="D52">
        <f t="shared" si="2"/>
        <v>548.31657921422925</v>
      </c>
    </row>
    <row r="53" spans="1:4" x14ac:dyDescent="0.25">
      <c r="A53" s="1">
        <v>24.5</v>
      </c>
      <c r="B53">
        <f t="shared" si="0"/>
        <v>0</v>
      </c>
      <c r="C53">
        <f t="shared" si="1"/>
        <v>0</v>
      </c>
      <c r="D53">
        <f t="shared" si="2"/>
        <v>704.0524241023478</v>
      </c>
    </row>
  </sheetData>
  <sheetProtection password="DC2F" sheet="1" formatCells="0"/>
  <protectedRanges>
    <protectedRange sqref="A4:A53" name="Range4"/>
    <protectedRange sqref="I2" name="Range3"/>
    <protectedRange sqref="D2" name="Range2"/>
    <protectedRange sqref="B2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45" r:id="rId4">
          <objectPr defaultSize="0" autoPict="0" r:id="rId5">
            <anchor moveWithCells="1" sizeWithCells="1">
              <from>
                <xdr:col>5</xdr:col>
                <xdr:colOff>160020</xdr:colOff>
                <xdr:row>3</xdr:row>
                <xdr:rowOff>144780</xdr:rowOff>
              </from>
              <to>
                <xdr:col>7</xdr:col>
                <xdr:colOff>601980</xdr:colOff>
                <xdr:row>7</xdr:row>
                <xdr:rowOff>60960</xdr:rowOff>
              </to>
            </anchor>
          </objectPr>
        </oleObject>
      </mc:Choice>
      <mc:Fallback>
        <oleObject progId="Equation.DSMT4" shapeId="30745" r:id="rId4"/>
      </mc:Fallback>
    </mc:AlternateContent>
    <mc:AlternateContent xmlns:mc="http://schemas.openxmlformats.org/markup-compatibility/2006">
      <mc:Choice Requires="x14">
        <oleObject progId="Equation.DSMT4" shapeId="30746" r:id="rId6">
          <objectPr defaultSize="0" autoPict="0" r:id="rId7">
            <anchor moveWithCells="1" sizeWithCells="1">
              <from>
                <xdr:col>7</xdr:col>
                <xdr:colOff>335280</xdr:colOff>
                <xdr:row>42</xdr:row>
                <xdr:rowOff>106680</xdr:rowOff>
              </from>
              <to>
                <xdr:col>9</xdr:col>
                <xdr:colOff>495300</xdr:colOff>
                <xdr:row>46</xdr:row>
                <xdr:rowOff>45720</xdr:rowOff>
              </to>
            </anchor>
          </objectPr>
        </oleObject>
      </mc:Choice>
      <mc:Fallback>
        <oleObject progId="Equation.DSMT4" shapeId="30746" r:id="rId6"/>
      </mc:Fallback>
    </mc:AlternateContent>
    <mc:AlternateContent xmlns:mc="http://schemas.openxmlformats.org/markup-compatibility/2006">
      <mc:Choice Requires="x14">
        <oleObject progId="Equation.DSMT4" shapeId="30747" r:id="rId8">
          <objectPr defaultSize="0" autoPict="0" r:id="rId9">
            <anchor moveWithCells="1" sizeWithCells="1">
              <from>
                <xdr:col>5</xdr:col>
                <xdr:colOff>274320</xdr:colOff>
                <xdr:row>21</xdr:row>
                <xdr:rowOff>7620</xdr:rowOff>
              </from>
              <to>
                <xdr:col>9</xdr:col>
                <xdr:colOff>495300</xdr:colOff>
                <xdr:row>24</xdr:row>
                <xdr:rowOff>45720</xdr:rowOff>
              </to>
            </anchor>
          </objectPr>
        </oleObject>
      </mc:Choice>
      <mc:Fallback>
        <oleObject progId="Equation.DSMT4" shapeId="30747" r:id="rId8"/>
      </mc:Fallback>
    </mc:AlternateContent>
    <mc:AlternateContent xmlns:mc="http://schemas.openxmlformats.org/markup-compatibility/2006">
      <mc:Choice Requires="x14">
        <oleObject progId="Equation.DSMT4" shapeId="30748" r:id="rId10">
          <objectPr defaultSize="0" autoPict="0" r:id="rId11">
            <anchor moveWithCells="1" sizeWithCells="1">
              <from>
                <xdr:col>9</xdr:col>
                <xdr:colOff>251460</xdr:colOff>
                <xdr:row>0</xdr:row>
                <xdr:rowOff>68580</xdr:rowOff>
              </from>
              <to>
                <xdr:col>12</xdr:col>
                <xdr:colOff>160020</xdr:colOff>
                <xdr:row>2</xdr:row>
                <xdr:rowOff>68580</xdr:rowOff>
              </to>
            </anchor>
          </objectPr>
        </oleObject>
      </mc:Choice>
      <mc:Fallback>
        <oleObject progId="Equation.DSMT4" shapeId="30748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"/>
  <sheetViews>
    <sheetView workbookViewId="0">
      <selection activeCell="A3" sqref="A3:D3"/>
    </sheetView>
  </sheetViews>
  <sheetFormatPr defaultRowHeight="13.2" x14ac:dyDescent="0.25"/>
  <cols>
    <col min="1" max="1" width="9.109375" style="1" customWidth="1"/>
  </cols>
  <sheetData>
    <row r="1" spans="1:11" ht="13.8" thickBot="1" x14ac:dyDescent="0.3">
      <c r="A1" s="23" t="s">
        <v>13</v>
      </c>
      <c r="B1" s="20"/>
      <c r="C1" s="20"/>
      <c r="D1" s="20"/>
      <c r="E1" s="20"/>
      <c r="F1" s="20"/>
      <c r="G1" s="20"/>
      <c r="H1" s="20"/>
      <c r="I1" s="16" t="s">
        <v>26</v>
      </c>
    </row>
    <row r="2" spans="1:11" ht="13.8" thickBot="1" x14ac:dyDescent="0.3">
      <c r="A2" s="24" t="s">
        <v>9</v>
      </c>
      <c r="B2" s="17">
        <v>30</v>
      </c>
      <c r="C2" s="24" t="s">
        <v>18</v>
      </c>
      <c r="D2" s="17">
        <v>10</v>
      </c>
      <c r="E2" s="3" t="s">
        <v>15</v>
      </c>
      <c r="F2" s="9" t="s">
        <v>16</v>
      </c>
      <c r="G2" s="6" t="s">
        <v>8</v>
      </c>
      <c r="H2" s="7" t="s">
        <v>17</v>
      </c>
      <c r="I2" s="17">
        <v>0.9</v>
      </c>
      <c r="K2" s="2"/>
    </row>
    <row r="3" spans="1:11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B2</f>
        <v>30</v>
      </c>
      <c r="F3" s="11">
        <f>B2</f>
        <v>30</v>
      </c>
      <c r="G3" s="11">
        <f>B2</f>
        <v>30</v>
      </c>
      <c r="H3" s="12">
        <f>D2</f>
        <v>10</v>
      </c>
      <c r="I3" s="18">
        <f>NORMINV(1-I2,B2,D2)</f>
        <v>17.184484344553994</v>
      </c>
    </row>
    <row r="4" spans="1:11" x14ac:dyDescent="0.25">
      <c r="A4" s="1">
        <v>1</v>
      </c>
      <c r="B4">
        <f t="shared" ref="B4:B35" si="0">NORMDIST(A4,$B$2,$D$2,FALSE)</f>
        <v>5.9525324197758534E-4</v>
      </c>
      <c r="C4">
        <f t="shared" ref="C4:C35" si="1">1-NORMDIST(A4,$B$2,$D$2,TRUE)</f>
        <v>0.99813418669961596</v>
      </c>
      <c r="D4">
        <f t="shared" ref="D4:D35" si="2">B4/C4</f>
        <v>5.9636594949805501E-4</v>
      </c>
    </row>
    <row r="5" spans="1:11" x14ac:dyDescent="0.25">
      <c r="A5" s="1">
        <v>2</v>
      </c>
      <c r="B5">
        <f t="shared" si="0"/>
        <v>7.9154515829799694E-4</v>
      </c>
      <c r="C5">
        <f t="shared" si="1"/>
        <v>0.99744486966957202</v>
      </c>
      <c r="D5">
        <f t="shared" si="2"/>
        <v>7.9357284033173246E-4</v>
      </c>
    </row>
    <row r="6" spans="1:11" x14ac:dyDescent="0.25">
      <c r="A6" s="1">
        <v>3</v>
      </c>
      <c r="B6">
        <f t="shared" si="0"/>
        <v>1.0420934814422591E-3</v>
      </c>
      <c r="C6">
        <f t="shared" si="1"/>
        <v>0.99653302619695938</v>
      </c>
      <c r="D6">
        <f t="shared" si="2"/>
        <v>1.0457189616877734E-3</v>
      </c>
      <c r="E6" s="2"/>
      <c r="F6" s="2"/>
    </row>
    <row r="7" spans="1:11" x14ac:dyDescent="0.25">
      <c r="A7" s="1">
        <v>4</v>
      </c>
      <c r="B7">
        <f t="shared" si="0"/>
        <v>1.3582969233685612E-3</v>
      </c>
      <c r="C7">
        <f t="shared" si="1"/>
        <v>0.99533881197628127</v>
      </c>
      <c r="D7">
        <f t="shared" si="2"/>
        <v>1.3646578501963704E-3</v>
      </c>
      <c r="E7" s="5"/>
      <c r="F7" s="5"/>
    </row>
    <row r="8" spans="1:11" x14ac:dyDescent="0.25">
      <c r="A8" s="1">
        <v>5</v>
      </c>
      <c r="B8">
        <f t="shared" si="0"/>
        <v>1.752830049356854E-3</v>
      </c>
      <c r="C8">
        <f t="shared" si="1"/>
        <v>0.99379033467422384</v>
      </c>
      <c r="D8">
        <f t="shared" si="2"/>
        <v>1.7637825486916739E-3</v>
      </c>
    </row>
    <row r="9" spans="1:11" x14ac:dyDescent="0.25">
      <c r="A9" s="1">
        <v>6</v>
      </c>
      <c r="B9">
        <f t="shared" si="0"/>
        <v>2.2394530294842902E-3</v>
      </c>
      <c r="C9">
        <f t="shared" si="1"/>
        <v>0.99180246407540384</v>
      </c>
      <c r="D9">
        <f t="shared" si="2"/>
        <v>2.2579627603284834E-3</v>
      </c>
    </row>
    <row r="10" spans="1:11" x14ac:dyDescent="0.25">
      <c r="A10" s="1">
        <v>7</v>
      </c>
      <c r="B10">
        <f t="shared" si="0"/>
        <v>2.8327037741601186E-3</v>
      </c>
      <c r="C10">
        <f t="shared" si="1"/>
        <v>0.98927588997832416</v>
      </c>
      <c r="D10">
        <f t="shared" si="2"/>
        <v>2.8634113121084812E-3</v>
      </c>
    </row>
    <row r="11" spans="1:11" x14ac:dyDescent="0.25">
      <c r="A11" s="1">
        <v>8</v>
      </c>
      <c r="B11">
        <f t="shared" si="0"/>
        <v>3.5474592846231421E-3</v>
      </c>
      <c r="C11">
        <f t="shared" si="1"/>
        <v>0.98609655248650141</v>
      </c>
      <c r="D11">
        <f t="shared" si="2"/>
        <v>3.5974766118774186E-3</v>
      </c>
    </row>
    <row r="12" spans="1:11" x14ac:dyDescent="0.25">
      <c r="A12" s="1">
        <v>9</v>
      </c>
      <c r="B12">
        <f t="shared" si="0"/>
        <v>4.3983595980427196E-3</v>
      </c>
      <c r="C12">
        <f t="shared" si="1"/>
        <v>0.98213557943718344</v>
      </c>
      <c r="D12">
        <f t="shared" si="2"/>
        <v>4.4783629573456815E-3</v>
      </c>
    </row>
    <row r="13" spans="1:11" x14ac:dyDescent="0.25">
      <c r="A13" s="1">
        <v>10</v>
      </c>
      <c r="B13">
        <f t="shared" si="0"/>
        <v>5.3990966513188061E-3</v>
      </c>
      <c r="C13">
        <f t="shared" si="1"/>
        <v>0.97724986805182079</v>
      </c>
      <c r="D13">
        <f t="shared" si="2"/>
        <v>5.5247862678989967E-3</v>
      </c>
    </row>
    <row r="14" spans="1:11" x14ac:dyDescent="0.25">
      <c r="A14" s="1">
        <v>11</v>
      </c>
      <c r="B14">
        <f t="shared" si="0"/>
        <v>6.5615814774676604E-3</v>
      </c>
      <c r="C14">
        <f t="shared" si="1"/>
        <v>0.97128344018399815</v>
      </c>
      <c r="D14">
        <f t="shared" si="2"/>
        <v>6.7555784501222901E-3</v>
      </c>
    </row>
    <row r="15" spans="1:11" x14ac:dyDescent="0.25">
      <c r="A15" s="1">
        <v>12</v>
      </c>
      <c r="B15">
        <f t="shared" si="0"/>
        <v>7.8950158300894139E-3</v>
      </c>
      <c r="C15">
        <f t="shared" si="1"/>
        <v>0.96406968088707423</v>
      </c>
      <c r="D15">
        <f t="shared" si="2"/>
        <v>8.1892585013408296E-3</v>
      </c>
    </row>
    <row r="16" spans="1:11" x14ac:dyDescent="0.25">
      <c r="A16" s="1">
        <v>13</v>
      </c>
      <c r="B16">
        <f t="shared" si="0"/>
        <v>9.4049077376886937E-3</v>
      </c>
      <c r="C16">
        <f t="shared" si="1"/>
        <v>0.95543453724145699</v>
      </c>
      <c r="D16">
        <f t="shared" si="2"/>
        <v>9.8435919689931501E-3</v>
      </c>
    </row>
    <row r="17" spans="1:4" x14ac:dyDescent="0.25">
      <c r="A17" s="1">
        <v>14</v>
      </c>
      <c r="B17">
        <f t="shared" si="0"/>
        <v>1.1092083467945555E-2</v>
      </c>
      <c r="C17">
        <f t="shared" si="1"/>
        <v>0.94520070830044201</v>
      </c>
      <c r="D17">
        <f t="shared" si="2"/>
        <v>1.1735162035468788E-2</v>
      </c>
    </row>
    <row r="18" spans="1:4" x14ac:dyDescent="0.25">
      <c r="A18" s="1">
        <v>15</v>
      </c>
      <c r="B18">
        <f t="shared" si="0"/>
        <v>1.2951759566589173E-2</v>
      </c>
      <c r="C18">
        <f t="shared" si="1"/>
        <v>0.93319279873114191</v>
      </c>
      <c r="D18">
        <f t="shared" si="2"/>
        <v>1.3878975045885077E-2</v>
      </c>
    </row>
    <row r="19" spans="1:4" x14ac:dyDescent="0.25">
      <c r="A19" s="1">
        <v>16</v>
      </c>
      <c r="B19">
        <f t="shared" si="0"/>
        <v>1.4972746563574486E-2</v>
      </c>
      <c r="C19">
        <f t="shared" si="1"/>
        <v>0.91924334076622893</v>
      </c>
      <c r="D19">
        <f t="shared" si="2"/>
        <v>1.6288120783223795E-2</v>
      </c>
    </row>
    <row r="20" spans="1:4" x14ac:dyDescent="0.25">
      <c r="A20" s="1">
        <v>17</v>
      </c>
      <c r="B20">
        <f t="shared" si="0"/>
        <v>1.7136859204780735E-2</v>
      </c>
      <c r="C20">
        <f t="shared" si="1"/>
        <v>0.9031995154143897</v>
      </c>
      <c r="D20">
        <f t="shared" si="2"/>
        <v>1.8973503541925962E-2</v>
      </c>
    </row>
    <row r="21" spans="1:4" x14ac:dyDescent="0.25">
      <c r="A21" s="1">
        <v>18</v>
      </c>
      <c r="B21">
        <f t="shared" si="0"/>
        <v>1.9418605498321296E-2</v>
      </c>
      <c r="C21">
        <f t="shared" si="1"/>
        <v>0.88493032977829178</v>
      </c>
      <c r="D21">
        <f t="shared" si="2"/>
        <v>2.1943654596160565E-2</v>
      </c>
    </row>
    <row r="22" spans="1:4" x14ac:dyDescent="0.25">
      <c r="A22" s="1">
        <v>19</v>
      </c>
      <c r="B22">
        <f t="shared" si="0"/>
        <v>2.1785217703255054E-2</v>
      </c>
      <c r="C22">
        <f t="shared" si="1"/>
        <v>0.86433393905361733</v>
      </c>
      <c r="D22">
        <f t="shared" si="2"/>
        <v>2.5204630662898971E-2</v>
      </c>
    </row>
    <row r="23" spans="1:4" x14ac:dyDescent="0.25">
      <c r="A23" s="1">
        <v>20</v>
      </c>
      <c r="B23">
        <f t="shared" si="0"/>
        <v>2.4197072451914336E-2</v>
      </c>
      <c r="C23">
        <f t="shared" si="1"/>
        <v>0.84134474606854304</v>
      </c>
      <c r="D23">
        <f t="shared" si="2"/>
        <v>2.8759997093917834E-2</v>
      </c>
    </row>
    <row r="24" spans="1:4" x14ac:dyDescent="0.25">
      <c r="A24" s="1">
        <v>21</v>
      </c>
      <c r="B24">
        <f t="shared" si="0"/>
        <v>2.6608524989875482E-2</v>
      </c>
      <c r="C24">
        <f t="shared" si="1"/>
        <v>0.81593987465324047</v>
      </c>
      <c r="D24">
        <f t="shared" si="2"/>
        <v>3.2610889376111958E-2</v>
      </c>
    </row>
    <row r="25" spans="1:4" x14ac:dyDescent="0.25">
      <c r="A25" s="1">
        <v>22</v>
      </c>
      <c r="B25">
        <f t="shared" si="0"/>
        <v>2.8969155276148274E-2</v>
      </c>
      <c r="C25">
        <f t="shared" si="1"/>
        <v>0.78814460141660336</v>
      </c>
      <c r="D25">
        <f t="shared" si="2"/>
        <v>3.675614249476479E-2</v>
      </c>
    </row>
    <row r="26" spans="1:4" x14ac:dyDescent="0.25">
      <c r="A26" s="1">
        <v>23</v>
      </c>
      <c r="B26">
        <f t="shared" si="0"/>
        <v>3.1225393336676129E-2</v>
      </c>
      <c r="C26">
        <f t="shared" si="1"/>
        <v>0.75803634777692697</v>
      </c>
      <c r="D26">
        <f t="shared" si="2"/>
        <v>4.1192475041929071E-2</v>
      </c>
    </row>
    <row r="27" spans="1:4" x14ac:dyDescent="0.25">
      <c r="A27" s="1">
        <v>24</v>
      </c>
      <c r="B27">
        <f t="shared" si="0"/>
        <v>3.3322460289179963E-2</v>
      </c>
      <c r="C27">
        <f t="shared" si="1"/>
        <v>0.72574688224992645</v>
      </c>
      <c r="D27">
        <f t="shared" si="2"/>
        <v>4.5914713661428672E-2</v>
      </c>
    </row>
    <row r="28" spans="1:4" x14ac:dyDescent="0.25">
      <c r="A28" s="1">
        <v>25</v>
      </c>
      <c r="B28">
        <f t="shared" si="0"/>
        <v>3.5206532676429952E-2</v>
      </c>
      <c r="C28">
        <f t="shared" si="1"/>
        <v>0.69146246127401312</v>
      </c>
      <c r="D28">
        <f t="shared" si="2"/>
        <v>5.0916043383703355E-2</v>
      </c>
    </row>
    <row r="29" spans="1:4" x14ac:dyDescent="0.25">
      <c r="A29" s="1">
        <v>26</v>
      </c>
      <c r="B29">
        <f t="shared" si="0"/>
        <v>3.6827014030332332E-2</v>
      </c>
      <c r="C29">
        <f t="shared" si="1"/>
        <v>0.65542174161032429</v>
      </c>
      <c r="D29">
        <f t="shared" si="2"/>
        <v>5.618827037969628E-2</v>
      </c>
    </row>
    <row r="30" spans="1:4" x14ac:dyDescent="0.25">
      <c r="A30" s="1">
        <v>27</v>
      </c>
      <c r="B30">
        <f t="shared" si="0"/>
        <v>3.8138781546052408E-2</v>
      </c>
      <c r="C30">
        <f t="shared" si="1"/>
        <v>0.61791142218895267</v>
      </c>
      <c r="D30">
        <f t="shared" si="2"/>
        <v>6.1722085361273438E-2</v>
      </c>
    </row>
    <row r="31" spans="1:4" x14ac:dyDescent="0.25">
      <c r="A31" s="1">
        <v>28</v>
      </c>
      <c r="B31">
        <f t="shared" si="0"/>
        <v>3.9104269397545591E-2</v>
      </c>
      <c r="C31">
        <f t="shared" si="1"/>
        <v>0.57925970943910299</v>
      </c>
      <c r="D31">
        <f t="shared" si="2"/>
        <v>6.7507317979029202E-2</v>
      </c>
    </row>
    <row r="32" spans="1:4" x14ac:dyDescent="0.25">
      <c r="A32" s="1">
        <v>29</v>
      </c>
      <c r="B32">
        <f t="shared" si="0"/>
        <v>3.9695254747701178E-2</v>
      </c>
      <c r="C32">
        <f t="shared" si="1"/>
        <v>0.53982783727702899</v>
      </c>
      <c r="D32">
        <f t="shared" si="2"/>
        <v>7.3533174850578073E-2</v>
      </c>
    </row>
    <row r="33" spans="1:4" x14ac:dyDescent="0.25">
      <c r="A33" s="1">
        <v>30</v>
      </c>
      <c r="B33">
        <f t="shared" si="0"/>
        <v>3.9894228040143274E-2</v>
      </c>
      <c r="C33">
        <f t="shared" si="1"/>
        <v>0.5</v>
      </c>
      <c r="D33">
        <f t="shared" si="2"/>
        <v>7.9788456080286549E-2</v>
      </c>
    </row>
    <row r="34" spans="1:4" x14ac:dyDescent="0.25">
      <c r="A34" s="1">
        <v>31</v>
      </c>
      <c r="B34">
        <f t="shared" si="0"/>
        <v>3.9695254747701178E-2</v>
      </c>
      <c r="C34">
        <f t="shared" si="1"/>
        <v>0.46017216272297101</v>
      </c>
      <c r="D34">
        <f t="shared" si="2"/>
        <v>8.6261747153093621E-2</v>
      </c>
    </row>
    <row r="35" spans="1:4" x14ac:dyDescent="0.25">
      <c r="A35" s="1">
        <v>32</v>
      </c>
      <c r="B35">
        <f t="shared" si="0"/>
        <v>3.9104269397545591E-2</v>
      </c>
      <c r="C35">
        <f t="shared" si="1"/>
        <v>0.42074029056089701</v>
      </c>
      <c r="D35">
        <f t="shared" si="2"/>
        <v>9.2941584808564293E-2</v>
      </c>
    </row>
    <row r="36" spans="1:4" x14ac:dyDescent="0.25">
      <c r="A36" s="1">
        <v>33</v>
      </c>
      <c r="B36">
        <f t="shared" ref="B36:B53" si="3">NORMDIST(A36,$B$2,$D$2,FALSE)</f>
        <v>3.8138781546052408E-2</v>
      </c>
      <c r="C36">
        <f t="shared" ref="C36:C53" si="4">1-NORMDIST(A36,$B$2,$D$2,TRUE)</f>
        <v>0.38208857781104733</v>
      </c>
      <c r="D36">
        <f t="shared" ref="D36:D53" si="5">B36/C36</f>
        <v>9.9816596885848347E-2</v>
      </c>
    </row>
    <row r="37" spans="1:4" x14ac:dyDescent="0.25">
      <c r="A37" s="1">
        <v>34</v>
      </c>
      <c r="B37">
        <f t="shared" si="3"/>
        <v>3.6827014030332332E-2</v>
      </c>
      <c r="C37">
        <f t="shared" si="4"/>
        <v>0.34457825838967571</v>
      </c>
      <c r="D37">
        <f t="shared" si="5"/>
        <v>0.10687561717456213</v>
      </c>
    </row>
    <row r="38" spans="1:4" x14ac:dyDescent="0.25">
      <c r="A38" s="1">
        <v>35</v>
      </c>
      <c r="B38">
        <f t="shared" si="3"/>
        <v>3.5206532676429952E-2</v>
      </c>
      <c r="C38">
        <f t="shared" si="4"/>
        <v>0.30853753872598688</v>
      </c>
      <c r="D38">
        <f t="shared" si="5"/>
        <v>0.11410777703680647</v>
      </c>
    </row>
    <row r="39" spans="1:4" x14ac:dyDescent="0.25">
      <c r="A39" s="1">
        <v>36</v>
      </c>
      <c r="B39">
        <f t="shared" si="3"/>
        <v>3.3322460289179963E-2</v>
      </c>
      <c r="C39">
        <f t="shared" si="4"/>
        <v>0.27425311775007355</v>
      </c>
      <c r="D39">
        <f t="shared" si="5"/>
        <v>0.12150257602375435</v>
      </c>
    </row>
    <row r="40" spans="1:4" x14ac:dyDescent="0.25">
      <c r="A40" s="1">
        <v>37</v>
      </c>
      <c r="B40">
        <f t="shared" si="3"/>
        <v>3.1225393336676129E-2</v>
      </c>
      <c r="C40">
        <f t="shared" si="4"/>
        <v>0.24196365222307303</v>
      </c>
      <c r="D40">
        <f t="shared" si="5"/>
        <v>0.12904993394581665</v>
      </c>
    </row>
    <row r="41" spans="1:4" x14ac:dyDescent="0.25">
      <c r="A41" s="1">
        <v>38</v>
      </c>
      <c r="B41">
        <f t="shared" si="3"/>
        <v>2.8969155276148274E-2</v>
      </c>
      <c r="C41">
        <f t="shared" si="4"/>
        <v>0.21185539858339664</v>
      </c>
      <c r="D41">
        <f t="shared" si="5"/>
        <v>0.13674022691824206</v>
      </c>
    </row>
    <row r="42" spans="1:4" x14ac:dyDescent="0.25">
      <c r="A42" s="1">
        <v>39</v>
      </c>
      <c r="B42">
        <f t="shared" si="3"/>
        <v>2.6608524989875482E-2</v>
      </c>
      <c r="C42">
        <f t="shared" si="4"/>
        <v>0.18406012534675953</v>
      </c>
      <c r="D42">
        <f t="shared" si="5"/>
        <v>0.14456430984031132</v>
      </c>
    </row>
    <row r="43" spans="1:4" x14ac:dyDescent="0.25">
      <c r="A43" s="1">
        <v>40</v>
      </c>
      <c r="B43">
        <f t="shared" si="3"/>
        <v>2.4197072451914336E-2</v>
      </c>
      <c r="C43">
        <f t="shared" si="4"/>
        <v>0.15865525393145696</v>
      </c>
      <c r="D43">
        <f t="shared" si="5"/>
        <v>0.15251352761609821</v>
      </c>
    </row>
    <row r="44" spans="1:4" x14ac:dyDescent="0.25">
      <c r="A44" s="1">
        <v>41</v>
      </c>
      <c r="B44">
        <f t="shared" si="3"/>
        <v>2.1785217703255054E-2</v>
      </c>
      <c r="C44">
        <f t="shared" si="4"/>
        <v>0.13566606094638267</v>
      </c>
      <c r="D44">
        <f t="shared" si="5"/>
        <v>0.16057971722098505</v>
      </c>
    </row>
    <row r="45" spans="1:4" x14ac:dyDescent="0.25">
      <c r="A45" s="1">
        <v>42</v>
      </c>
      <c r="B45">
        <f t="shared" si="3"/>
        <v>1.9418605498321296E-2</v>
      </c>
      <c r="C45">
        <f t="shared" si="4"/>
        <v>0.11506967022170822</v>
      </c>
      <c r="D45">
        <f t="shared" si="5"/>
        <v>0.16875520248651865</v>
      </c>
    </row>
    <row r="46" spans="1:4" x14ac:dyDescent="0.25">
      <c r="A46" s="1">
        <v>43</v>
      </c>
      <c r="B46">
        <f t="shared" si="3"/>
        <v>1.7136859204780735E-2</v>
      </c>
      <c r="C46">
        <f t="shared" si="4"/>
        <v>9.6800484585610302E-2</v>
      </c>
      <c r="D46">
        <f t="shared" si="5"/>
        <v>0.17703278323596516</v>
      </c>
    </row>
    <row r="47" spans="1:4" x14ac:dyDescent="0.25">
      <c r="A47" s="1">
        <v>44</v>
      </c>
      <c r="B47">
        <f t="shared" si="3"/>
        <v>1.4972746563574486E-2</v>
      </c>
      <c r="C47">
        <f t="shared" si="4"/>
        <v>8.0756659233771066E-2</v>
      </c>
      <c r="D47">
        <f t="shared" si="5"/>
        <v>0.1854057201676953</v>
      </c>
    </row>
    <row r="48" spans="1:4" x14ac:dyDescent="0.25">
      <c r="A48" s="1">
        <v>45</v>
      </c>
      <c r="B48">
        <f t="shared" si="3"/>
        <v>1.2951759566589173E-2</v>
      </c>
      <c r="C48">
        <f t="shared" si="4"/>
        <v>6.6807201268858085E-2</v>
      </c>
      <c r="D48">
        <f t="shared" si="5"/>
        <v>0.19386771666225427</v>
      </c>
    </row>
    <row r="49" spans="1:4" x14ac:dyDescent="0.25">
      <c r="A49" s="1">
        <v>46</v>
      </c>
      <c r="B49">
        <f t="shared" si="3"/>
        <v>1.1092083467945555E-2</v>
      </c>
      <c r="C49">
        <f t="shared" si="4"/>
        <v>5.4799291699557995E-2</v>
      </c>
      <c r="D49">
        <f t="shared" si="5"/>
        <v>0.20241289848706243</v>
      </c>
    </row>
    <row r="50" spans="1:4" x14ac:dyDescent="0.25">
      <c r="A50" s="1">
        <v>47</v>
      </c>
      <c r="B50">
        <f t="shared" si="3"/>
        <v>9.4049077376886937E-3</v>
      </c>
      <c r="C50">
        <f t="shared" si="4"/>
        <v>4.4565462758543006E-2</v>
      </c>
      <c r="D50">
        <f t="shared" si="5"/>
        <v>0.21103579219281896</v>
      </c>
    </row>
    <row r="51" spans="1:4" x14ac:dyDescent="0.25">
      <c r="A51" s="1">
        <v>48</v>
      </c>
      <c r="B51">
        <f t="shared" si="3"/>
        <v>7.8950158300894139E-3</v>
      </c>
      <c r="C51">
        <f t="shared" si="4"/>
        <v>3.5930319112925768E-2</v>
      </c>
      <c r="D51">
        <f t="shared" si="5"/>
        <v>0.21973130283858844</v>
      </c>
    </row>
    <row r="52" spans="1:4" x14ac:dyDescent="0.25">
      <c r="A52" s="1">
        <v>49</v>
      </c>
      <c r="B52">
        <f t="shared" si="3"/>
        <v>6.5615814774676604E-3</v>
      </c>
      <c r="C52">
        <f t="shared" si="4"/>
        <v>2.8716559816001852E-2</v>
      </c>
      <c r="D52">
        <f t="shared" si="5"/>
        <v>0.22849469154767355</v>
      </c>
    </row>
    <row r="53" spans="1:4" x14ac:dyDescent="0.25">
      <c r="A53" s="1">
        <v>50</v>
      </c>
      <c r="B53">
        <f t="shared" si="3"/>
        <v>5.3990966513188061E-3</v>
      </c>
      <c r="C53">
        <f t="shared" si="4"/>
        <v>2.2750131948179209E-2</v>
      </c>
      <c r="D53">
        <f t="shared" si="5"/>
        <v>0.2373215532822841</v>
      </c>
    </row>
    <row r="54" spans="1:4" x14ac:dyDescent="0.25">
      <c r="A54" s="1">
        <v>51</v>
      </c>
      <c r="B54">
        <f t="shared" ref="B54:B78" si="6">NORMDIST(A54,$B$2,$D$2,FALSE)</f>
        <v>4.3983595980427196E-3</v>
      </c>
      <c r="C54">
        <f t="shared" ref="C54:C78" si="7">1-NORMDIST(A54,$B$2,$D$2,TRUE)</f>
        <v>1.7864420562816563E-2</v>
      </c>
      <c r="D54">
        <f t="shared" ref="D54:D78" si="8">B54/C54</f>
        <v>0.24620779512981081</v>
      </c>
    </row>
    <row r="55" spans="1:4" x14ac:dyDescent="0.25">
      <c r="A55" s="1">
        <v>52</v>
      </c>
      <c r="B55">
        <f t="shared" si="6"/>
        <v>3.5474592846231421E-3</v>
      </c>
      <c r="C55">
        <f t="shared" si="7"/>
        <v>1.390344751349859E-2</v>
      </c>
      <c r="D55">
        <f t="shared" si="8"/>
        <v>0.25514961531512109</v>
      </c>
    </row>
    <row r="56" spans="1:4" x14ac:dyDescent="0.25">
      <c r="A56" s="1">
        <v>53</v>
      </c>
      <c r="B56">
        <f t="shared" si="6"/>
        <v>2.8327037741601186E-3</v>
      </c>
      <c r="C56">
        <f t="shared" si="7"/>
        <v>1.0724110021675837E-2</v>
      </c>
      <c r="D56">
        <f t="shared" si="8"/>
        <v>0.26414348308946733</v>
      </c>
    </row>
    <row r="57" spans="1:4" x14ac:dyDescent="0.25">
      <c r="A57" s="1">
        <v>54</v>
      </c>
      <c r="B57">
        <f t="shared" si="6"/>
        <v>2.2394530294842902E-3</v>
      </c>
      <c r="C57">
        <f t="shared" si="7"/>
        <v>8.1975359245961554E-3</v>
      </c>
      <c r="D57">
        <f t="shared" si="8"/>
        <v>0.27318611959539718</v>
      </c>
    </row>
    <row r="58" spans="1:4" x14ac:dyDescent="0.25">
      <c r="A58" s="1">
        <v>55</v>
      </c>
      <c r="B58">
        <f t="shared" si="6"/>
        <v>1.752830049356854E-3</v>
      </c>
      <c r="C58">
        <f t="shared" si="7"/>
        <v>6.2096653257761592E-3</v>
      </c>
      <c r="D58">
        <f t="shared" si="8"/>
        <v>0.2822744797663897</v>
      </c>
    </row>
    <row r="59" spans="1:4" x14ac:dyDescent="0.25">
      <c r="A59" s="1">
        <v>56</v>
      </c>
      <c r="B59">
        <f t="shared" si="6"/>
        <v>1.3582969233685612E-3</v>
      </c>
      <c r="C59">
        <f t="shared" si="7"/>
        <v>4.661188023718732E-3</v>
      </c>
      <c r="D59">
        <f t="shared" si="8"/>
        <v>0.29140573528825414</v>
      </c>
    </row>
    <row r="60" spans="1:4" x14ac:dyDescent="0.25">
      <c r="A60" s="1">
        <v>57</v>
      </c>
      <c r="B60">
        <f t="shared" si="6"/>
        <v>1.0420934814422591E-3</v>
      </c>
      <c r="C60">
        <f t="shared" si="7"/>
        <v>3.4669738030406183E-3</v>
      </c>
      <c r="D60">
        <f t="shared" si="8"/>
        <v>0.30057725862489021</v>
      </c>
    </row>
    <row r="61" spans="1:4" x14ac:dyDescent="0.25">
      <c r="A61" s="1">
        <v>58</v>
      </c>
      <c r="B61">
        <f t="shared" si="6"/>
        <v>7.9154515829799694E-4</v>
      </c>
      <c r="C61">
        <f t="shared" si="7"/>
        <v>2.5551303304279793E-3</v>
      </c>
      <c r="D61">
        <f t="shared" si="8"/>
        <v>0.30978660809267394</v>
      </c>
    </row>
    <row r="62" spans="1:4" x14ac:dyDescent="0.25">
      <c r="A62" s="1">
        <v>59</v>
      </c>
      <c r="B62">
        <f t="shared" si="6"/>
        <v>5.9525324197758534E-4</v>
      </c>
      <c r="C62">
        <f t="shared" si="7"/>
        <v>1.8658133003840449E-3</v>
      </c>
      <c r="D62">
        <f t="shared" si="8"/>
        <v>0.31903151395429696</v>
      </c>
    </row>
    <row r="63" spans="1:4" x14ac:dyDescent="0.25">
      <c r="A63" s="1">
        <v>60</v>
      </c>
      <c r="B63">
        <f t="shared" si="6"/>
        <v>4.4318484119380076E-4</v>
      </c>
      <c r="C63">
        <f t="shared" si="7"/>
        <v>1.3498980316301035E-3</v>
      </c>
      <c r="D63">
        <f t="shared" si="8"/>
        <v>0.32830986549304153</v>
      </c>
    </row>
    <row r="64" spans="1:4" x14ac:dyDescent="0.25">
      <c r="A64" s="1">
        <v>61</v>
      </c>
      <c r="B64">
        <f t="shared" si="6"/>
        <v>3.2668190561999186E-4</v>
      </c>
      <c r="C64">
        <f t="shared" si="7"/>
        <v>9.6760321321831544E-4</v>
      </c>
      <c r="D64">
        <f t="shared" si="8"/>
        <v>0.33761969902252098</v>
      </c>
    </row>
    <row r="65" spans="1:4" x14ac:dyDescent="0.25">
      <c r="A65" s="1">
        <v>62</v>
      </c>
      <c r="B65">
        <f t="shared" si="6"/>
        <v>2.3840882014648405E-4</v>
      </c>
      <c r="C65">
        <f t="shared" si="7"/>
        <v>6.8713793791586042E-4</v>
      </c>
      <c r="D65">
        <f t="shared" si="8"/>
        <v>0.34695918678219895</v>
      </c>
    </row>
    <row r="66" spans="1:4" x14ac:dyDescent="0.25">
      <c r="A66" s="1">
        <v>63</v>
      </c>
      <c r="B66">
        <f t="shared" si="6"/>
        <v>1.722568939053681E-4</v>
      </c>
      <c r="C66">
        <f t="shared" si="7"/>
        <v>4.8342414238378151E-4</v>
      </c>
      <c r="D66">
        <f t="shared" si="8"/>
        <v>0.35632662666776072</v>
      </c>
    </row>
    <row r="67" spans="1:4" x14ac:dyDescent="0.25">
      <c r="A67" s="1">
        <v>64</v>
      </c>
      <c r="B67">
        <f t="shared" si="6"/>
        <v>1.2322191684730198E-4</v>
      </c>
      <c r="C67">
        <f t="shared" si="7"/>
        <v>3.3692926567685522E-4</v>
      </c>
      <c r="D67">
        <f t="shared" si="8"/>
        <v>0.36572043274353805</v>
      </c>
    </row>
    <row r="68" spans="1:4" x14ac:dyDescent="0.25">
      <c r="A68" s="1">
        <v>65</v>
      </c>
      <c r="B68">
        <f t="shared" si="6"/>
        <v>8.726826950457601E-5</v>
      </c>
      <c r="C68">
        <f t="shared" si="7"/>
        <v>2.3262907903554009E-4</v>
      </c>
      <c r="D68">
        <f t="shared" si="8"/>
        <v>0.37513912648574571</v>
      </c>
    </row>
    <row r="69" spans="1:4" x14ac:dyDescent="0.25">
      <c r="A69" s="1">
        <v>66</v>
      </c>
      <c r="B69">
        <f t="shared" si="6"/>
        <v>6.1190193011377187E-5</v>
      </c>
      <c r="C69">
        <f t="shared" si="7"/>
        <v>1.5910859015755285E-4</v>
      </c>
      <c r="D69">
        <f t="shared" si="8"/>
        <v>0.38458132870629613</v>
      </c>
    </row>
    <row r="70" spans="1:4" x14ac:dyDescent="0.25">
      <c r="A70" s="1">
        <v>67</v>
      </c>
      <c r="B70">
        <f t="shared" si="6"/>
        <v>4.2478027055075142E-5</v>
      </c>
      <c r="C70">
        <f t="shared" si="7"/>
        <v>1.0779973347740945E-4</v>
      </c>
      <c r="D70">
        <f t="shared" si="8"/>
        <v>0.3940457521073264</v>
      </c>
    </row>
    <row r="71" spans="1:4" x14ac:dyDescent="0.25">
      <c r="A71" s="1">
        <v>68</v>
      </c>
      <c r="B71">
        <f t="shared" si="6"/>
        <v>2.9194692579146026E-5</v>
      </c>
      <c r="C71">
        <f t="shared" si="7"/>
        <v>7.2348043925085648E-5</v>
      </c>
      <c r="D71">
        <f t="shared" si="8"/>
        <v>0.40353119442145946</v>
      </c>
    </row>
    <row r="72" spans="1:4" x14ac:dyDescent="0.25">
      <c r="A72" s="1">
        <v>69</v>
      </c>
      <c r="B72">
        <f t="shared" si="6"/>
        <v>1.9865547139277272E-5</v>
      </c>
      <c r="C72">
        <f t="shared" si="7"/>
        <v>4.8096344017589665E-5</v>
      </c>
      <c r="D72">
        <f t="shared" si="8"/>
        <v>0.41303653209092356</v>
      </c>
    </row>
    <row r="73" spans="1:4" x14ac:dyDescent="0.25">
      <c r="A73" s="1">
        <v>70</v>
      </c>
      <c r="B73">
        <f t="shared" si="6"/>
        <v>1.3383022576488536E-5</v>
      </c>
      <c r="C73">
        <f t="shared" si="7"/>
        <v>3.1671241833119979E-5</v>
      </c>
      <c r="D73">
        <f t="shared" si="8"/>
        <v>0.42256071444894638</v>
      </c>
    </row>
    <row r="74" spans="1:4" x14ac:dyDescent="0.25">
      <c r="A74" s="1">
        <v>71</v>
      </c>
      <c r="B74">
        <f t="shared" si="6"/>
        <v>8.9261657177132918E-6</v>
      </c>
      <c r="C74">
        <f t="shared" si="7"/>
        <v>2.0657506912491463E-5</v>
      </c>
      <c r="D74">
        <f t="shared" si="8"/>
        <v>0.43210275835927209</v>
      </c>
    </row>
    <row r="75" spans="1:4" x14ac:dyDescent="0.25">
      <c r="A75" s="1">
        <v>72</v>
      </c>
      <c r="B75">
        <f t="shared" si="6"/>
        <v>5.8943067756539858E-6</v>
      </c>
      <c r="C75">
        <f t="shared" si="7"/>
        <v>1.3345749015902797E-5</v>
      </c>
      <c r="D75">
        <f t="shared" si="8"/>
        <v>0.44166174327348195</v>
      </c>
    </row>
    <row r="76" spans="1:4" x14ac:dyDescent="0.25">
      <c r="A76" s="1">
        <v>73</v>
      </c>
      <c r="B76">
        <f t="shared" si="6"/>
        <v>3.8535196742087128E-6</v>
      </c>
      <c r="C76">
        <f t="shared" si="7"/>
        <v>8.5399054710055822E-6</v>
      </c>
      <c r="D76">
        <f t="shared" si="8"/>
        <v>0.45123680669441379</v>
      </c>
    </row>
    <row r="77" spans="1:4" x14ac:dyDescent="0.25">
      <c r="A77" s="1">
        <v>74</v>
      </c>
      <c r="B77">
        <f t="shared" si="6"/>
        <v>2.4942471290053532E-6</v>
      </c>
      <c r="C77">
        <f t="shared" si="7"/>
        <v>5.4125439077346016E-6</v>
      </c>
      <c r="D77">
        <f t="shared" si="8"/>
        <v>0.46082713997775404</v>
      </c>
    </row>
    <row r="78" spans="1:4" x14ac:dyDescent="0.25">
      <c r="A78" s="1">
        <v>75</v>
      </c>
      <c r="B78">
        <f t="shared" si="6"/>
        <v>1.5983741106905478E-6</v>
      </c>
      <c r="C78">
        <f t="shared" si="7"/>
        <v>3.3976731247387093E-6</v>
      </c>
      <c r="D78">
        <f t="shared" si="8"/>
        <v>0.4704319844815758</v>
      </c>
    </row>
  </sheetData>
  <sheetProtection password="DC2F" sheet="1" formatCells="0"/>
  <protectedRanges>
    <protectedRange sqref="A4:A78" name="Range4"/>
    <protectedRange sqref="I2" name="Range3"/>
    <protectedRange sqref="D2" name="Range2"/>
    <protectedRange sqref="B2" name="Range1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ignoredErrors>
    <ignoredError sqref="G3" formula="1"/>
  </ignoredErrors>
  <drawing r:id="rId2"/>
  <legacyDrawing r:id="rId3"/>
  <oleObjects>
    <mc:AlternateContent xmlns:mc="http://schemas.openxmlformats.org/markup-compatibility/2006">
      <mc:Choice Requires="x14">
        <oleObject progId="Equation" shapeId="2101" r:id="rId4">
          <objectPr defaultSize="0" autoPict="0" r:id="rId5">
            <anchor moveWithCells="1" sizeWithCells="1">
              <from>
                <xdr:col>7</xdr:col>
                <xdr:colOff>381000</xdr:colOff>
                <xdr:row>21</xdr:row>
                <xdr:rowOff>0</xdr:rowOff>
              </from>
              <to>
                <xdr:col>11</xdr:col>
                <xdr:colOff>76200</xdr:colOff>
                <xdr:row>26</xdr:row>
                <xdr:rowOff>7620</xdr:rowOff>
              </to>
            </anchor>
          </objectPr>
        </oleObject>
      </mc:Choice>
      <mc:Fallback>
        <oleObject progId="Equation" shapeId="2101" r:id="rId4"/>
      </mc:Fallback>
    </mc:AlternateContent>
    <mc:AlternateContent xmlns:mc="http://schemas.openxmlformats.org/markup-compatibility/2006">
      <mc:Choice Requires="x14">
        <oleObject progId="Equation" shapeId="2102" r:id="rId6">
          <objectPr defaultSize="0" autoPict="0" r:id="rId7">
            <anchor moveWithCells="1" sizeWithCells="1">
              <from>
                <xdr:col>6</xdr:col>
                <xdr:colOff>45720</xdr:colOff>
                <xdr:row>37</xdr:row>
                <xdr:rowOff>99060</xdr:rowOff>
              </from>
              <to>
                <xdr:col>11</xdr:col>
                <xdr:colOff>175260</xdr:colOff>
                <xdr:row>42</xdr:row>
                <xdr:rowOff>99060</xdr:rowOff>
              </to>
            </anchor>
          </objectPr>
        </oleObject>
      </mc:Choice>
      <mc:Fallback>
        <oleObject progId="Equation" shapeId="2102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workbookViewId="0">
      <selection activeCell="B20" sqref="B20"/>
    </sheetView>
  </sheetViews>
  <sheetFormatPr defaultRowHeight="13.2" x14ac:dyDescent="0.25"/>
  <cols>
    <col min="1" max="1" width="9.109375" style="1" customWidth="1"/>
  </cols>
  <sheetData>
    <row r="1" spans="1:12" ht="13.8" thickBot="1" x14ac:dyDescent="0.3">
      <c r="A1" s="25" t="s">
        <v>14</v>
      </c>
      <c r="B1" s="26"/>
      <c r="C1" s="26"/>
      <c r="D1" s="26"/>
      <c r="E1" s="26"/>
      <c r="F1" s="26"/>
      <c r="G1" s="27"/>
      <c r="H1" s="20"/>
      <c r="I1" s="20"/>
      <c r="J1" s="20"/>
      <c r="K1" s="16" t="s">
        <v>26</v>
      </c>
    </row>
    <row r="2" spans="1:12" ht="13.8" thickBot="1" x14ac:dyDescent="0.3">
      <c r="A2" s="29" t="s">
        <v>0</v>
      </c>
      <c r="B2" s="17">
        <v>0.4</v>
      </c>
      <c r="C2" s="24" t="s">
        <v>1</v>
      </c>
      <c r="D2" s="17">
        <v>10</v>
      </c>
      <c r="E2" s="28"/>
      <c r="F2" s="28"/>
      <c r="G2" s="28"/>
      <c r="H2" s="3" t="s">
        <v>7</v>
      </c>
      <c r="I2" s="6" t="s">
        <v>8</v>
      </c>
      <c r="J2" s="7" t="s">
        <v>17</v>
      </c>
      <c r="K2" s="17">
        <v>0.9</v>
      </c>
      <c r="L2" s="2"/>
    </row>
    <row r="3" spans="1:12" ht="13.8" thickBot="1" x14ac:dyDescent="0.3">
      <c r="A3" s="30" t="s">
        <v>2</v>
      </c>
      <c r="B3" s="22"/>
      <c r="C3" s="22"/>
      <c r="D3" s="22" t="s">
        <v>3</v>
      </c>
      <c r="E3" s="22" t="s">
        <v>4</v>
      </c>
      <c r="F3" s="22" t="s">
        <v>5</v>
      </c>
      <c r="G3" s="22" t="s">
        <v>6</v>
      </c>
      <c r="H3" s="4">
        <f>D2*EXP(B2^2/2)</f>
        <v>10.832870676749586</v>
      </c>
      <c r="I3" s="8">
        <f>D2/EXP(B2^2)</f>
        <v>8.5214378896621135</v>
      </c>
      <c r="J3" s="12">
        <f>SQRT(D2^2*EXP(B2^2)*(EXP(B2^2)-1))</f>
        <v>4.5123928612671449</v>
      </c>
      <c r="K3" s="18">
        <f>LOGINV(1-K2,LN(D2),B2)</f>
        <v>5.989239645609346</v>
      </c>
    </row>
    <row r="4" spans="1:12" x14ac:dyDescent="0.25">
      <c r="A4" s="1">
        <v>1</v>
      </c>
      <c r="B4">
        <f>(1/SQRT(2*3.1415927))</f>
        <v>0.39894227745467992</v>
      </c>
      <c r="C4">
        <f t="shared" ref="C4:C35" si="0">(1/(2*$B$2^2))*(LN(A4/$D$2))^2</f>
        <v>16.568431595244988</v>
      </c>
      <c r="D4">
        <f t="shared" ref="D4:D35" si="1">B4*(1/($B$2*A4))*EXP(-C4)</f>
        <v>6.357284622205471E-8</v>
      </c>
      <c r="E4">
        <f t="shared" ref="E4:E35" si="2">(1/$B$2)*LN(A4/$D$2)</f>
        <v>-5.7564627324851134</v>
      </c>
      <c r="F4">
        <f>1-NORMSDIST(E4)</f>
        <v>0.99999999570526332</v>
      </c>
      <c r="G4">
        <f>D4/F4</f>
        <v>6.357284649508334E-8</v>
      </c>
    </row>
    <row r="5" spans="1:12" x14ac:dyDescent="0.25">
      <c r="A5" s="1">
        <v>2</v>
      </c>
      <c r="B5">
        <f t="shared" ref="B5:B68" si="3">(1/SQRT(2*3.1415927))</f>
        <v>0.39894227745467992</v>
      </c>
      <c r="C5">
        <f t="shared" si="0"/>
        <v>8.0946574811882321</v>
      </c>
      <c r="D5">
        <f t="shared" si="1"/>
        <v>1.5217909555902264E-4</v>
      </c>
      <c r="E5">
        <f t="shared" si="2"/>
        <v>-4.0235947810852508</v>
      </c>
      <c r="F5">
        <f t="shared" ref="F5:F68" si="4">1-NORMSDIST(E5)</f>
        <v>0.99997134174908364</v>
      </c>
      <c r="G5">
        <f t="shared" ref="G5:G10" si="5">D5/F5</f>
        <v>1.5218345687071497E-4</v>
      </c>
    </row>
    <row r="6" spans="1:12" x14ac:dyDescent="0.25">
      <c r="A6" s="1">
        <v>3</v>
      </c>
      <c r="B6">
        <f t="shared" si="3"/>
        <v>0.39894227745467992</v>
      </c>
      <c r="C6">
        <f t="shared" si="0"/>
        <v>4.5298453548639328</v>
      </c>
      <c r="D6">
        <f t="shared" si="1"/>
        <v>3.5846105205217952E-3</v>
      </c>
      <c r="E6">
        <f t="shared" si="2"/>
        <v>-3.0099320108148402</v>
      </c>
      <c r="F6">
        <f t="shared" si="4"/>
        <v>0.99869346912345314</v>
      </c>
      <c r="G6">
        <f t="shared" si="5"/>
        <v>3.5893000518647479E-3</v>
      </c>
    </row>
    <row r="7" spans="1:12" x14ac:dyDescent="0.25">
      <c r="A7" s="1">
        <v>4</v>
      </c>
      <c r="B7">
        <f t="shared" si="3"/>
        <v>0.39894227745467992</v>
      </c>
      <c r="C7">
        <f t="shared" si="0"/>
        <v>2.6237147041202329</v>
      </c>
      <c r="D7">
        <f t="shared" si="1"/>
        <v>1.8085281036229757E-2</v>
      </c>
      <c r="E7">
        <f t="shared" si="2"/>
        <v>-2.2907268296853873</v>
      </c>
      <c r="F7">
        <f t="shared" si="4"/>
        <v>0.98901039106291078</v>
      </c>
      <c r="G7">
        <f t="shared" si="5"/>
        <v>1.8286239659012191E-2</v>
      </c>
    </row>
    <row r="8" spans="1:12" x14ac:dyDescent="0.25">
      <c r="A8" s="1">
        <v>5</v>
      </c>
      <c r="B8">
        <f t="shared" si="3"/>
        <v>0.39894227745467992</v>
      </c>
      <c r="C8">
        <f t="shared" si="0"/>
        <v>1.5014156684943791</v>
      </c>
      <c r="D8">
        <f t="shared" si="1"/>
        <v>4.4445063096081823E-2</v>
      </c>
      <c r="E8">
        <f t="shared" si="2"/>
        <v>-1.7328679513998633</v>
      </c>
      <c r="F8">
        <f t="shared" si="4"/>
        <v>0.95844042912959149</v>
      </c>
      <c r="G8">
        <f t="shared" si="5"/>
        <v>4.6372274942997393E-2</v>
      </c>
    </row>
    <row r="9" spans="1:12" x14ac:dyDescent="0.25">
      <c r="A9" s="1">
        <v>6</v>
      </c>
      <c r="B9">
        <f t="shared" si="3"/>
        <v>0.39894227745467992</v>
      </c>
      <c r="C9">
        <f t="shared" si="0"/>
        <v>0.81544630592472955</v>
      </c>
      <c r="D9">
        <f t="shared" si="1"/>
        <v>7.3545311194640667E-2</v>
      </c>
      <c r="E9">
        <f t="shared" si="2"/>
        <v>-1.2770640594149767</v>
      </c>
      <c r="F9">
        <f t="shared" si="4"/>
        <v>0.89921018387898199</v>
      </c>
      <c r="G9">
        <f t="shared" si="5"/>
        <v>8.1788788108897337E-2</v>
      </c>
    </row>
    <row r="10" spans="1:12" x14ac:dyDescent="0.25">
      <c r="A10" s="1">
        <v>7</v>
      </c>
      <c r="B10">
        <f t="shared" si="3"/>
        <v>0.39894227745467992</v>
      </c>
      <c r="C10">
        <f t="shared" si="0"/>
        <v>0.39755317385530603</v>
      </c>
      <c r="D10">
        <f t="shared" si="1"/>
        <v>9.5740762418015671E-2</v>
      </c>
      <c r="E10">
        <f t="shared" si="2"/>
        <v>-0.89168735984683112</v>
      </c>
      <c r="F10">
        <f t="shared" si="4"/>
        <v>0.81371973474594572</v>
      </c>
      <c r="G10">
        <f t="shared" si="5"/>
        <v>0.11765815468136241</v>
      </c>
    </row>
    <row r="11" spans="1:12" x14ac:dyDescent="0.25">
      <c r="A11" s="1">
        <v>8</v>
      </c>
      <c r="B11">
        <f t="shared" si="3"/>
        <v>0.39894227745467992</v>
      </c>
      <c r="C11">
        <f t="shared" si="0"/>
        <v>0.15560326404099167</v>
      </c>
      <c r="D11">
        <f t="shared" si="1"/>
        <v>0.10670442880736365</v>
      </c>
      <c r="E11">
        <f t="shared" si="2"/>
        <v>-0.55785887828552427</v>
      </c>
      <c r="F11">
        <f t="shared" si="4"/>
        <v>0.71152962321322599</v>
      </c>
      <c r="G11">
        <f t="shared" ref="G11:G53" si="6">D11/F11</f>
        <v>0.14996484380438402</v>
      </c>
    </row>
    <row r="12" spans="1:12" x14ac:dyDescent="0.25">
      <c r="A12" s="1">
        <v>9</v>
      </c>
      <c r="B12">
        <f t="shared" si="3"/>
        <v>0.39894227745467992</v>
      </c>
      <c r="C12">
        <f t="shared" si="0"/>
        <v>3.4690119561509546E-2</v>
      </c>
      <c r="D12">
        <f t="shared" si="1"/>
        <v>0.10703894854991246</v>
      </c>
      <c r="E12">
        <f t="shared" si="2"/>
        <v>-0.26340128914456573</v>
      </c>
      <c r="F12">
        <f t="shared" si="4"/>
        <v>0.60387935145732552</v>
      </c>
      <c r="G12">
        <f t="shared" si="6"/>
        <v>0.17725220822933968</v>
      </c>
    </row>
    <row r="13" spans="1:12" x14ac:dyDescent="0.25">
      <c r="A13" s="1">
        <v>10</v>
      </c>
      <c r="B13">
        <f t="shared" si="3"/>
        <v>0.39894227745467992</v>
      </c>
      <c r="C13">
        <f t="shared" si="0"/>
        <v>0</v>
      </c>
      <c r="D13">
        <f t="shared" si="1"/>
        <v>9.9735569363669979E-2</v>
      </c>
      <c r="E13">
        <f t="shared" si="2"/>
        <v>0</v>
      </c>
      <c r="F13">
        <f t="shared" si="4"/>
        <v>0.5</v>
      </c>
      <c r="G13">
        <f t="shared" si="6"/>
        <v>0.19947113872733996</v>
      </c>
    </row>
    <row r="14" spans="1:12" x14ac:dyDescent="0.25">
      <c r="A14" s="1">
        <v>11</v>
      </c>
      <c r="B14">
        <f t="shared" si="3"/>
        <v>0.39894227745467992</v>
      </c>
      <c r="C14">
        <f t="shared" si="0"/>
        <v>2.8387594919789837E-2</v>
      </c>
      <c r="D14">
        <f t="shared" si="1"/>
        <v>8.8131022792963476E-2</v>
      </c>
      <c r="E14">
        <f t="shared" si="2"/>
        <v>0.23827544951081234</v>
      </c>
      <c r="F14">
        <f t="shared" si="4"/>
        <v>0.40583373074915385</v>
      </c>
      <c r="G14">
        <f t="shared" si="6"/>
        <v>0.21716041845579695</v>
      </c>
    </row>
    <row r="15" spans="1:12" x14ac:dyDescent="0.25">
      <c r="A15" s="1">
        <v>12</v>
      </c>
      <c r="B15">
        <f t="shared" si="3"/>
        <v>0.39894227745467992</v>
      </c>
      <c r="C15">
        <f t="shared" si="0"/>
        <v>0.10387859397428502</v>
      </c>
      <c r="D15">
        <f t="shared" si="1"/>
        <v>7.4912609426163276E-2</v>
      </c>
      <c r="E15">
        <f t="shared" si="2"/>
        <v>0.45580389198488647</v>
      </c>
      <c r="F15">
        <f t="shared" si="4"/>
        <v>0.32426550257933884</v>
      </c>
      <c r="G15">
        <f t="shared" si="6"/>
        <v>0.23102244558942628</v>
      </c>
    </row>
    <row r="16" spans="1:12" x14ac:dyDescent="0.25">
      <c r="A16" s="1">
        <v>13</v>
      </c>
      <c r="B16">
        <f t="shared" si="3"/>
        <v>0.39894227745467992</v>
      </c>
      <c r="C16">
        <f t="shared" si="0"/>
        <v>0.2151093977173987</v>
      </c>
      <c r="D16">
        <f t="shared" si="1"/>
        <v>6.1870823219445141E-2</v>
      </c>
      <c r="E16">
        <f t="shared" si="2"/>
        <v>0.65591066116872765</v>
      </c>
      <c r="F16">
        <f t="shared" si="4"/>
        <v>0.2559408040964668</v>
      </c>
      <c r="G16">
        <f t="shared" si="6"/>
        <v>0.24173880143052678</v>
      </c>
    </row>
    <row r="17" spans="1:7" x14ac:dyDescent="0.25">
      <c r="A17" s="1">
        <v>14</v>
      </c>
      <c r="B17">
        <f t="shared" si="3"/>
        <v>0.39894227745467992</v>
      </c>
      <c r="C17">
        <f t="shared" si="0"/>
        <v>0.35379239380275457</v>
      </c>
      <c r="D17">
        <f t="shared" si="1"/>
        <v>5.0011738448648452E-2</v>
      </c>
      <c r="E17">
        <f t="shared" si="2"/>
        <v>0.84118059155303226</v>
      </c>
      <c r="F17">
        <f t="shared" si="4"/>
        <v>0.20012338585974199</v>
      </c>
      <c r="G17">
        <f t="shared" si="6"/>
        <v>0.24990451882369991</v>
      </c>
    </row>
    <row r="18" spans="1:7" x14ac:dyDescent="0.25">
      <c r="A18" s="1">
        <v>15</v>
      </c>
      <c r="B18">
        <f t="shared" si="3"/>
        <v>0.39894227745467992</v>
      </c>
      <c r="C18">
        <f t="shared" si="0"/>
        <v>0.51375610591614185</v>
      </c>
      <c r="D18">
        <f t="shared" si="1"/>
        <v>3.9777489556298576E-2</v>
      </c>
      <c r="E18">
        <f t="shared" si="2"/>
        <v>1.0136627702704111</v>
      </c>
      <c r="F18">
        <f t="shared" si="4"/>
        <v>0.15537184730329501</v>
      </c>
      <c r="G18">
        <f t="shared" si="6"/>
        <v>0.25601478161388252</v>
      </c>
    </row>
    <row r="19" spans="1:7" x14ac:dyDescent="0.25">
      <c r="A19" s="1">
        <v>16</v>
      </c>
      <c r="B19">
        <f t="shared" si="3"/>
        <v>0.39894227745467992</v>
      </c>
      <c r="C19">
        <f t="shared" si="0"/>
        <v>0.69032316095050905</v>
      </c>
      <c r="D19">
        <f t="shared" si="1"/>
        <v>3.1255507075579878E-2</v>
      </c>
      <c r="E19">
        <f t="shared" si="2"/>
        <v>1.175009073114339</v>
      </c>
      <c r="F19">
        <f t="shared" si="4"/>
        <v>0.11999554294667225</v>
      </c>
      <c r="G19">
        <f t="shared" si="6"/>
        <v>0.26047223345178977</v>
      </c>
    </row>
    <row r="20" spans="1:7" x14ac:dyDescent="0.25">
      <c r="A20" s="1">
        <v>17</v>
      </c>
      <c r="B20">
        <f t="shared" si="3"/>
        <v>0.39894227745467992</v>
      </c>
      <c r="C20">
        <f t="shared" si="0"/>
        <v>0.8798948150790552</v>
      </c>
      <c r="D20">
        <f t="shared" si="1"/>
        <v>2.4337036142174934E-2</v>
      </c>
      <c r="E20">
        <f t="shared" si="2"/>
        <v>1.3265706276554259</v>
      </c>
      <c r="F20">
        <f t="shared" si="4"/>
        <v>9.232537871974833E-2</v>
      </c>
      <c r="G20">
        <f t="shared" si="6"/>
        <v>0.26360071823858394</v>
      </c>
    </row>
    <row r="21" spans="1:7" x14ac:dyDescent="0.25">
      <c r="A21" s="1">
        <v>18</v>
      </c>
      <c r="B21">
        <f t="shared" si="3"/>
        <v>0.39894227745467992</v>
      </c>
      <c r="C21">
        <f t="shared" si="0"/>
        <v>1.0796661357398625</v>
      </c>
      <c r="D21">
        <f t="shared" si="1"/>
        <v>1.8822812717486495E-2</v>
      </c>
      <c r="E21">
        <f t="shared" si="2"/>
        <v>1.4694666622552977</v>
      </c>
      <c r="F21">
        <f t="shared" si="4"/>
        <v>7.085312887108286E-2</v>
      </c>
      <c r="G21">
        <f t="shared" si="6"/>
        <v>0.2656595836682748</v>
      </c>
    </row>
    <row r="22" spans="1:7" x14ac:dyDescent="0.25">
      <c r="A22" s="1">
        <v>19</v>
      </c>
      <c r="B22">
        <f t="shared" si="3"/>
        <v>0.39894227745467992</v>
      </c>
      <c r="C22">
        <f t="shared" si="0"/>
        <v>1.2874262849831417</v>
      </c>
      <c r="D22">
        <f t="shared" si="1"/>
        <v>1.448686252707862E-2</v>
      </c>
      <c r="E22">
        <f t="shared" si="2"/>
        <v>1.6046347154309868</v>
      </c>
      <c r="F22">
        <f t="shared" si="4"/>
        <v>5.4287108438535348E-2</v>
      </c>
      <c r="G22">
        <f t="shared" si="6"/>
        <v>0.26685640373498354</v>
      </c>
    </row>
    <row r="23" spans="1:7" x14ac:dyDescent="0.25">
      <c r="A23" s="1">
        <v>20</v>
      </c>
      <c r="B23">
        <f t="shared" si="3"/>
        <v>0.39894227745467992</v>
      </c>
      <c r="C23">
        <f t="shared" si="0"/>
        <v>1.5014156684943791</v>
      </c>
      <c r="D23">
        <f t="shared" si="1"/>
        <v>1.1111265774020456E-2</v>
      </c>
      <c r="E23">
        <f t="shared" si="2"/>
        <v>1.7328679513998633</v>
      </c>
      <c r="F23">
        <f t="shared" si="4"/>
        <v>4.1559570870408513E-2</v>
      </c>
      <c r="G23">
        <f t="shared" si="6"/>
        <v>0.26735756749432571</v>
      </c>
    </row>
    <row r="24" spans="1:7" x14ac:dyDescent="0.25">
      <c r="A24" s="1">
        <v>21</v>
      </c>
      <c r="B24">
        <f t="shared" si="3"/>
        <v>0.39894227745467992</v>
      </c>
      <c r="C24">
        <f t="shared" si="0"/>
        <v>1.7202219484502466</v>
      </c>
      <c r="D24">
        <f t="shared" si="1"/>
        <v>8.5025241997846602E-3</v>
      </c>
      <c r="E24">
        <f t="shared" si="2"/>
        <v>1.8548433618234434</v>
      </c>
      <c r="F24">
        <f t="shared" si="4"/>
        <v>3.1809298950675302E-2</v>
      </c>
      <c r="G24">
        <f t="shared" si="6"/>
        <v>0.26729681194700311</v>
      </c>
    </row>
    <row r="25" spans="1:7" x14ac:dyDescent="0.25">
      <c r="A25" s="1">
        <v>22</v>
      </c>
      <c r="B25">
        <f t="shared" si="3"/>
        <v>0.39894227745467992</v>
      </c>
      <c r="C25">
        <f t="shared" si="0"/>
        <v>1.9427031534768522</v>
      </c>
      <c r="D25">
        <f t="shared" si="1"/>
        <v>6.4971385924392777E-3</v>
      </c>
      <c r="E25">
        <f t="shared" si="2"/>
        <v>1.9711434009106756</v>
      </c>
      <c r="F25">
        <f t="shared" si="4"/>
        <v>2.435373782791439E-2</v>
      </c>
      <c r="G25">
        <f t="shared" si="6"/>
        <v>0.26678198797854435</v>
      </c>
    </row>
    <row r="26" spans="1:7" x14ac:dyDescent="0.25">
      <c r="A26" s="1">
        <v>23</v>
      </c>
      <c r="B26">
        <f t="shared" si="3"/>
        <v>0.39894227745467992</v>
      </c>
      <c r="C26">
        <f t="shared" si="0"/>
        <v>2.1679300220891369</v>
      </c>
      <c r="D26">
        <f t="shared" si="1"/>
        <v>4.9613765488714899E-3</v>
      </c>
      <c r="E26">
        <f t="shared" si="2"/>
        <v>2.0822728073377599</v>
      </c>
      <c r="F26">
        <f t="shared" si="4"/>
        <v>1.8658779124416269E-2</v>
      </c>
      <c r="G26">
        <f t="shared" si="6"/>
        <v>0.26590038478879868</v>
      </c>
    </row>
    <row r="27" spans="1:7" x14ac:dyDescent="0.25">
      <c r="A27" s="1">
        <v>24</v>
      </c>
      <c r="B27">
        <f t="shared" si="3"/>
        <v>0.39894227745467992</v>
      </c>
      <c r="C27">
        <f t="shared" si="0"/>
        <v>2.3951422190125986</v>
      </c>
      <c r="D27">
        <f t="shared" si="1"/>
        <v>3.7882774644215789E-3</v>
      </c>
      <c r="E27">
        <f t="shared" si="2"/>
        <v>2.1886718433847498</v>
      </c>
      <c r="F27">
        <f t="shared" si="4"/>
        <v>1.4310349948206014E-2</v>
      </c>
      <c r="G27">
        <f t="shared" si="6"/>
        <v>0.26472290881303628</v>
      </c>
    </row>
    <row r="28" spans="1:7" x14ac:dyDescent="0.25">
      <c r="A28" s="1">
        <v>25</v>
      </c>
      <c r="B28">
        <f t="shared" si="3"/>
        <v>0.39894227745467992</v>
      </c>
      <c r="C28">
        <f t="shared" si="0"/>
        <v>2.6237147041202333</v>
      </c>
      <c r="D28">
        <f t="shared" si="1"/>
        <v>2.8936449657967593E-3</v>
      </c>
      <c r="E28">
        <f t="shared" si="2"/>
        <v>2.2907268296853878</v>
      </c>
      <c r="F28">
        <f t="shared" si="4"/>
        <v>1.0989608937089224E-2</v>
      </c>
      <c r="G28">
        <f t="shared" si="6"/>
        <v>0.26330736447144115</v>
      </c>
    </row>
    <row r="29" spans="1:7" x14ac:dyDescent="0.25">
      <c r="A29" s="1">
        <v>26</v>
      </c>
      <c r="B29">
        <f t="shared" si="3"/>
        <v>0.39894227745467992</v>
      </c>
      <c r="C29">
        <f t="shared" si="0"/>
        <v>2.8531316299325606</v>
      </c>
      <c r="D29">
        <f t="shared" si="1"/>
        <v>2.2119606680058657E-3</v>
      </c>
      <c r="E29">
        <f t="shared" si="2"/>
        <v>2.3887786125685908</v>
      </c>
      <c r="F29">
        <f t="shared" si="4"/>
        <v>8.4522427177438075E-3</v>
      </c>
      <c r="G29">
        <f t="shared" si="6"/>
        <v>0.26170103508294823</v>
      </c>
    </row>
    <row r="30" spans="1:7" x14ac:dyDescent="0.25">
      <c r="A30" s="1">
        <v>27</v>
      </c>
      <c r="B30">
        <f t="shared" si="3"/>
        <v>0.39894227745467992</v>
      </c>
      <c r="C30">
        <f t="shared" si="0"/>
        <v>3.0829658893377236</v>
      </c>
      <c r="D30">
        <f t="shared" si="1"/>
        <v>1.6926658547095159E-3</v>
      </c>
      <c r="E30">
        <f t="shared" si="2"/>
        <v>2.4831294325257085</v>
      </c>
      <c r="F30">
        <f t="shared" si="4"/>
        <v>6.5116878719784221E-3</v>
      </c>
      <c r="G30">
        <f t="shared" si="6"/>
        <v>0.2599427196124558</v>
      </c>
    </row>
    <row r="31" spans="1:7" x14ac:dyDescent="0.25">
      <c r="A31" s="1">
        <v>28</v>
      </c>
      <c r="B31">
        <f t="shared" si="3"/>
        <v>0.39894227745467992</v>
      </c>
      <c r="C31">
        <f t="shared" si="0"/>
        <v>3.3128629507389613</v>
      </c>
      <c r="D31">
        <f t="shared" si="1"/>
        <v>1.2969819770349269E-3</v>
      </c>
      <c r="E31">
        <f t="shared" si="2"/>
        <v>2.5740485429528954</v>
      </c>
      <c r="F31">
        <f t="shared" si="4"/>
        <v>5.0258084726326757E-3</v>
      </c>
      <c r="G31">
        <f t="shared" si="6"/>
        <v>0.25806434608430812</v>
      </c>
    </row>
    <row r="32" spans="1:7" x14ac:dyDescent="0.25">
      <c r="A32" s="1">
        <v>29</v>
      </c>
      <c r="B32">
        <f t="shared" si="3"/>
        <v>0.39894227745467992</v>
      </c>
      <c r="C32">
        <f t="shared" si="0"/>
        <v>3.5425279795842486</v>
      </c>
      <c r="D32">
        <f t="shared" si="1"/>
        <v>9.9529476515837316E-4</v>
      </c>
      <c r="E32">
        <f t="shared" si="2"/>
        <v>2.6617768424810704</v>
      </c>
      <c r="F32">
        <f t="shared" si="4"/>
        <v>3.8864696055282977E-3</v>
      </c>
      <c r="G32">
        <f t="shared" si="6"/>
        <v>0.25609225497161203</v>
      </c>
    </row>
    <row r="33" spans="1:7" x14ac:dyDescent="0.25">
      <c r="A33" s="1">
        <v>30</v>
      </c>
      <c r="B33">
        <f t="shared" si="3"/>
        <v>0.39894227745467992</v>
      </c>
      <c r="C33">
        <f t="shared" si="0"/>
        <v>3.7717155025393185</v>
      </c>
      <c r="D33">
        <f t="shared" si="1"/>
        <v>7.65056635979179E-4</v>
      </c>
      <c r="E33">
        <f t="shared" si="2"/>
        <v>2.7465307216702746</v>
      </c>
      <c r="F33">
        <f t="shared" si="4"/>
        <v>3.0114622429416871E-3</v>
      </c>
      <c r="G33">
        <f t="shared" si="6"/>
        <v>0.25404822450367121</v>
      </c>
    </row>
    <row r="34" spans="1:7" x14ac:dyDescent="0.25">
      <c r="A34" s="1">
        <v>31</v>
      </c>
      <c r="B34">
        <f t="shared" si="3"/>
        <v>0.39894227745467992</v>
      </c>
      <c r="C34">
        <f t="shared" si="0"/>
        <v>4.000221055895377</v>
      </c>
      <c r="D34">
        <f t="shared" si="1"/>
        <v>5.8913448712324371E-4</v>
      </c>
      <c r="E34">
        <f t="shared" si="2"/>
        <v>2.8285052787277514</v>
      </c>
      <c r="F34">
        <f t="shared" si="4"/>
        <v>2.338296491657621E-3</v>
      </c>
      <c r="G34">
        <f t="shared" si="6"/>
        <v>0.25195029339739788</v>
      </c>
    </row>
    <row r="35" spans="1:7" x14ac:dyDescent="0.25">
      <c r="A35" s="1">
        <v>32</v>
      </c>
      <c r="B35">
        <f t="shared" si="3"/>
        <v>0.39894227745467992</v>
      </c>
      <c r="C35">
        <f t="shared" si="0"/>
        <v>4.2278743948487847</v>
      </c>
      <c r="D35">
        <f t="shared" si="1"/>
        <v>4.5452478818844261E-4</v>
      </c>
      <c r="E35">
        <f t="shared" si="2"/>
        <v>2.9078770245142023</v>
      </c>
      <c r="F35">
        <f t="shared" si="4"/>
        <v>1.8194570213297956E-3</v>
      </c>
      <c r="G35">
        <f t="shared" si="6"/>
        <v>0.24981342392811337</v>
      </c>
    </row>
    <row r="36" spans="1:7" x14ac:dyDescent="0.25">
      <c r="A36" s="1">
        <v>33</v>
      </c>
      <c r="B36">
        <f t="shared" si="3"/>
        <v>0.39894227745467992</v>
      </c>
      <c r="C36">
        <f t="shared" ref="C36:C53" si="7">(1/(2*$B$2^2))*(LN(A36/$D$2))^2</f>
        <v>4.4545339397603474</v>
      </c>
      <c r="D36">
        <f t="shared" ref="D36:D53" si="8">B36*(1/($B$2*A36))*EXP(-C36)</f>
        <v>3.5136348169247111E-4</v>
      </c>
      <c r="E36">
        <f t="shared" ref="E36:E53" si="9">(1/$B$2)*LN(A36/$D$2)</f>
        <v>2.9848061711810865</v>
      </c>
      <c r="F36">
        <f t="shared" si="4"/>
        <v>1.4187903367499644E-3</v>
      </c>
      <c r="G36">
        <f t="shared" si="6"/>
        <v>0.24765003862187457</v>
      </c>
    </row>
    <row r="37" spans="1:7" x14ac:dyDescent="0.25">
      <c r="A37" s="1">
        <v>34</v>
      </c>
      <c r="B37">
        <f t="shared" si="3"/>
        <v>0.39894227745467992</v>
      </c>
      <c r="C37">
        <f t="shared" si="7"/>
        <v>4.6800822095059234</v>
      </c>
      <c r="D37">
        <f t="shared" si="8"/>
        <v>2.7216813402532056E-4</v>
      </c>
      <c r="E37">
        <f t="shared" si="9"/>
        <v>3.0594385790552892</v>
      </c>
      <c r="F37">
        <f t="shared" si="4"/>
        <v>1.108761265753766E-3</v>
      </c>
      <c r="G37">
        <f t="shared" si="6"/>
        <v>0.24547045647404833</v>
      </c>
    </row>
    <row r="38" spans="1:7" x14ac:dyDescent="0.25">
      <c r="A38" s="1">
        <v>35</v>
      </c>
      <c r="B38">
        <f t="shared" si="3"/>
        <v>0.39894227745467992</v>
      </c>
      <c r="C38">
        <f t="shared" si="7"/>
        <v>4.9044220476041449</v>
      </c>
      <c r="D38">
        <f t="shared" si="8"/>
        <v>2.1126064175789206E-4</v>
      </c>
      <c r="E38">
        <f t="shared" si="9"/>
        <v>3.1319074212384201</v>
      </c>
      <c r="F38">
        <f t="shared" si="4"/>
        <v>8.6837315219978617E-4</v>
      </c>
      <c r="G38">
        <f t="shared" si="6"/>
        <v>0.24328324893822539</v>
      </c>
    </row>
    <row r="39" spans="1:7" x14ac:dyDescent="0.25">
      <c r="A39" s="1">
        <v>36</v>
      </c>
      <c r="B39">
        <f t="shared" si="3"/>
        <v>0.39894227745467992</v>
      </c>
      <c r="C39">
        <f t="shared" si="7"/>
        <v>5.127473488906972</v>
      </c>
      <c r="D39">
        <f t="shared" si="8"/>
        <v>1.6432896812440195E-4</v>
      </c>
      <c r="E39">
        <f t="shared" si="9"/>
        <v>3.2023346136551605</v>
      </c>
      <c r="F39">
        <f t="shared" si="4"/>
        <v>6.8159275725021562E-4</v>
      </c>
      <c r="G39">
        <f t="shared" si="6"/>
        <v>0.24109553157131933</v>
      </c>
    </row>
    <row r="40" spans="1:7" x14ac:dyDescent="0.25">
      <c r="A40" s="1">
        <v>37</v>
      </c>
      <c r="B40">
        <f t="shared" si="3"/>
        <v>0.39894227745467992</v>
      </c>
      <c r="C40">
        <f t="shared" si="7"/>
        <v>5.3491711467930854</v>
      </c>
      <c r="D40">
        <f t="shared" si="8"/>
        <v>1.280951938943917E-4</v>
      </c>
      <c r="E40">
        <f t="shared" si="9"/>
        <v>3.2708320491254472</v>
      </c>
      <c r="F40">
        <f t="shared" si="4"/>
        <v>5.3615786749006134E-4</v>
      </c>
      <c r="G40">
        <f t="shared" si="6"/>
        <v>0.2389132038555159</v>
      </c>
    </row>
    <row r="41" spans="1:7" x14ac:dyDescent="0.25">
      <c r="A41" s="1">
        <v>38</v>
      </c>
      <c r="B41">
        <f t="shared" si="3"/>
        <v>0.39894227745467992</v>
      </c>
      <c r="C41">
        <f t="shared" si="7"/>
        <v>5.569462025551517</v>
      </c>
      <c r="D41">
        <f t="shared" si="8"/>
        <v>1.0006445856374405E-4</v>
      </c>
      <c r="E41">
        <f t="shared" si="9"/>
        <v>3.3375026668308498</v>
      </c>
      <c r="F41">
        <f t="shared" si="4"/>
        <v>4.2267455314126678E-4</v>
      </c>
      <c r="G41">
        <f t="shared" si="6"/>
        <v>0.23674114710733576</v>
      </c>
    </row>
    <row r="42" spans="1:7" x14ac:dyDescent="0.25">
      <c r="A42" s="1">
        <v>39</v>
      </c>
      <c r="B42">
        <f t="shared" si="3"/>
        <v>0.39894227745467992</v>
      </c>
      <c r="C42">
        <f t="shared" si="7"/>
        <v>5.7883036818276876</v>
      </c>
      <c r="D42">
        <f t="shared" si="8"/>
        <v>7.8335228695023288E-5</v>
      </c>
      <c r="E42">
        <f t="shared" si="9"/>
        <v>3.4024413828390014</v>
      </c>
      <c r="F42">
        <f t="shared" si="4"/>
        <v>3.3393340101828262E-4</v>
      </c>
      <c r="G42">
        <f t="shared" si="6"/>
        <v>0.2345833883527407</v>
      </c>
    </row>
    <row r="43" spans="1:7" x14ac:dyDescent="0.25">
      <c r="A43" s="1">
        <v>40</v>
      </c>
      <c r="B43">
        <f t="shared" si="3"/>
        <v>0.39894227745467992</v>
      </c>
      <c r="C43">
        <f t="shared" si="7"/>
        <v>6.0056626739775165</v>
      </c>
      <c r="D43">
        <f t="shared" si="8"/>
        <v>6.1455947734910882E-5</v>
      </c>
      <c r="E43">
        <f t="shared" si="9"/>
        <v>3.4657359027997265</v>
      </c>
      <c r="F43">
        <f t="shared" si="4"/>
        <v>2.643912065222187E-4</v>
      </c>
      <c r="G43">
        <f t="shared" si="6"/>
        <v>0.23244323645743603</v>
      </c>
    </row>
    <row r="44" spans="1:7" x14ac:dyDescent="0.25">
      <c r="A44" s="1">
        <v>41</v>
      </c>
      <c r="B44">
        <f t="shared" si="3"/>
        <v>0.39894227745467992</v>
      </c>
      <c r="C44">
        <f t="shared" si="7"/>
        <v>6.2215132499376358</v>
      </c>
      <c r="D44">
        <f t="shared" si="8"/>
        <v>4.8316708504368811E-5</v>
      </c>
      <c r="E44">
        <f t="shared" si="9"/>
        <v>3.5274674342756551</v>
      </c>
      <c r="F44">
        <f t="shared" si="4"/>
        <v>2.0977768405971986E-4</v>
      </c>
      <c r="G44">
        <f t="shared" si="6"/>
        <v>0.23032339555533432</v>
      </c>
    </row>
    <row r="45" spans="1:7" x14ac:dyDescent="0.25">
      <c r="A45" s="1">
        <v>42</v>
      </c>
      <c r="B45">
        <f t="shared" si="3"/>
        <v>0.39894227745467992</v>
      </c>
      <c r="C45">
        <f t="shared" si="7"/>
        <v>6.4358362335152508</v>
      </c>
      <c r="D45">
        <f t="shared" si="8"/>
        <v>3.8067347643357684E-5</v>
      </c>
      <c r="E45">
        <f t="shared" si="9"/>
        <v>3.5877113132233069</v>
      </c>
      <c r="F45">
        <f t="shared" si="4"/>
        <v>1.6679667375030238E-4</v>
      </c>
      <c r="G45">
        <f t="shared" si="6"/>
        <v>0.2282260598334544</v>
      </c>
    </row>
    <row r="46" spans="1:7" x14ac:dyDescent="0.25">
      <c r="A46" s="1">
        <v>43</v>
      </c>
      <c r="B46">
        <f t="shared" si="3"/>
        <v>0.39894227745467992</v>
      </c>
      <c r="C46">
        <f t="shared" si="7"/>
        <v>6.6486180763897229</v>
      </c>
      <c r="D46">
        <f t="shared" si="8"/>
        <v>3.0055466477444978E-5</v>
      </c>
      <c r="E46">
        <f t="shared" si="9"/>
        <v>3.6465375567487919</v>
      </c>
      <c r="F46">
        <f t="shared" si="4"/>
        <v>1.3289882254041707E-4</v>
      </c>
      <c r="G46">
        <f t="shared" si="6"/>
        <v>0.22615299295300029</v>
      </c>
    </row>
    <row r="47" spans="1:7" x14ac:dyDescent="0.25">
      <c r="A47" s="1">
        <v>44</v>
      </c>
      <c r="B47">
        <f t="shared" si="3"/>
        <v>0.39894227745467992</v>
      </c>
      <c r="C47">
        <f t="shared" si="7"/>
        <v>6.8598500490226728</v>
      </c>
      <c r="D47">
        <f t="shared" si="8"/>
        <v>2.3779481008204425E-5</v>
      </c>
      <c r="E47">
        <f t="shared" si="9"/>
        <v>3.7040113523105389</v>
      </c>
      <c r="F47">
        <f t="shared" si="4"/>
        <v>1.0610837731572786E-4</v>
      </c>
      <c r="G47">
        <f t="shared" si="6"/>
        <v>0.2241055947679611</v>
      </c>
    </row>
    <row r="48" spans="1:7" x14ac:dyDescent="0.25">
      <c r="A48" s="1">
        <v>45</v>
      </c>
      <c r="B48">
        <f t="shared" si="3"/>
        <v>0.39894227745467992</v>
      </c>
      <c r="C48">
        <f t="shared" si="7"/>
        <v>7.0695275484165423</v>
      </c>
      <c r="D48">
        <f t="shared" si="8"/>
        <v>1.8853012417269247E-5</v>
      </c>
      <c r="E48">
        <f t="shared" si="9"/>
        <v>3.7601934919406856</v>
      </c>
      <c r="F48">
        <f t="shared" si="4"/>
        <v>8.4890992298025658E-5</v>
      </c>
      <c r="G48">
        <f t="shared" si="6"/>
        <v>0.22208495750741411</v>
      </c>
    </row>
    <row r="49" spans="1:7" x14ac:dyDescent="0.25">
      <c r="A49" s="1">
        <v>46</v>
      </c>
      <c r="B49">
        <f t="shared" si="3"/>
        <v>0.39894227745467992</v>
      </c>
      <c r="C49">
        <f t="shared" si="7"/>
        <v>7.2776495044905412</v>
      </c>
      <c r="D49">
        <f t="shared" si="8"/>
        <v>1.4977841090861251E-5</v>
      </c>
      <c r="E49">
        <f t="shared" si="9"/>
        <v>3.8151407587376229</v>
      </c>
      <c r="F49">
        <f t="shared" si="4"/>
        <v>6.8052664333295709E-5</v>
      </c>
      <c r="G49">
        <f t="shared" si="6"/>
        <v>0.22009191319101867</v>
      </c>
    </row>
    <row r="50" spans="1:7" x14ac:dyDescent="0.25">
      <c r="A50" s="1">
        <v>47</v>
      </c>
      <c r="B50">
        <f t="shared" si="3"/>
        <v>0.39894227745467992</v>
      </c>
      <c r="C50">
        <f t="shared" si="7"/>
        <v>7.4842178699481234</v>
      </c>
      <c r="D50">
        <f t="shared" si="8"/>
        <v>1.1923333488173839E-5</v>
      </c>
      <c r="E50">
        <f t="shared" si="9"/>
        <v>3.8689062717900322</v>
      </c>
      <c r="F50">
        <f t="shared" si="4"/>
        <v>5.4662327258592214E-5</v>
      </c>
      <c r="G50">
        <f t="shared" si="6"/>
        <v>0.21812707372973486</v>
      </c>
    </row>
    <row r="51" spans="1:7" x14ac:dyDescent="0.25">
      <c r="A51" s="1">
        <v>48</v>
      </c>
      <c r="B51">
        <f t="shared" si="3"/>
        <v>0.39894227745467992</v>
      </c>
      <c r="C51">
        <f t="shared" si="7"/>
        <v>7.6892371810396716</v>
      </c>
      <c r="D51">
        <f t="shared" si="8"/>
        <v>9.5107673048139407E-6</v>
      </c>
      <c r="E51">
        <f t="shared" si="9"/>
        <v>3.9215397947846133</v>
      </c>
      <c r="F51">
        <f t="shared" si="4"/>
        <v>4.3992456891794873E-5</v>
      </c>
      <c r="G51">
        <f t="shared" si="6"/>
        <v>0.21619086490683848</v>
      </c>
    </row>
    <row r="52" spans="1:7" x14ac:dyDescent="0.25">
      <c r="A52" s="1">
        <v>49</v>
      </c>
      <c r="B52">
        <f t="shared" si="3"/>
        <v>0.39894227745467992</v>
      </c>
      <c r="C52">
        <f t="shared" si="7"/>
        <v>7.8927141786935646</v>
      </c>
      <c r="D52">
        <f t="shared" si="8"/>
        <v>7.6013683143083799E-6</v>
      </c>
      <c r="E52">
        <f t="shared" si="9"/>
        <v>3.9730880127914525</v>
      </c>
      <c r="F52">
        <f t="shared" si="4"/>
        <v>3.5473409550124124E-5</v>
      </c>
      <c r="G52">
        <f t="shared" si="6"/>
        <v>0.21428355522374032</v>
      </c>
    </row>
    <row r="53" spans="1:7" x14ac:dyDescent="0.25">
      <c r="A53" s="1">
        <v>50</v>
      </c>
      <c r="B53">
        <f t="shared" si="3"/>
        <v>0.39894227745467992</v>
      </c>
      <c r="C53">
        <f t="shared" si="7"/>
        <v>8.0946574811882321</v>
      </c>
      <c r="D53">
        <f t="shared" si="8"/>
        <v>6.0871638223609065E-6</v>
      </c>
      <c r="E53">
        <f t="shared" si="9"/>
        <v>4.0235947810852508</v>
      </c>
      <c r="F53">
        <f t="shared" si="4"/>
        <v>2.8658250916357986E-5</v>
      </c>
      <c r="G53">
        <f t="shared" si="6"/>
        <v>0.21240528042436757</v>
      </c>
    </row>
    <row r="54" spans="1:7" x14ac:dyDescent="0.25">
      <c r="A54" s="1">
        <v>51</v>
      </c>
      <c r="B54">
        <f t="shared" si="3"/>
        <v>0.39894227745467992</v>
      </c>
      <c r="C54">
        <f t="shared" ref="C54:C78" si="10">(1/(2*$B$2^2))*(LN(A54/$D$2))^2</f>
        <v>8.2950773009394183</v>
      </c>
      <c r="D54">
        <f t="shared" ref="D54:D78" si="11">B54*(1/($B$2*A54))*EXP(-C54)</f>
        <v>4.8839768466477052E-6</v>
      </c>
      <c r="E54">
        <f t="shared" ref="E54:E78" si="12">(1/$B$2)*LN(A54/$D$2)</f>
        <v>4.0731013493257002</v>
      </c>
      <c r="F54">
        <f t="shared" si="4"/>
        <v>2.3195612346316175E-5</v>
      </c>
      <c r="G54">
        <f t="shared" ref="G54:G78" si="13">D54/F54</f>
        <v>0.2105560643853128</v>
      </c>
    </row>
    <row r="55" spans="1:7" x14ac:dyDescent="0.25">
      <c r="A55" s="1">
        <v>52</v>
      </c>
      <c r="B55">
        <f t="shared" si="3"/>
        <v>0.39894227745467992</v>
      </c>
      <c r="C55">
        <f t="shared" si="10"/>
        <v>8.4939851991364801</v>
      </c>
      <c r="D55">
        <f t="shared" si="11"/>
        <v>3.9260500005790955E-6</v>
      </c>
      <c r="E55">
        <f t="shared" si="12"/>
        <v>4.1216465639684543</v>
      </c>
      <c r="F55">
        <f t="shared" si="4"/>
        <v>1.8808701268357986E-5</v>
      </c>
      <c r="G55">
        <f t="shared" si="13"/>
        <v>0.20873583691734834</v>
      </c>
    </row>
    <row r="56" spans="1:7" x14ac:dyDescent="0.25">
      <c r="A56" s="1">
        <v>53</v>
      </c>
      <c r="B56">
        <f t="shared" si="3"/>
        <v>0.39894227745467992</v>
      </c>
      <c r="C56">
        <f t="shared" si="10"/>
        <v>8.6913938729247704</v>
      </c>
      <c r="D56">
        <f t="shared" si="11"/>
        <v>3.1619121734545248E-6</v>
      </c>
      <c r="E56">
        <f t="shared" si="12"/>
        <v>4.1692670513951899</v>
      </c>
      <c r="F56">
        <f t="shared" si="4"/>
        <v>1.5279038356297292E-5</v>
      </c>
      <c r="G56">
        <f t="shared" si="13"/>
        <v>0.20694444897124925</v>
      </c>
    </row>
    <row r="57" spans="1:7" x14ac:dyDescent="0.25">
      <c r="A57" s="1">
        <v>54</v>
      </c>
      <c r="B57">
        <f t="shared" si="3"/>
        <v>0.39894227745467992</v>
      </c>
      <c r="C57">
        <f t="shared" si="10"/>
        <v>8.8873169706336324</v>
      </c>
      <c r="D57">
        <f t="shared" si="11"/>
        <v>2.5511946305861519E-6</v>
      </c>
      <c r="E57">
        <f t="shared" si="12"/>
        <v>4.215997383925572</v>
      </c>
      <c r="F57">
        <f t="shared" si="4"/>
        <v>1.2433832107361376E-5</v>
      </c>
      <c r="G57">
        <f t="shared" si="13"/>
        <v>0.20518168562656822</v>
      </c>
    </row>
    <row r="58" spans="1:7" x14ac:dyDescent="0.25">
      <c r="A58" s="1">
        <v>55</v>
      </c>
      <c r="B58">
        <f t="shared" si="3"/>
        <v>0.39894227745467992</v>
      </c>
      <c r="C58">
        <f t="shared" si="10"/>
        <v>9.0817689312204681</v>
      </c>
      <c r="D58">
        <f t="shared" si="11"/>
        <v>2.06217372504347E-6</v>
      </c>
      <c r="E58">
        <f t="shared" si="12"/>
        <v>4.2618702305960632</v>
      </c>
      <c r="F58">
        <f t="shared" si="4"/>
        <v>1.0136157894913289E-5</v>
      </c>
      <c r="G58">
        <f t="shared" si="13"/>
        <v>0.20344727720533512</v>
      </c>
    </row>
    <row r="59" spans="1:7" x14ac:dyDescent="0.25">
      <c r="A59" s="1">
        <v>56</v>
      </c>
      <c r="B59">
        <f t="shared" si="3"/>
        <v>0.39894227745467992</v>
      </c>
      <c r="C59">
        <f t="shared" si="10"/>
        <v>9.2747648446639275</v>
      </c>
      <c r="D59">
        <f t="shared" si="11"/>
        <v>1.6698707259945169E-6</v>
      </c>
      <c r="E59">
        <f t="shared" si="12"/>
        <v>4.3069164943527589</v>
      </c>
      <c r="F59">
        <f t="shared" si="4"/>
        <v>8.2773034788541366E-6</v>
      </c>
      <c r="G59">
        <f t="shared" si="13"/>
        <v>0.20174090877065251</v>
      </c>
    </row>
    <row r="60" spans="1:7" x14ac:dyDescent="0.25">
      <c r="A60" s="1">
        <v>57</v>
      </c>
      <c r="B60">
        <f t="shared" si="3"/>
        <v>0.39894227745467992</v>
      </c>
      <c r="C60">
        <f t="shared" si="10"/>
        <v>9.4663203305123034</v>
      </c>
      <c r="D60">
        <f t="shared" si="11"/>
        <v>1.3545796040792789E-6</v>
      </c>
      <c r="E60">
        <f t="shared" si="12"/>
        <v>4.3511654371012618</v>
      </c>
      <c r="F60">
        <f t="shared" si="4"/>
        <v>6.7707913471437564E-6</v>
      </c>
      <c r="G60">
        <f t="shared" si="13"/>
        <v>0.20006222827272699</v>
      </c>
    </row>
    <row r="61" spans="1:7" x14ac:dyDescent="0.25">
      <c r="A61" s="1">
        <v>58</v>
      </c>
      <c r="B61">
        <f t="shared" si="3"/>
        <v>0.39894227745467992</v>
      </c>
      <c r="C61">
        <f t="shared" si="10"/>
        <v>9.656451432192398</v>
      </c>
      <c r="D61">
        <f t="shared" si="11"/>
        <v>1.1007241776488065E-6</v>
      </c>
      <c r="E61">
        <f t="shared" si="12"/>
        <v>4.3946447938809339</v>
      </c>
      <c r="F61">
        <f t="shared" si="4"/>
        <v>5.5477014392346646E-6</v>
      </c>
      <c r="G61">
        <f t="shared" si="13"/>
        <v>0.19841085352290649</v>
      </c>
    </row>
    <row r="62" spans="1:7" x14ac:dyDescent="0.25">
      <c r="A62" s="1">
        <v>59</v>
      </c>
      <c r="B62">
        <f t="shared" si="3"/>
        <v>0.39894227745467992</v>
      </c>
      <c r="C62">
        <f t="shared" si="10"/>
        <v>9.8451745250214913</v>
      </c>
      <c r="D62">
        <f t="shared" si="11"/>
        <v>8.9596921963800747E-7</v>
      </c>
      <c r="E62">
        <f t="shared" si="12"/>
        <v>4.4373808772791845</v>
      </c>
      <c r="F62">
        <f t="shared" si="4"/>
        <v>4.5530042678265659E-6</v>
      </c>
      <c r="G62">
        <f t="shared" si="13"/>
        <v>0.19678637816557762</v>
      </c>
    </row>
    <row r="63" spans="1:7" x14ac:dyDescent="0.25">
      <c r="A63" s="1">
        <v>60</v>
      </c>
      <c r="B63">
        <f t="shared" si="3"/>
        <v>0.39894227745467992</v>
      </c>
      <c r="C63">
        <f t="shared" si="10"/>
        <v>10.032506236151253</v>
      </c>
      <c r="D63">
        <f t="shared" si="11"/>
        <v>7.3052775855244477E-7</v>
      </c>
      <c r="E63">
        <f t="shared" si="12"/>
        <v>4.4793986730701372</v>
      </c>
      <c r="F63">
        <f t="shared" si="4"/>
        <v>3.7426806379636801E-6</v>
      </c>
      <c r="G63">
        <f t="shared" si="13"/>
        <v>0.19518837678597947</v>
      </c>
    </row>
    <row r="64" spans="1:7" x14ac:dyDescent="0.25">
      <c r="A64" s="1">
        <v>61</v>
      </c>
      <c r="B64">
        <f t="shared" si="3"/>
        <v>0.39894227745467992</v>
      </c>
      <c r="C64">
        <f t="shared" si="10"/>
        <v>10.218463374915679</v>
      </c>
      <c r="D64">
        <f t="shared" si="11"/>
        <v>5.9662023526105964E-7</v>
      </c>
      <c r="E64">
        <f t="shared" si="12"/>
        <v>4.5207219279481636</v>
      </c>
      <c r="F64">
        <f t="shared" si="4"/>
        <v>3.0814549111246592E-6</v>
      </c>
      <c r="G64">
        <f t="shared" si="13"/>
        <v>0.19361640928353133</v>
      </c>
    </row>
    <row r="65" spans="1:7" x14ac:dyDescent="0.25">
      <c r="A65" s="1">
        <v>62</v>
      </c>
      <c r="B65">
        <f t="shared" si="3"/>
        <v>0.39894227745467992</v>
      </c>
      <c r="C65">
        <f t="shared" si="10"/>
        <v>10.403062872262414</v>
      </c>
      <c r="D65">
        <f t="shared" si="11"/>
        <v>4.8805142086252147E-7</v>
      </c>
      <c r="E65">
        <f t="shared" si="12"/>
        <v>4.5613732301276153</v>
      </c>
      <c r="F65">
        <f t="shared" si="4"/>
        <v>2.541007748324553E-6</v>
      </c>
      <c r="G65">
        <f t="shared" si="13"/>
        <v>0.19207002465235481</v>
      </c>
    </row>
    <row r="66" spans="1:7" x14ac:dyDescent="0.25">
      <c r="A66" s="1">
        <v>63</v>
      </c>
      <c r="B66">
        <f t="shared" si="3"/>
        <v>0.39894227745467992</v>
      </c>
      <c r="C66">
        <f t="shared" si="10"/>
        <v>10.586321728123822</v>
      </c>
      <c r="D66">
        <f t="shared" si="11"/>
        <v>3.9987882899917853E-7</v>
      </c>
      <c r="E66">
        <f t="shared" si="12"/>
        <v>4.6013740834937176</v>
      </c>
      <c r="F66">
        <f t="shared" si="4"/>
        <v>2.0985642749105082E-6</v>
      </c>
      <c r="G66">
        <f t="shared" si="13"/>
        <v>0.19054876411456642</v>
      </c>
    </row>
    <row r="67" spans="1:7" x14ac:dyDescent="0.25">
      <c r="A67" s="1">
        <v>64</v>
      </c>
      <c r="B67">
        <f t="shared" si="3"/>
        <v>0.39894227745467992</v>
      </c>
      <c r="C67">
        <f t="shared" si="10"/>
        <v>10.768256965735819</v>
      </c>
      <c r="D67">
        <f t="shared" si="11"/>
        <v>3.2815234897641557E-7</v>
      </c>
      <c r="E67">
        <f t="shared" si="12"/>
        <v>4.6407449759140658</v>
      </c>
      <c r="F67">
        <f t="shared" si="4"/>
        <v>1.735776740896533E-6</v>
      </c>
      <c r="G67">
        <f t="shared" si="13"/>
        <v>0.18905216393608551</v>
      </c>
    </row>
    <row r="68" spans="1:7" x14ac:dyDescent="0.25">
      <c r="A68" s="1">
        <v>65</v>
      </c>
      <c r="B68">
        <f t="shared" si="3"/>
        <v>0.39894227745467992</v>
      </c>
      <c r="C68">
        <f t="shared" si="10"/>
        <v>10.9488855920423</v>
      </c>
      <c r="D68">
        <f t="shared" si="11"/>
        <v>2.6970942244312885E-7</v>
      </c>
      <c r="E68">
        <f t="shared" si="12"/>
        <v>4.6795054422539781</v>
      </c>
      <c r="F68">
        <f t="shared" si="4"/>
        <v>1.4378386333779858E-6</v>
      </c>
      <c r="G68">
        <f t="shared" si="13"/>
        <v>0.18757975768775045</v>
      </c>
    </row>
    <row r="69" spans="1:7" x14ac:dyDescent="0.25">
      <c r="A69" s="1">
        <v>66</v>
      </c>
      <c r="B69">
        <f t="shared" ref="B69:B78" si="14">(1/SQRT(2*3.1415927))</f>
        <v>0.39894227745467992</v>
      </c>
      <c r="C69">
        <f t="shared" si="10"/>
        <v>11.128224563434962</v>
      </c>
      <c r="D69">
        <f t="shared" si="11"/>
        <v>2.2201361809653919E-7</v>
      </c>
      <c r="E69">
        <f t="shared" si="12"/>
        <v>4.7176741225809495</v>
      </c>
      <c r="F69">
        <f t="shared" ref="F69:F78" si="15">1-NORMSDIST(E69)</f>
        <v>1.1927810238399061E-6</v>
      </c>
      <c r="G69">
        <f t="shared" si="13"/>
        <v>0.1861310782609647</v>
      </c>
    </row>
    <row r="70" spans="1:7" x14ac:dyDescent="0.25">
      <c r="A70" s="1">
        <v>67</v>
      </c>
      <c r="B70">
        <f t="shared" si="14"/>
        <v>0.39894227745467992</v>
      </c>
      <c r="C70">
        <f t="shared" si="10"/>
        <v>11.306290756174409</v>
      </c>
      <c r="D70">
        <f t="shared" si="11"/>
        <v>1.8302717748542703E-7</v>
      </c>
      <c r="E70">
        <f t="shared" si="12"/>
        <v>4.7552688159923013</v>
      </c>
      <c r="F70">
        <f t="shared" si="15"/>
        <v>9.9091266581030624E-7</v>
      </c>
      <c r="G70">
        <f t="shared" si="13"/>
        <v>0.18470565954039844</v>
      </c>
    </row>
    <row r="71" spans="1:7" x14ac:dyDescent="0.25">
      <c r="A71" s="1">
        <v>68</v>
      </c>
      <c r="B71">
        <f t="shared" si="14"/>
        <v>0.39894227745467992</v>
      </c>
      <c r="C71">
        <f t="shared" si="10"/>
        <v>11.483100940921551</v>
      </c>
      <c r="D71">
        <f t="shared" si="11"/>
        <v>1.5111020153647122E-7</v>
      </c>
      <c r="E71">
        <f t="shared" si="12"/>
        <v>4.7923065304551526</v>
      </c>
      <c r="F71">
        <f t="shared" si="15"/>
        <v>8.2437368942311906E-7</v>
      </c>
      <c r="G71">
        <f t="shared" si="13"/>
        <v>0.18330303777915966</v>
      </c>
    </row>
    <row r="72" spans="1:7" x14ac:dyDescent="0.25">
      <c r="A72" s="1">
        <v>69</v>
      </c>
      <c r="B72">
        <f t="shared" si="14"/>
        <v>0.39894227745467992</v>
      </c>
      <c r="C72">
        <f t="shared" si="10"/>
        <v>11.658671760880223</v>
      </c>
      <c r="D72">
        <f t="shared" si="11"/>
        <v>1.2494076721973616E-7</v>
      </c>
      <c r="E72">
        <f t="shared" si="12"/>
        <v>4.8288035290080344</v>
      </c>
      <c r="F72">
        <f t="shared" si="15"/>
        <v>6.8677922482329734E-7</v>
      </c>
      <c r="G72">
        <f t="shared" si="13"/>
        <v>0.18192275290779564</v>
      </c>
    </row>
    <row r="73" spans="1:7" x14ac:dyDescent="0.25">
      <c r="A73" s="1">
        <v>70</v>
      </c>
      <c r="B73">
        <f t="shared" si="14"/>
        <v>0.39894227745467992</v>
      </c>
      <c r="C73">
        <f t="shared" si="10"/>
        <v>11.833019713113972</v>
      </c>
      <c r="D73">
        <f t="shared" si="11"/>
        <v>1.0345151750620709E-7</v>
      </c>
      <c r="E73">
        <f t="shared" si="12"/>
        <v>4.8647753726382827</v>
      </c>
      <c r="F73">
        <f t="shared" si="15"/>
        <v>5.7293434641003671E-7</v>
      </c>
      <c r="G73">
        <f t="shared" si="13"/>
        <v>0.18056434939609831</v>
      </c>
    </row>
    <row r="74" spans="1:7" x14ac:dyDescent="0.25">
      <c r="A74" s="1">
        <v>71</v>
      </c>
      <c r="B74">
        <f t="shared" si="14"/>
        <v>0.39894227745467992</v>
      </c>
      <c r="C74">
        <f t="shared" si="10"/>
        <v>12.006161132654102</v>
      </c>
      <c r="D74">
        <f t="shared" si="11"/>
        <v>8.5779239944987513E-8</v>
      </c>
      <c r="E74">
        <f t="shared" si="12"/>
        <v>4.9002369601181748</v>
      </c>
      <c r="F74">
        <f t="shared" si="15"/>
        <v>4.7860567553570377E-7</v>
      </c>
      <c r="G74">
        <f t="shared" si="13"/>
        <v>0.17922737721188686</v>
      </c>
    </row>
    <row r="75" spans="1:7" x14ac:dyDescent="0.25">
      <c r="A75" s="1">
        <v>72</v>
      </c>
      <c r="B75">
        <f t="shared" si="14"/>
        <v>0.39894227745467992</v>
      </c>
      <c r="C75">
        <f t="shared" si="10"/>
        <v>12.178112179062843</v>
      </c>
      <c r="D75">
        <f t="shared" si="11"/>
        <v>7.1224704400240143E-8</v>
      </c>
      <c r="E75">
        <f t="shared" si="12"/>
        <v>4.9352025650550244</v>
      </c>
      <c r="F75">
        <f t="shared" si="15"/>
        <v>4.003380753569985E-7</v>
      </c>
      <c r="G75">
        <f t="shared" si="13"/>
        <v>0.17791139235688747</v>
      </c>
    </row>
    <row r="76" spans="1:7" x14ac:dyDescent="0.25">
      <c r="A76" s="1">
        <v>73</v>
      </c>
      <c r="B76">
        <f t="shared" si="14"/>
        <v>0.39894227745467992</v>
      </c>
      <c r="C76">
        <f t="shared" si="10"/>
        <v>12.348888825156449</v>
      </c>
      <c r="D76">
        <f t="shared" si="11"/>
        <v>5.9220618215682602E-8</v>
      </c>
      <c r="E76">
        <f t="shared" si="12"/>
        <v>4.969685870385864</v>
      </c>
      <c r="F76">
        <f t="shared" si="15"/>
        <v>3.3530729059982889E-7</v>
      </c>
      <c r="G76">
        <f t="shared" si="13"/>
        <v>0.17661595758846535</v>
      </c>
    </row>
    <row r="77" spans="1:7" x14ac:dyDescent="0.25">
      <c r="A77" s="1">
        <v>74</v>
      </c>
      <c r="B77">
        <f t="shared" si="14"/>
        <v>0.39894227745467992</v>
      </c>
      <c r="C77">
        <f t="shared" si="10"/>
        <v>12.518506847628494</v>
      </c>
      <c r="D77">
        <f t="shared" si="11"/>
        <v>4.9306015279908555E-8</v>
      </c>
      <c r="E77">
        <f t="shared" si="12"/>
        <v>5.0037000005253107</v>
      </c>
      <c r="F77">
        <f t="shared" si="15"/>
        <v>2.8120129191844256E-7</v>
      </c>
      <c r="G77">
        <f t="shared" si="13"/>
        <v>0.17534064279551351</v>
      </c>
    </row>
    <row r="78" spans="1:7" x14ac:dyDescent="0.25">
      <c r="A78" s="1">
        <v>75</v>
      </c>
      <c r="B78">
        <f t="shared" si="14"/>
        <v>0.39894227745467992</v>
      </c>
      <c r="C78">
        <f t="shared" si="10"/>
        <v>12.686981819344815</v>
      </c>
      <c r="D78">
        <f t="shared" si="11"/>
        <v>4.1105753327725691E-8</v>
      </c>
      <c r="E78">
        <f t="shared" si="12"/>
        <v>5.0372575513556619</v>
      </c>
      <c r="F78">
        <f t="shared" si="15"/>
        <v>2.3612457900057393E-7</v>
      </c>
      <c r="G78">
        <f t="shared" si="13"/>
        <v>0.17408502537817455</v>
      </c>
    </row>
  </sheetData>
  <sheetProtection password="DC2F" sheet="1" formatCells="0"/>
  <protectedRanges>
    <protectedRange sqref="A4:A78" name="Range4"/>
    <protectedRange sqref="K2" name="Range3"/>
    <protectedRange sqref="D2" name="Range2"/>
    <protectedRange sqref="B2" name="Range1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" shapeId="1077" r:id="rId4">
          <objectPr defaultSize="0" autoPict="0" r:id="rId5">
            <anchor moveWithCells="1" sizeWithCells="1">
              <from>
                <xdr:col>8</xdr:col>
                <xdr:colOff>449580</xdr:colOff>
                <xdr:row>19</xdr:row>
                <xdr:rowOff>7620</xdr:rowOff>
              </from>
              <to>
                <xdr:col>12</xdr:col>
                <xdr:colOff>556260</xdr:colOff>
                <xdr:row>23</xdr:row>
                <xdr:rowOff>137160</xdr:rowOff>
              </to>
            </anchor>
          </objectPr>
        </oleObject>
      </mc:Choice>
      <mc:Fallback>
        <oleObject progId="Equation" shapeId="1077" r:id="rId4"/>
      </mc:Fallback>
    </mc:AlternateContent>
    <mc:AlternateContent xmlns:mc="http://schemas.openxmlformats.org/markup-compatibility/2006">
      <mc:Choice Requires="x14">
        <oleObject progId="Equation" shapeId="1078" r:id="rId6">
          <objectPr defaultSize="0" autoPict="0" r:id="rId7">
            <anchor moveWithCells="1" sizeWithCells="1">
              <from>
                <xdr:col>9</xdr:col>
                <xdr:colOff>449580</xdr:colOff>
                <xdr:row>35</xdr:row>
                <xdr:rowOff>68580</xdr:rowOff>
              </from>
              <to>
                <xdr:col>13</xdr:col>
                <xdr:colOff>144780</xdr:colOff>
                <xdr:row>39</xdr:row>
                <xdr:rowOff>68580</xdr:rowOff>
              </to>
            </anchor>
          </objectPr>
        </oleObject>
      </mc:Choice>
      <mc:Fallback>
        <oleObject progId="Equation" shapeId="107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workbookViewId="0">
      <selection activeCell="M8" sqref="M8"/>
    </sheetView>
  </sheetViews>
  <sheetFormatPr defaultRowHeight="13.2" x14ac:dyDescent="0.25"/>
  <cols>
    <col min="2" max="2" width="12.44140625" bestFit="1" customWidth="1"/>
    <col min="9" max="9" width="9.88671875" customWidth="1"/>
  </cols>
  <sheetData>
    <row r="1" spans="1:10" ht="13.8" thickBot="1" x14ac:dyDescent="0.3">
      <c r="A1" s="19" t="s">
        <v>19</v>
      </c>
      <c r="B1" s="20"/>
      <c r="C1" s="20"/>
      <c r="D1" s="20"/>
      <c r="J1" s="16" t="s">
        <v>26</v>
      </c>
    </row>
    <row r="2" spans="1:10" ht="13.8" thickBot="1" x14ac:dyDescent="0.3">
      <c r="A2" s="21" t="s">
        <v>20</v>
      </c>
      <c r="B2" s="17">
        <v>2</v>
      </c>
      <c r="C2" s="21" t="s">
        <v>21</v>
      </c>
      <c r="D2" s="17">
        <v>20</v>
      </c>
      <c r="E2" s="3" t="s">
        <v>15</v>
      </c>
      <c r="F2" s="9" t="s">
        <v>16</v>
      </c>
      <c r="G2" s="6" t="s">
        <v>8</v>
      </c>
      <c r="H2" s="9" t="s">
        <v>17</v>
      </c>
      <c r="I2" s="13" t="s">
        <v>22</v>
      </c>
      <c r="J2" s="17">
        <v>0.9</v>
      </c>
    </row>
    <row r="3" spans="1:10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B2*D2</f>
        <v>40</v>
      </c>
      <c r="F3" s="11">
        <f>GAMMAINV(0.5,B2,D2)</f>
        <v>33.566939800333216</v>
      </c>
      <c r="G3" s="11">
        <f>IF(B2&gt;1,D2*(B2-1),0)</f>
        <v>20</v>
      </c>
      <c r="H3" s="11">
        <f>SQRT(B2*D2^2)</f>
        <v>28.284271247461902</v>
      </c>
      <c r="I3" s="14">
        <f>GAMMALN(B2)</f>
        <v>0</v>
      </c>
      <c r="J3" s="18">
        <f>GAMMAINV(1-J2,B2,D2)</f>
        <v>10.636232167792238</v>
      </c>
    </row>
    <row r="4" spans="1:10" x14ac:dyDescent="0.25">
      <c r="A4" s="1">
        <v>2</v>
      </c>
      <c r="B4">
        <f>GAMMADIST(A4,$B$2,$D$2,FALSE)</f>
        <v>4.5241870901797992E-3</v>
      </c>
      <c r="C4">
        <f>1-GAMMADIST(A4,$B$2,$D$2,TRUE)</f>
        <v>0.99532115983955549</v>
      </c>
      <c r="D4">
        <f>B4/C4</f>
        <v>4.545454545454547E-3</v>
      </c>
    </row>
    <row r="5" spans="1:10" x14ac:dyDescent="0.25">
      <c r="A5" s="1">
        <v>4</v>
      </c>
      <c r="B5">
        <f>GAMMADIST(A5,$B$2,$D$2,FALSE)</f>
        <v>8.187307530779819E-3</v>
      </c>
      <c r="C5">
        <f t="shared" ref="C5:C53" si="0">1-GAMMADIST(A5,$B$2,$D$2,TRUE)</f>
        <v>0.98247690369357821</v>
      </c>
      <c r="D5">
        <f t="shared" ref="D5:D53" si="1">B5/C5</f>
        <v>8.3333333333333332E-3</v>
      </c>
    </row>
    <row r="6" spans="1:10" x14ac:dyDescent="0.25">
      <c r="A6" s="1">
        <v>6</v>
      </c>
      <c r="B6">
        <f>GAMMADIST(A6,$B$2,$D$2,FALSE)</f>
        <v>1.1112273310225762E-2</v>
      </c>
      <c r="C6">
        <f t="shared" si="0"/>
        <v>0.96306368688623323</v>
      </c>
      <c r="D6">
        <f t="shared" si="1"/>
        <v>1.1538461538461532E-2</v>
      </c>
    </row>
    <row r="7" spans="1:10" x14ac:dyDescent="0.25">
      <c r="A7" s="1">
        <v>8</v>
      </c>
      <c r="B7">
        <f t="shared" ref="B7:B53" si="2">GAMMADIST(A7,$B$2,$D$2,FALSE)</f>
        <v>1.3406400920712784E-2</v>
      </c>
      <c r="C7">
        <f t="shared" si="0"/>
        <v>0.93844806444989504</v>
      </c>
      <c r="D7">
        <f t="shared" si="1"/>
        <v>1.4285714285714284E-2</v>
      </c>
    </row>
    <row r="8" spans="1:10" x14ac:dyDescent="0.25">
      <c r="A8" s="1">
        <v>10</v>
      </c>
      <c r="B8">
        <f t="shared" si="2"/>
        <v>1.5163266492815837E-2</v>
      </c>
      <c r="C8">
        <f t="shared" si="0"/>
        <v>0.90979598956895014</v>
      </c>
      <c r="D8">
        <f t="shared" si="1"/>
        <v>1.6666666666666666E-2</v>
      </c>
    </row>
    <row r="9" spans="1:10" x14ac:dyDescent="0.25">
      <c r="A9" s="1">
        <v>12</v>
      </c>
      <c r="B9">
        <f t="shared" si="2"/>
        <v>1.6464349082820788E-2</v>
      </c>
      <c r="C9">
        <f t="shared" si="0"/>
        <v>0.8780986177504424</v>
      </c>
      <c r="D9">
        <f t="shared" si="1"/>
        <v>1.8749999999999992E-2</v>
      </c>
    </row>
    <row r="10" spans="1:10" x14ac:dyDescent="0.25">
      <c r="A10" s="1">
        <v>14</v>
      </c>
      <c r="B10">
        <f t="shared" si="2"/>
        <v>1.7380485632699328E-2</v>
      </c>
      <c r="C10">
        <f t="shared" si="0"/>
        <v>0.84419501644539618</v>
      </c>
      <c r="D10">
        <f t="shared" si="1"/>
        <v>2.058823529411764E-2</v>
      </c>
    </row>
    <row r="11" spans="1:10" x14ac:dyDescent="0.25">
      <c r="A11" s="1">
        <v>16</v>
      </c>
      <c r="B11">
        <f t="shared" si="2"/>
        <v>1.7973158564688865E-2</v>
      </c>
      <c r="C11">
        <f t="shared" si="0"/>
        <v>0.80879213541099892</v>
      </c>
      <c r="D11">
        <f t="shared" si="1"/>
        <v>2.2222222222222223E-2</v>
      </c>
    </row>
    <row r="12" spans="1:10" x14ac:dyDescent="0.25">
      <c r="A12" s="1">
        <v>18</v>
      </c>
      <c r="B12">
        <f t="shared" si="2"/>
        <v>1.829563468832696E-2</v>
      </c>
      <c r="C12">
        <f t="shared" si="0"/>
        <v>0.77248235350713834</v>
      </c>
      <c r="D12">
        <f t="shared" si="1"/>
        <v>2.3684210526315787E-2</v>
      </c>
    </row>
    <row r="13" spans="1:10" x14ac:dyDescent="0.25">
      <c r="A13" s="1">
        <v>20</v>
      </c>
      <c r="B13">
        <f t="shared" si="2"/>
        <v>1.8393972058572114E-2</v>
      </c>
      <c r="C13">
        <f t="shared" si="0"/>
        <v>0.73575888234288478</v>
      </c>
      <c r="D13">
        <f t="shared" si="1"/>
        <v>2.4999999999999991E-2</v>
      </c>
    </row>
    <row r="14" spans="1:10" x14ac:dyDescent="0.25">
      <c r="A14" s="1">
        <v>22</v>
      </c>
      <c r="B14">
        <f t="shared" si="2"/>
        <v>1.8307909603394373E-2</v>
      </c>
      <c r="C14">
        <f t="shared" si="0"/>
        <v>0.69902927576596707</v>
      </c>
      <c r="D14">
        <f t="shared" si="1"/>
        <v>2.6190476190476188E-2</v>
      </c>
    </row>
    <row r="15" spans="1:10" x14ac:dyDescent="0.25">
      <c r="A15" s="1">
        <v>24</v>
      </c>
      <c r="B15">
        <f t="shared" si="2"/>
        <v>1.8071652714732128E-2</v>
      </c>
      <c r="C15">
        <f t="shared" si="0"/>
        <v>0.66262726620684465</v>
      </c>
      <c r="D15">
        <f t="shared" si="1"/>
        <v>2.7272727272727275E-2</v>
      </c>
    </row>
    <row r="16" spans="1:10" x14ac:dyDescent="0.25">
      <c r="A16" s="1">
        <v>26</v>
      </c>
      <c r="B16">
        <f t="shared" si="2"/>
        <v>1.7714566547210826E-2</v>
      </c>
      <c r="C16">
        <f t="shared" si="0"/>
        <v>0.62682312397822892</v>
      </c>
      <c r="D16">
        <f t="shared" si="1"/>
        <v>2.8260869565217405E-2</v>
      </c>
    </row>
    <row r="17" spans="1:4" x14ac:dyDescent="0.25">
      <c r="A17" s="1">
        <v>28</v>
      </c>
      <c r="B17">
        <f t="shared" si="2"/>
        <v>1.7261787475912452E-2</v>
      </c>
      <c r="C17">
        <f t="shared" si="0"/>
        <v>0.59183271345985544</v>
      </c>
      <c r="D17">
        <f t="shared" si="1"/>
        <v>2.9166666666666671E-2</v>
      </c>
    </row>
    <row r="18" spans="1:4" x14ac:dyDescent="0.25">
      <c r="A18" s="1">
        <v>30</v>
      </c>
      <c r="B18">
        <f t="shared" si="2"/>
        <v>1.6734762011132238E-2</v>
      </c>
      <c r="C18">
        <f t="shared" si="0"/>
        <v>0.55782540037107464</v>
      </c>
      <c r="D18">
        <f t="shared" si="1"/>
        <v>0.03</v>
      </c>
    </row>
    <row r="19" spans="1:4" x14ac:dyDescent="0.25">
      <c r="A19" s="1">
        <v>32</v>
      </c>
      <c r="B19">
        <f t="shared" si="2"/>
        <v>1.6151721439572438E-2</v>
      </c>
      <c r="C19">
        <f t="shared" si="0"/>
        <v>0.52493094678610397</v>
      </c>
      <c r="D19">
        <f t="shared" si="1"/>
        <v>3.0769230769230785E-2</v>
      </c>
    </row>
    <row r="20" spans="1:4" x14ac:dyDescent="0.25">
      <c r="A20" s="1">
        <v>34</v>
      </c>
      <c r="B20">
        <f t="shared" si="2"/>
        <v>1.5528099544482447E-2</v>
      </c>
      <c r="C20">
        <f t="shared" si="0"/>
        <v>0.49324551494238345</v>
      </c>
      <c r="D20">
        <f t="shared" si="1"/>
        <v>3.1481481481481492E-2</v>
      </c>
    </row>
    <row r="21" spans="1:4" x14ac:dyDescent="0.25">
      <c r="A21" s="1">
        <v>36</v>
      </c>
      <c r="B21">
        <f t="shared" si="2"/>
        <v>1.4876899939942791E-2</v>
      </c>
      <c r="C21">
        <f t="shared" si="0"/>
        <v>0.46283688702044223</v>
      </c>
      <c r="D21">
        <f t="shared" si="1"/>
        <v>3.2142857142857154E-2</v>
      </c>
    </row>
    <row r="22" spans="1:4" x14ac:dyDescent="0.25">
      <c r="A22" s="1">
        <v>38</v>
      </c>
      <c r="B22">
        <f t="shared" si="2"/>
        <v>1.4209018826150333E-2</v>
      </c>
      <c r="C22">
        <f t="shared" si="0"/>
        <v>0.43374899574564152</v>
      </c>
      <c r="D22">
        <f t="shared" si="1"/>
        <v>3.2758620689655189E-2</v>
      </c>
    </row>
    <row r="23" spans="1:4" x14ac:dyDescent="0.25">
      <c r="A23" s="1">
        <v>40</v>
      </c>
      <c r="B23">
        <f t="shared" si="2"/>
        <v>1.3533528323661274E-2</v>
      </c>
      <c r="C23">
        <f t="shared" si="0"/>
        <v>0.40600584970983811</v>
      </c>
      <c r="D23">
        <f t="shared" si="1"/>
        <v>3.3333333333333347E-2</v>
      </c>
    </row>
    <row r="24" spans="1:4" x14ac:dyDescent="0.25">
      <c r="A24" s="1">
        <v>42</v>
      </c>
      <c r="B24">
        <f t="shared" si="2"/>
        <v>1.2857924966563104E-2</v>
      </c>
      <c r="C24">
        <f t="shared" si="0"/>
        <v>0.37961492758424398</v>
      </c>
      <c r="D24">
        <f t="shared" si="1"/>
        <v>3.3870967741935487E-2</v>
      </c>
    </row>
    <row r="25" spans="1:4" x14ac:dyDescent="0.25">
      <c r="A25" s="1">
        <v>44</v>
      </c>
      <c r="B25">
        <f t="shared" si="2"/>
        <v>1.218834741985673E-2</v>
      </c>
      <c r="C25">
        <f t="shared" si="0"/>
        <v>0.35457010675946843</v>
      </c>
      <c r="D25">
        <f t="shared" si="1"/>
        <v>3.437500000000001E-2</v>
      </c>
    </row>
    <row r="26" spans="1:4" x14ac:dyDescent="0.25">
      <c r="A26" s="1">
        <v>46</v>
      </c>
      <c r="B26">
        <f t="shared" si="2"/>
        <v>1.1529767028122431E-2</v>
      </c>
      <c r="C26">
        <f t="shared" si="0"/>
        <v>0.33085418428525237</v>
      </c>
      <c r="D26">
        <f t="shared" si="1"/>
        <v>3.4848484848484851E-2</v>
      </c>
    </row>
    <row r="27" spans="1:4" x14ac:dyDescent="0.25">
      <c r="A27" s="1">
        <v>48</v>
      </c>
      <c r="B27">
        <f t="shared" si="2"/>
        <v>1.0886154394729503E-2</v>
      </c>
      <c r="C27">
        <f t="shared" si="0"/>
        <v>0.30844104118400251</v>
      </c>
      <c r="D27">
        <f t="shared" si="1"/>
        <v>3.529411764705883E-2</v>
      </c>
    </row>
    <row r="28" spans="1:4" x14ac:dyDescent="0.25">
      <c r="A28" s="1">
        <v>50</v>
      </c>
      <c r="B28">
        <f t="shared" si="2"/>
        <v>1.026062482798735E-2</v>
      </c>
      <c r="C28">
        <f t="shared" si="0"/>
        <v>0.28729749518364578</v>
      </c>
      <c r="D28">
        <f t="shared" si="1"/>
        <v>3.5714285714285719E-2</v>
      </c>
    </row>
    <row r="29" spans="1:4" x14ac:dyDescent="0.25">
      <c r="A29" s="1">
        <v>52</v>
      </c>
      <c r="B29">
        <f t="shared" si="2"/>
        <v>9.6555651678634051E-3</v>
      </c>
      <c r="C29">
        <f t="shared" si="0"/>
        <v>0.26738488157160201</v>
      </c>
      <c r="D29">
        <f t="shared" si="1"/>
        <v>3.6111111111111108E-2</v>
      </c>
    </row>
    <row r="30" spans="1:4" x14ac:dyDescent="0.25">
      <c r="A30" s="1">
        <v>54</v>
      </c>
      <c r="B30">
        <f t="shared" si="2"/>
        <v>9.0727442198662196E-3</v>
      </c>
      <c r="C30">
        <f t="shared" si="0"/>
        <v>0.24866039713707411</v>
      </c>
      <c r="D30">
        <f t="shared" si="1"/>
        <v>3.6486486486486495E-2</v>
      </c>
    </row>
    <row r="31" spans="1:4" x14ac:dyDescent="0.25">
      <c r="A31" s="1">
        <v>56</v>
      </c>
      <c r="B31">
        <f t="shared" si="2"/>
        <v>8.5134087675305167E-3</v>
      </c>
      <c r="C31">
        <f t="shared" si="0"/>
        <v>0.23107823797582827</v>
      </c>
      <c r="D31">
        <f t="shared" si="1"/>
        <v>3.6842105263157898E-2</v>
      </c>
    </row>
    <row r="32" spans="1:4" x14ac:dyDescent="0.25">
      <c r="A32" s="1">
        <v>58</v>
      </c>
      <c r="B32">
        <f t="shared" si="2"/>
        <v>7.9783669081790499E-3</v>
      </c>
      <c r="C32">
        <f t="shared" si="0"/>
        <v>0.21459055821998818</v>
      </c>
      <c r="D32">
        <f t="shared" si="1"/>
        <v>3.7179487179487193E-2</v>
      </c>
    </row>
    <row r="33" spans="1:4" x14ac:dyDescent="0.25">
      <c r="A33" s="1">
        <v>60</v>
      </c>
      <c r="B33">
        <f t="shared" si="2"/>
        <v>7.4680602551795913E-3</v>
      </c>
      <c r="C33">
        <f t="shared" si="0"/>
        <v>0.19914827347145581</v>
      </c>
      <c r="D33">
        <f t="shared" si="1"/>
        <v>3.7499999999999992E-2</v>
      </c>
    </row>
    <row r="34" spans="1:4" x14ac:dyDescent="0.25">
      <c r="A34" s="1">
        <v>62</v>
      </c>
      <c r="B34">
        <f t="shared" si="2"/>
        <v>6.9826263710014609E-3</v>
      </c>
      <c r="C34">
        <f t="shared" si="0"/>
        <v>0.1847017298135869</v>
      </c>
      <c r="D34">
        <f t="shared" si="1"/>
        <v>3.7804878048780514E-2</v>
      </c>
    </row>
    <row r="35" spans="1:4" x14ac:dyDescent="0.25">
      <c r="A35" s="1">
        <v>64</v>
      </c>
      <c r="B35">
        <f t="shared" si="2"/>
        <v>6.5219526365385945E-3</v>
      </c>
      <c r="C35">
        <f t="shared" si="0"/>
        <v>0.17120125670913811</v>
      </c>
      <c r="D35">
        <f t="shared" si="1"/>
        <v>3.8095238095238099E-2</v>
      </c>
    </row>
    <row r="36" spans="1:4" x14ac:dyDescent="0.25">
      <c r="A36" s="1">
        <v>66</v>
      </c>
      <c r="B36">
        <f t="shared" si="2"/>
        <v>6.0857226212046043E-3</v>
      </c>
      <c r="C36">
        <f t="shared" si="0"/>
        <v>0.15859761982533205</v>
      </c>
      <c r="D36">
        <f t="shared" si="1"/>
        <v>3.8372093023255831E-2</v>
      </c>
    </row>
    <row r="37" spans="1:4" x14ac:dyDescent="0.25">
      <c r="A37" s="1">
        <v>68</v>
      </c>
      <c r="B37">
        <f t="shared" si="2"/>
        <v>5.6734558932554349E-3</v>
      </c>
      <c r="C37">
        <f t="shared" si="0"/>
        <v>0.14684238782543479</v>
      </c>
      <c r="D37">
        <f t="shared" si="1"/>
        <v>3.8636363636363635E-2</v>
      </c>
    </row>
    <row r="38" spans="1:4" x14ac:dyDescent="0.25">
      <c r="A38" s="1">
        <v>70</v>
      </c>
      <c r="B38">
        <f t="shared" si="2"/>
        <v>5.2845420989057401E-3</v>
      </c>
      <c r="C38">
        <f t="shared" si="0"/>
        <v>0.13588822540043322</v>
      </c>
      <c r="D38">
        <f t="shared" si="1"/>
        <v>3.8888888888888917E-2</v>
      </c>
    </row>
    <row r="39" spans="1:4" x14ac:dyDescent="0.25">
      <c r="A39" s="1">
        <v>72</v>
      </c>
      <c r="B39">
        <f t="shared" si="2"/>
        <v>4.9182700405126607E-3</v>
      </c>
      <c r="C39">
        <f t="shared" si="0"/>
        <v>0.12568912325754578</v>
      </c>
      <c r="D39">
        <f t="shared" si="1"/>
        <v>3.9130434782608692E-2</v>
      </c>
    </row>
    <row r="40" spans="1:4" x14ac:dyDescent="0.25">
      <c r="A40" s="1">
        <v>74</v>
      </c>
      <c r="B40">
        <f t="shared" si="2"/>
        <v>4.5738523970127887E-3</v>
      </c>
      <c r="C40">
        <f t="shared" si="0"/>
        <v>0.11620057441059517</v>
      </c>
      <c r="D40">
        <f t="shared" si="1"/>
        <v>3.9361702127659576E-2</v>
      </c>
    </row>
    <row r="41" spans="1:4" x14ac:dyDescent="0.25">
      <c r="A41" s="1">
        <v>76</v>
      </c>
      <c r="B41">
        <f t="shared" si="2"/>
        <v>4.2504466526714644E-3</v>
      </c>
      <c r="C41">
        <f t="shared" si="0"/>
        <v>0.10737970490959481</v>
      </c>
      <c r="D41">
        <f t="shared" si="1"/>
        <v>3.9583333333333366E-2</v>
      </c>
    </row>
    <row r="42" spans="1:4" x14ac:dyDescent="0.25">
      <c r="A42" s="1">
        <v>78</v>
      </c>
      <c r="B42">
        <f t="shared" si="2"/>
        <v>3.9471727319318559E-3</v>
      </c>
      <c r="C42">
        <f t="shared" si="0"/>
        <v>9.9185366084441506E-2</v>
      </c>
      <c r="D42">
        <f t="shared" si="1"/>
        <v>3.9795918367346937E-2</v>
      </c>
    </row>
    <row r="43" spans="1:4" x14ac:dyDescent="0.25">
      <c r="A43" s="1">
        <v>80</v>
      </c>
      <c r="B43">
        <f t="shared" si="2"/>
        <v>3.6631277777468365E-3</v>
      </c>
      <c r="C43">
        <f t="shared" si="0"/>
        <v>9.1578194443670879E-2</v>
      </c>
      <c r="D43">
        <f t="shared" si="1"/>
        <v>4.0000000000000015E-2</v>
      </c>
    </row>
    <row r="44" spans="1:4" x14ac:dyDescent="0.25">
      <c r="A44" s="1">
        <v>82</v>
      </c>
      <c r="B44">
        <f t="shared" si="2"/>
        <v>3.3973984573610568E-3</v>
      </c>
      <c r="C44">
        <f t="shared" si="0"/>
        <v>8.4520644548982338E-2</v>
      </c>
      <c r="D44">
        <f t="shared" si="1"/>
        <v>4.0196078431372573E-2</v>
      </c>
    </row>
    <row r="45" spans="1:4" x14ac:dyDescent="0.25">
      <c r="A45" s="1">
        <v>84</v>
      </c>
      <c r="B45">
        <f t="shared" si="2"/>
        <v>3.1490711323003181E-3</v>
      </c>
      <c r="C45">
        <f t="shared" si="0"/>
        <v>7.7976999466484065E-2</v>
      </c>
      <c r="D45">
        <f t="shared" si="1"/>
        <v>4.0384615384615387E-2</v>
      </c>
    </row>
    <row r="46" spans="1:4" x14ac:dyDescent="0.25">
      <c r="A46" s="1">
        <v>86</v>
      </c>
      <c r="B46">
        <f t="shared" si="2"/>
        <v>2.917240187623201E-3</v>
      </c>
      <c r="C46">
        <f t="shared" si="0"/>
        <v>7.1913362764664979E-2</v>
      </c>
      <c r="D46">
        <f t="shared" si="1"/>
        <v>4.0566037735849041E-2</v>
      </c>
    </row>
    <row r="47" spans="1:4" x14ac:dyDescent="0.25">
      <c r="A47" s="1">
        <v>88</v>
      </c>
      <c r="B47">
        <f t="shared" si="2"/>
        <v>2.7010147786750561E-3</v>
      </c>
      <c r="C47">
        <f t="shared" si="0"/>
        <v>6.6297635476569527E-2</v>
      </c>
      <c r="D47">
        <f t="shared" si="1"/>
        <v>4.0740740740740758E-2</v>
      </c>
    </row>
    <row r="48" spans="1:4" x14ac:dyDescent="0.25">
      <c r="A48" s="1">
        <v>90</v>
      </c>
      <c r="B48">
        <f t="shared" si="2"/>
        <v>2.4995242211045192E-3</v>
      </c>
      <c r="C48">
        <f t="shared" si="0"/>
        <v>6.1099480960332686E-2</v>
      </c>
      <c r="D48">
        <f t="shared" si="1"/>
        <v>4.0909090909090916E-2</v>
      </c>
    </row>
    <row r="49" spans="1:4" x14ac:dyDescent="0.25">
      <c r="A49" s="1">
        <v>92</v>
      </c>
      <c r="B49">
        <f t="shared" si="2"/>
        <v>2.3119222212657242E-3</v>
      </c>
      <c r="C49">
        <f t="shared" si="0"/>
        <v>5.6290280169948081E-2</v>
      </c>
      <c r="D49">
        <f t="shared" si="1"/>
        <v>4.1071428571428557E-2</v>
      </c>
    </row>
    <row r="50" spans="1:4" x14ac:dyDescent="0.25">
      <c r="A50" s="1">
        <v>94</v>
      </c>
      <c r="B50">
        <f t="shared" si="2"/>
        <v>2.1373901188985168E-3</v>
      </c>
      <c r="C50">
        <f t="shared" si="0"/>
        <v>5.1843079479666154E-2</v>
      </c>
      <c r="D50">
        <f t="shared" si="1"/>
        <v>4.1228070175438593E-2</v>
      </c>
    </row>
    <row r="51" spans="1:4" x14ac:dyDescent="0.25">
      <c r="A51" s="1">
        <v>96</v>
      </c>
      <c r="B51">
        <f t="shared" si="2"/>
        <v>1.9751392917648071E-3</v>
      </c>
      <c r="C51">
        <f t="shared" si="0"/>
        <v>4.7732532884316115E-2</v>
      </c>
      <c r="D51">
        <f t="shared" si="1"/>
        <v>4.1379310344827634E-2</v>
      </c>
    </row>
    <row r="52" spans="1:4" x14ac:dyDescent="0.25">
      <c r="A52" s="1">
        <v>98</v>
      </c>
      <c r="B52">
        <f t="shared" si="2"/>
        <v>1.8244128523764635E-3</v>
      </c>
      <c r="C52">
        <f t="shared" si="0"/>
        <v>4.3934840118453611E-2</v>
      </c>
      <c r="D52">
        <f t="shared" si="1"/>
        <v>4.1525423728813564E-2</v>
      </c>
    </row>
    <row r="53" spans="1:4" x14ac:dyDescent="0.25">
      <c r="A53" s="1">
        <v>100</v>
      </c>
      <c r="B53">
        <f t="shared" si="2"/>
        <v>1.6844867497713668E-3</v>
      </c>
      <c r="C53">
        <f t="shared" si="0"/>
        <v>4.0427681994512854E-2</v>
      </c>
      <c r="D53">
        <f t="shared" si="1"/>
        <v>4.1666666666666616E-2</v>
      </c>
    </row>
  </sheetData>
  <sheetProtection password="DC2F" sheet="1" formatCells="0"/>
  <protectedRanges>
    <protectedRange sqref="A4:A53" name="Range4"/>
    <protectedRange sqref="J2" name="Range3"/>
    <protectedRange sqref="D2" name="Range2"/>
    <protectedRange sqref="B2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1265" r:id="rId4">
          <objectPr defaultSize="0" autoPict="0" r:id="rId5">
            <anchor moveWithCells="1" sizeWithCells="1">
              <from>
                <xdr:col>6</xdr:col>
                <xdr:colOff>220980</xdr:colOff>
                <xdr:row>3</xdr:row>
                <xdr:rowOff>68580</xdr:rowOff>
              </from>
              <to>
                <xdr:col>10</xdr:col>
                <xdr:colOff>403860</xdr:colOff>
                <xdr:row>6</xdr:row>
                <xdr:rowOff>91440</xdr:rowOff>
              </to>
            </anchor>
          </objectPr>
        </oleObject>
      </mc:Choice>
      <mc:Fallback>
        <oleObject progId="Equation.DSMT4" shapeId="11265" r:id="rId4"/>
      </mc:Fallback>
    </mc:AlternateContent>
    <mc:AlternateContent xmlns:mc="http://schemas.openxmlformats.org/markup-compatibility/2006">
      <mc:Choice Requires="x14">
        <oleObject progId="Equation.DSMT4" shapeId="11324" r:id="rId6">
          <objectPr defaultSize="0" r:id="rId7">
            <anchor moveWithCells="1">
              <from>
                <xdr:col>5</xdr:col>
                <xdr:colOff>449580</xdr:colOff>
                <xdr:row>37</xdr:row>
                <xdr:rowOff>30480</xdr:rowOff>
              </from>
              <to>
                <xdr:col>7</xdr:col>
                <xdr:colOff>411480</xdr:colOff>
                <xdr:row>41</xdr:row>
                <xdr:rowOff>22860</xdr:rowOff>
              </to>
            </anchor>
          </objectPr>
        </oleObject>
      </mc:Choice>
      <mc:Fallback>
        <oleObject progId="Equation.DSMT4" shapeId="1132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Weibull</vt:lpstr>
      <vt:lpstr>Extreme Val</vt:lpstr>
      <vt:lpstr>normal</vt:lpstr>
      <vt:lpstr>lognormal</vt:lpstr>
      <vt:lpstr>gamma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 Ebeling</dc:creator>
  <cp:lastModifiedBy>Jason Freels</cp:lastModifiedBy>
  <dcterms:created xsi:type="dcterms:W3CDTF">2002-09-17T09:59:14Z</dcterms:created>
  <dcterms:modified xsi:type="dcterms:W3CDTF">2017-09-18T01:08:00Z</dcterms:modified>
</cp:coreProperties>
</file>