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bur\github\reliability\courses\logm634-asam\excel-templates\"/>
    </mc:Choice>
  </mc:AlternateContent>
  <bookViews>
    <workbookView xWindow="240" yWindow="12" windowWidth="14232" windowHeight="8448"/>
  </bookViews>
  <sheets>
    <sheet name="CFR" sheetId="1" r:id="rId1"/>
    <sheet name="Failure Modes" sheetId="2" r:id="rId2"/>
    <sheet name="Poisson" sheetId="3" r:id="rId3"/>
  </sheets>
  <calcPr calcId="171027"/>
</workbook>
</file>

<file path=xl/calcChain.xml><?xml version="1.0" encoding="utf-8"?>
<calcChain xmlns="http://schemas.openxmlformats.org/spreadsheetml/2006/main">
  <c r="D3" i="3" l="1"/>
  <c r="D11" i="3"/>
  <c r="D6" i="3"/>
  <c r="C11" i="3"/>
  <c r="C7" i="3"/>
  <c r="C8" i="3"/>
  <c r="C10" i="3"/>
  <c r="C6" i="3"/>
  <c r="C9" i="2"/>
  <c r="C10" i="2" s="1"/>
  <c r="D6" i="2"/>
  <c r="E6" i="2"/>
  <c r="F6" i="2"/>
  <c r="G6" i="2"/>
  <c r="H6" i="2"/>
  <c r="I6" i="2"/>
  <c r="J6" i="2"/>
  <c r="K6" i="2"/>
  <c r="L6" i="2"/>
  <c r="C6" i="2"/>
  <c r="D5" i="2"/>
  <c r="E5" i="2"/>
  <c r="F5" i="2"/>
  <c r="G5" i="2"/>
  <c r="H5" i="2"/>
  <c r="I5" i="2"/>
  <c r="J5" i="2"/>
  <c r="K5" i="2"/>
  <c r="L5" i="2"/>
  <c r="C5" i="2"/>
  <c r="F8" i="1"/>
  <c r="L8" i="1" s="1"/>
  <c r="F9" i="1"/>
  <c r="L9" i="1" s="1"/>
  <c r="K9" i="1"/>
  <c r="F10" i="1"/>
  <c r="K10" i="1" s="1"/>
  <c r="L10" i="1"/>
  <c r="F11" i="1"/>
  <c r="K11" i="1"/>
  <c r="L11" i="1"/>
  <c r="F12" i="1"/>
  <c r="K12" i="1" s="1"/>
  <c r="F13" i="1"/>
  <c r="K13" i="1"/>
  <c r="L13" i="1"/>
  <c r="F14" i="1"/>
  <c r="K14" i="1" s="1"/>
  <c r="F15" i="1"/>
  <c r="K15" i="1" s="1"/>
  <c r="F16" i="1"/>
  <c r="G16" i="1" s="1"/>
  <c r="H16" i="1" s="1"/>
  <c r="I16" i="1" s="1"/>
  <c r="J16" i="1" s="1"/>
  <c r="K16" i="1"/>
  <c r="L16" i="1"/>
  <c r="F17" i="1"/>
  <c r="L17" i="1" s="1"/>
  <c r="K17" i="1"/>
  <c r="F18" i="1"/>
  <c r="K18" i="1" s="1"/>
  <c r="L18" i="1"/>
  <c r="F19" i="1"/>
  <c r="L19" i="1" s="1"/>
  <c r="K19" i="1"/>
  <c r="F20" i="1"/>
  <c r="K20" i="1" s="1"/>
  <c r="F21" i="1"/>
  <c r="K21" i="1"/>
  <c r="L21" i="1"/>
  <c r="F22" i="1"/>
  <c r="K22" i="1" s="1"/>
  <c r="F23" i="1"/>
  <c r="K23" i="1" s="1"/>
  <c r="F24" i="1"/>
  <c r="G24" i="1" s="1"/>
  <c r="H24" i="1" s="1"/>
  <c r="I24" i="1" s="1"/>
  <c r="J24" i="1" s="1"/>
  <c r="K24" i="1"/>
  <c r="L24" i="1"/>
  <c r="F25" i="1"/>
  <c r="L25" i="1" s="1"/>
  <c r="K25" i="1"/>
  <c r="F26" i="1"/>
  <c r="K26" i="1" s="1"/>
  <c r="L26" i="1"/>
  <c r="F27" i="1"/>
  <c r="L27" i="1" s="1"/>
  <c r="K27" i="1"/>
  <c r="F28" i="1"/>
  <c r="K28" i="1" s="1"/>
  <c r="F29" i="1"/>
  <c r="K29" i="1"/>
  <c r="L29" i="1"/>
  <c r="F30" i="1"/>
  <c r="K30" i="1" s="1"/>
  <c r="F31" i="1"/>
  <c r="K31" i="1" s="1"/>
  <c r="F32" i="1"/>
  <c r="K32" i="1"/>
  <c r="L32" i="1"/>
  <c r="F33" i="1"/>
  <c r="L33" i="1" s="1"/>
  <c r="K33" i="1"/>
  <c r="F34" i="1"/>
  <c r="K34" i="1" s="1"/>
  <c r="L34" i="1"/>
  <c r="F35" i="1"/>
  <c r="L35" i="1" s="1"/>
  <c r="K35" i="1"/>
  <c r="F36" i="1"/>
  <c r="K36" i="1" s="1"/>
  <c r="F37" i="1"/>
  <c r="K37" i="1"/>
  <c r="L37" i="1"/>
  <c r="F38" i="1"/>
  <c r="K38" i="1" s="1"/>
  <c r="F39" i="1"/>
  <c r="K39" i="1" s="1"/>
  <c r="F40" i="1"/>
  <c r="K40" i="1"/>
  <c r="L40" i="1"/>
  <c r="F41" i="1"/>
  <c r="L41" i="1" s="1"/>
  <c r="K41" i="1"/>
  <c r="F42" i="1"/>
  <c r="K42" i="1" s="1"/>
  <c r="L42" i="1"/>
  <c r="F43" i="1"/>
  <c r="K43" i="1" s="1"/>
  <c r="F44" i="1"/>
  <c r="K44" i="1" s="1"/>
  <c r="F45" i="1"/>
  <c r="K45" i="1"/>
  <c r="L45" i="1"/>
  <c r="F46" i="1"/>
  <c r="K46" i="1" s="1"/>
  <c r="F47" i="1"/>
  <c r="K47" i="1" s="1"/>
  <c r="F48" i="1"/>
  <c r="K48" i="1"/>
  <c r="L48" i="1"/>
  <c r="F49" i="1"/>
  <c r="L49" i="1" s="1"/>
  <c r="K49" i="1"/>
  <c r="F50" i="1"/>
  <c r="K50" i="1" s="1"/>
  <c r="L50" i="1"/>
  <c r="F51" i="1"/>
  <c r="K51" i="1" s="1"/>
  <c r="F52" i="1"/>
  <c r="K52" i="1" s="1"/>
  <c r="F53" i="1"/>
  <c r="K53" i="1"/>
  <c r="L53" i="1"/>
  <c r="F54" i="1"/>
  <c r="K54" i="1" s="1"/>
  <c r="F55" i="1"/>
  <c r="K55" i="1" s="1"/>
  <c r="F56" i="1"/>
  <c r="K56" i="1"/>
  <c r="L56" i="1"/>
  <c r="F7" i="1"/>
  <c r="K7" i="1" s="1"/>
  <c r="L7" i="1"/>
  <c r="E4" i="1"/>
  <c r="D10" i="1"/>
  <c r="G10" i="1"/>
  <c r="H10" i="1"/>
  <c r="I10" i="1" s="1"/>
  <c r="J10" i="1" s="1"/>
  <c r="D11" i="1"/>
  <c r="G11" i="1" s="1"/>
  <c r="H11" i="1" s="1"/>
  <c r="I11" i="1" s="1"/>
  <c r="J11" i="1" s="1"/>
  <c r="D12" i="1"/>
  <c r="G12" i="1" s="1"/>
  <c r="H12" i="1" s="1"/>
  <c r="I12" i="1" s="1"/>
  <c r="J12" i="1" s="1"/>
  <c r="D13" i="1"/>
  <c r="G13" i="1" s="1"/>
  <c r="H13" i="1" s="1"/>
  <c r="I13" i="1" s="1"/>
  <c r="J13" i="1" s="1"/>
  <c r="D14" i="1"/>
  <c r="G14" i="1"/>
  <c r="H14" i="1" s="1"/>
  <c r="I14" i="1" s="1"/>
  <c r="J14" i="1" s="1"/>
  <c r="D15" i="1"/>
  <c r="E15" i="1" s="1"/>
  <c r="G15" i="1"/>
  <c r="H15" i="1" s="1"/>
  <c r="I15" i="1" s="1"/>
  <c r="J15" i="1" s="1"/>
  <c r="D16" i="1"/>
  <c r="E16" i="1" s="1"/>
  <c r="D17" i="1"/>
  <c r="G17" i="1" s="1"/>
  <c r="H17" i="1" s="1"/>
  <c r="I17" i="1" s="1"/>
  <c r="J17" i="1" s="1"/>
  <c r="D18" i="1"/>
  <c r="G18" i="1"/>
  <c r="H18" i="1"/>
  <c r="I18" i="1" s="1"/>
  <c r="J18" i="1" s="1"/>
  <c r="D19" i="1"/>
  <c r="G19" i="1" s="1"/>
  <c r="H19" i="1" s="1"/>
  <c r="I19" i="1" s="1"/>
  <c r="J19" i="1" s="1"/>
  <c r="D20" i="1"/>
  <c r="G20" i="1" s="1"/>
  <c r="H20" i="1" s="1"/>
  <c r="I20" i="1" s="1"/>
  <c r="J20" i="1" s="1"/>
  <c r="D21" i="1"/>
  <c r="G21" i="1" s="1"/>
  <c r="H21" i="1" s="1"/>
  <c r="I21" i="1" s="1"/>
  <c r="J21" i="1" s="1"/>
  <c r="D22" i="1"/>
  <c r="G22" i="1"/>
  <c r="H22" i="1" s="1"/>
  <c r="I22" i="1" s="1"/>
  <c r="J22" i="1" s="1"/>
  <c r="D23" i="1"/>
  <c r="E23" i="1" s="1"/>
  <c r="G23" i="1"/>
  <c r="H23" i="1" s="1"/>
  <c r="I23" i="1" s="1"/>
  <c r="J23" i="1" s="1"/>
  <c r="D24" i="1"/>
  <c r="E24" i="1" s="1"/>
  <c r="D25" i="1"/>
  <c r="G25" i="1" s="1"/>
  <c r="H25" i="1" s="1"/>
  <c r="I25" i="1" s="1"/>
  <c r="J25" i="1" s="1"/>
  <c r="D26" i="1"/>
  <c r="G26" i="1"/>
  <c r="H26" i="1"/>
  <c r="I26" i="1" s="1"/>
  <c r="J26" i="1" s="1"/>
  <c r="D27" i="1"/>
  <c r="G27" i="1" s="1"/>
  <c r="H27" i="1" s="1"/>
  <c r="I27" i="1" s="1"/>
  <c r="J27" i="1" s="1"/>
  <c r="D28" i="1"/>
  <c r="G28" i="1" s="1"/>
  <c r="H28" i="1" s="1"/>
  <c r="I28" i="1" s="1"/>
  <c r="J28" i="1" s="1"/>
  <c r="D29" i="1"/>
  <c r="G29" i="1" s="1"/>
  <c r="H29" i="1" s="1"/>
  <c r="I29" i="1" s="1"/>
  <c r="J29" i="1" s="1"/>
  <c r="D30" i="1"/>
  <c r="G30" i="1"/>
  <c r="H30" i="1" s="1"/>
  <c r="I30" i="1" s="1"/>
  <c r="J30" i="1" s="1"/>
  <c r="D31" i="1"/>
  <c r="E31" i="1" s="1"/>
  <c r="G31" i="1"/>
  <c r="H31" i="1" s="1"/>
  <c r="I31" i="1" s="1"/>
  <c r="J31" i="1" s="1"/>
  <c r="D32" i="1"/>
  <c r="G32" i="1" s="1"/>
  <c r="H32" i="1" s="1"/>
  <c r="I32" i="1" s="1"/>
  <c r="J32" i="1" s="1"/>
  <c r="D33" i="1"/>
  <c r="G33" i="1" s="1"/>
  <c r="H33" i="1" s="1"/>
  <c r="I33" i="1" s="1"/>
  <c r="J33" i="1" s="1"/>
  <c r="D34" i="1"/>
  <c r="G34" i="1"/>
  <c r="H34" i="1"/>
  <c r="I34" i="1" s="1"/>
  <c r="J34" i="1" s="1"/>
  <c r="D35" i="1"/>
  <c r="G35" i="1" s="1"/>
  <c r="H35" i="1" s="1"/>
  <c r="I35" i="1" s="1"/>
  <c r="J35" i="1" s="1"/>
  <c r="D36" i="1"/>
  <c r="G36" i="1" s="1"/>
  <c r="H36" i="1" s="1"/>
  <c r="I36" i="1" s="1"/>
  <c r="J36" i="1" s="1"/>
  <c r="D37" i="1"/>
  <c r="G37" i="1" s="1"/>
  <c r="H37" i="1" s="1"/>
  <c r="I37" i="1" s="1"/>
  <c r="J37" i="1" s="1"/>
  <c r="D38" i="1"/>
  <c r="D39" i="1"/>
  <c r="E39" i="1" s="1"/>
  <c r="G39" i="1"/>
  <c r="H39" i="1" s="1"/>
  <c r="I39" i="1" s="1"/>
  <c r="J39" i="1" s="1"/>
  <c r="D40" i="1"/>
  <c r="G40" i="1" s="1"/>
  <c r="H40" i="1" s="1"/>
  <c r="I40" i="1" s="1"/>
  <c r="J40" i="1" s="1"/>
  <c r="D41" i="1"/>
  <c r="G41" i="1" s="1"/>
  <c r="H41" i="1" s="1"/>
  <c r="I41" i="1" s="1"/>
  <c r="J41" i="1" s="1"/>
  <c r="D42" i="1"/>
  <c r="G42" i="1"/>
  <c r="H42" i="1"/>
  <c r="I42" i="1" s="1"/>
  <c r="J42" i="1" s="1"/>
  <c r="D43" i="1"/>
  <c r="G43" i="1" s="1"/>
  <c r="H43" i="1" s="1"/>
  <c r="I43" i="1" s="1"/>
  <c r="J43" i="1" s="1"/>
  <c r="D44" i="1"/>
  <c r="G44" i="1" s="1"/>
  <c r="H44" i="1" s="1"/>
  <c r="I44" i="1" s="1"/>
  <c r="J44" i="1" s="1"/>
  <c r="D45" i="1"/>
  <c r="G45" i="1" s="1"/>
  <c r="H45" i="1" s="1"/>
  <c r="I45" i="1" s="1"/>
  <c r="J45" i="1" s="1"/>
  <c r="D46" i="1"/>
  <c r="D47" i="1"/>
  <c r="E47" i="1" s="1"/>
  <c r="G47" i="1"/>
  <c r="H47" i="1" s="1"/>
  <c r="I47" i="1" s="1"/>
  <c r="J47" i="1" s="1"/>
  <c r="D48" i="1"/>
  <c r="G48" i="1" s="1"/>
  <c r="H48" i="1" s="1"/>
  <c r="I48" i="1" s="1"/>
  <c r="J48" i="1" s="1"/>
  <c r="D49" i="1"/>
  <c r="G49" i="1" s="1"/>
  <c r="H49" i="1" s="1"/>
  <c r="I49" i="1" s="1"/>
  <c r="J49" i="1" s="1"/>
  <c r="D50" i="1"/>
  <c r="G50" i="1"/>
  <c r="H50" i="1"/>
  <c r="I50" i="1" s="1"/>
  <c r="J50" i="1" s="1"/>
  <c r="D51" i="1"/>
  <c r="G51" i="1" s="1"/>
  <c r="H51" i="1" s="1"/>
  <c r="I51" i="1" s="1"/>
  <c r="J51" i="1" s="1"/>
  <c r="D52" i="1"/>
  <c r="G52" i="1" s="1"/>
  <c r="H52" i="1" s="1"/>
  <c r="I52" i="1" s="1"/>
  <c r="J52" i="1" s="1"/>
  <c r="D53" i="1"/>
  <c r="G53" i="1" s="1"/>
  <c r="H53" i="1" s="1"/>
  <c r="I53" i="1" s="1"/>
  <c r="J53" i="1" s="1"/>
  <c r="D54" i="1"/>
  <c r="D55" i="1"/>
  <c r="E55" i="1" s="1"/>
  <c r="G55" i="1"/>
  <c r="H55" i="1"/>
  <c r="I55" i="1" s="1"/>
  <c r="J55" i="1" s="1"/>
  <c r="D56" i="1"/>
  <c r="G56" i="1" s="1"/>
  <c r="H56" i="1" s="1"/>
  <c r="I56" i="1" s="1"/>
  <c r="J56" i="1" s="1"/>
  <c r="D8" i="1"/>
  <c r="G8" i="1" s="1"/>
  <c r="H8" i="1" s="1"/>
  <c r="I8" i="1" s="1"/>
  <c r="J8" i="1" s="1"/>
  <c r="D9" i="1"/>
  <c r="G9" i="1"/>
  <c r="H9" i="1"/>
  <c r="I9" i="1"/>
  <c r="J9" i="1" s="1"/>
  <c r="D7" i="1"/>
  <c r="G7" i="1" s="1"/>
  <c r="H7" i="1" s="1"/>
  <c r="I7" i="1" s="1"/>
  <c r="J7" i="1" s="1"/>
  <c r="D4" i="1"/>
  <c r="C14" i="1"/>
  <c r="E14" i="1"/>
  <c r="C15" i="1"/>
  <c r="C16" i="1"/>
  <c r="C17" i="1"/>
  <c r="E17" i="1"/>
  <c r="C18" i="1"/>
  <c r="E18" i="1"/>
  <c r="C19" i="1"/>
  <c r="C20" i="1"/>
  <c r="C21" i="1"/>
  <c r="E21" i="1"/>
  <c r="C22" i="1"/>
  <c r="E22" i="1"/>
  <c r="C23" i="1"/>
  <c r="C24" i="1"/>
  <c r="C25" i="1"/>
  <c r="E25" i="1"/>
  <c r="C26" i="1"/>
  <c r="E26" i="1"/>
  <c r="C27" i="1"/>
  <c r="C28" i="1"/>
  <c r="C29" i="1"/>
  <c r="E29" i="1"/>
  <c r="C30" i="1"/>
  <c r="E30" i="1"/>
  <c r="C31" i="1"/>
  <c r="C32" i="1"/>
  <c r="C33" i="1"/>
  <c r="E33" i="1"/>
  <c r="C34" i="1"/>
  <c r="E34" i="1"/>
  <c r="C35" i="1"/>
  <c r="C36" i="1"/>
  <c r="C37" i="1"/>
  <c r="E37" i="1"/>
  <c r="C38" i="1"/>
  <c r="E38" i="1"/>
  <c r="C39" i="1"/>
  <c r="C40" i="1"/>
  <c r="C41" i="1"/>
  <c r="E41" i="1"/>
  <c r="C42" i="1"/>
  <c r="E42" i="1"/>
  <c r="C43" i="1"/>
  <c r="C44" i="1"/>
  <c r="C45" i="1"/>
  <c r="E45" i="1"/>
  <c r="C46" i="1"/>
  <c r="E46" i="1"/>
  <c r="C47" i="1"/>
  <c r="C48" i="1"/>
  <c r="C49" i="1"/>
  <c r="E49" i="1"/>
  <c r="C50" i="1"/>
  <c r="E50" i="1"/>
  <c r="C51" i="1"/>
  <c r="C52" i="1"/>
  <c r="C53" i="1"/>
  <c r="E53" i="1"/>
  <c r="C54" i="1"/>
  <c r="E54" i="1"/>
  <c r="C55" i="1"/>
  <c r="C56" i="1"/>
  <c r="E13" i="1"/>
  <c r="E8" i="1"/>
  <c r="E9" i="1"/>
  <c r="E10" i="1"/>
  <c r="E11" i="1"/>
  <c r="C8" i="1"/>
  <c r="C9" i="1"/>
  <c r="C10" i="1"/>
  <c r="C11" i="1"/>
  <c r="C12" i="1"/>
  <c r="C13" i="1"/>
  <c r="C7" i="1"/>
  <c r="C4" i="1"/>
  <c r="C12" i="3"/>
  <c r="C9" i="3"/>
  <c r="C13" i="2"/>
  <c r="C12" i="2" l="1"/>
  <c r="C11" i="2"/>
  <c r="K8" i="1"/>
  <c r="E56" i="1"/>
  <c r="E52" i="1"/>
  <c r="E48" i="1"/>
  <c r="E44" i="1"/>
  <c r="E40" i="1"/>
  <c r="E36" i="1"/>
  <c r="E32" i="1"/>
  <c r="E28" i="1"/>
  <c r="E20" i="1"/>
  <c r="L55" i="1"/>
  <c r="L47" i="1"/>
  <c r="L39" i="1"/>
  <c r="L31" i="1"/>
  <c r="L23" i="1"/>
  <c r="L15" i="1"/>
  <c r="L52" i="1"/>
  <c r="L44" i="1"/>
  <c r="L36" i="1"/>
  <c r="L28" i="1"/>
  <c r="L20" i="1"/>
  <c r="L12" i="1"/>
  <c r="E7" i="1"/>
  <c r="E12" i="1"/>
  <c r="E51" i="1"/>
  <c r="E43" i="1"/>
  <c r="E35" i="1"/>
  <c r="E27" i="1"/>
  <c r="E19" i="1"/>
  <c r="G54" i="1"/>
  <c r="H54" i="1" s="1"/>
  <c r="I54" i="1" s="1"/>
  <c r="J54" i="1" s="1"/>
  <c r="G46" i="1"/>
  <c r="H46" i="1" s="1"/>
  <c r="I46" i="1" s="1"/>
  <c r="J46" i="1" s="1"/>
  <c r="G38" i="1"/>
  <c r="H38" i="1" s="1"/>
  <c r="I38" i="1" s="1"/>
  <c r="J38" i="1" s="1"/>
  <c r="L54" i="1"/>
  <c r="L46" i="1"/>
  <c r="L38" i="1"/>
  <c r="L30" i="1"/>
  <c r="L22" i="1"/>
  <c r="L14" i="1"/>
  <c r="L51" i="1"/>
  <c r="L43" i="1"/>
</calcChain>
</file>

<file path=xl/sharedStrings.xml><?xml version="1.0" encoding="utf-8"?>
<sst xmlns="http://schemas.openxmlformats.org/spreadsheetml/2006/main" count="53" uniqueCount="50">
  <si>
    <t>Exponential and Poisson Probability Distributions - Chapter 3</t>
  </si>
  <si>
    <t>Mean</t>
  </si>
  <si>
    <t>t</t>
  </si>
  <si>
    <t>f(t)</t>
  </si>
  <si>
    <t>R(t)</t>
  </si>
  <si>
    <t>Redundant</t>
  </si>
  <si>
    <t>R(t) sec 3.6</t>
  </si>
  <si>
    <t>Poisson</t>
  </si>
  <si>
    <t>P1(t)</t>
  </si>
  <si>
    <t>P2(t)</t>
  </si>
  <si>
    <t>P3(t)</t>
  </si>
  <si>
    <t>P4(t)</t>
  </si>
  <si>
    <t>l</t>
  </si>
  <si>
    <r>
      <t>l</t>
    </r>
    <r>
      <rPr>
        <sz val="12"/>
        <rFont val="Arial"/>
        <family val="2"/>
      </rPr>
      <t>t</t>
    </r>
  </si>
  <si>
    <t>input:</t>
  </si>
  <si>
    <t>median</t>
  </si>
  <si>
    <t>Exponential</t>
  </si>
  <si>
    <t>P0(t)=R(t)</t>
  </si>
  <si>
    <t xml:space="preserve"> design life</t>
  </si>
  <si>
    <t>Pn(t)</t>
  </si>
  <si>
    <t>Cumulative</t>
  </si>
  <si>
    <t>Failure Mode</t>
  </si>
  <si>
    <t>Failure Rate</t>
  </si>
  <si>
    <t>MTTF</t>
  </si>
  <si>
    <t>time t</t>
  </si>
  <si>
    <t>System</t>
  </si>
  <si>
    <t>failure rate =</t>
  </si>
  <si>
    <t>MTTF =</t>
  </si>
  <si>
    <t>Median =</t>
  </si>
  <si>
    <t>Std Deviation =</t>
  </si>
  <si>
    <t>Section 3.2.1</t>
  </si>
  <si>
    <t>R(t) =</t>
  </si>
  <si>
    <t>Section 3.5</t>
  </si>
  <si>
    <t>failure number, k =</t>
  </si>
  <si>
    <t>time, t =</t>
  </si>
  <si>
    <r>
      <t xml:space="preserve">Failure Rate, </t>
    </r>
    <r>
      <rPr>
        <sz val="10"/>
        <rFont val="Symbol"/>
        <family val="1"/>
        <charset val="2"/>
      </rPr>
      <t>l =</t>
    </r>
  </si>
  <si>
    <t>Component MTTF =</t>
  </si>
  <si>
    <t>Probability of k failures in time t =</t>
  </si>
  <si>
    <t>Probability of k or fewer failures in time t =</t>
  </si>
  <si>
    <t>Expected number of failures in time t =</t>
  </si>
  <si>
    <t>Component Reliability at time t =</t>
  </si>
  <si>
    <t>Probability of kth failure by time t =</t>
  </si>
  <si>
    <t>Mean time to observe k failures =</t>
  </si>
  <si>
    <t>units</t>
  </si>
  <si>
    <t>exponential</t>
  </si>
  <si>
    <t>years</t>
  </si>
  <si>
    <t>T</t>
  </si>
  <si>
    <t>Yk</t>
  </si>
  <si>
    <t>N</t>
  </si>
  <si>
    <t>gamma (Erlang)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</si>
</sst>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5" formatCode="0.000E+00"/>
    <numFmt numFmtId="166" formatCode="0.0"/>
    <numFmt numFmtId="167" formatCode="0.000"/>
    <numFmt numFmtId="169" formatCode="0.0000"/>
  </numFmts>
  <fonts count="14" x14ac:knownFonts="1">
    <font>
      <sz val="10"/>
      <name val="Arial"/>
    </font>
    <font>
      <sz val="10"/>
      <name val="Arial"/>
    </font>
    <font>
      <sz val="8"/>
      <name val="Arial"/>
      <family val="2"/>
    </font>
    <font>
      <sz val="14"/>
      <name val="Symbol"/>
      <family val="1"/>
      <charset val="2"/>
    </font>
    <font>
      <sz val="14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2"/>
      <name val="Symbol"/>
      <family val="1"/>
      <charset val="2"/>
    </font>
    <font>
      <sz val="12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0"/>
      <name val="Symbol"/>
      <family val="1"/>
      <charset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E7DD95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10" fillId="0" borderId="0" xfId="0" applyFont="1"/>
    <xf numFmtId="165" fontId="10" fillId="0" borderId="0" xfId="0" applyNumberFormat="1" applyFont="1" applyAlignment="1">
      <alignment horizontal="center"/>
    </xf>
    <xf numFmtId="0" fontId="5" fillId="0" borderId="0" xfId="0" applyFont="1" applyAlignment="1">
      <alignment horizontal="right"/>
    </xf>
    <xf numFmtId="0" fontId="6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10" fillId="0" borderId="2" xfId="0" applyFont="1" applyBorder="1" applyAlignment="1">
      <alignment horizontal="right"/>
    </xf>
    <xf numFmtId="0" fontId="10" fillId="0" borderId="3" xfId="0" applyFont="1" applyBorder="1" applyAlignment="1">
      <alignment horizontal="right"/>
    </xf>
    <xf numFmtId="167" fontId="0" fillId="0" borderId="4" xfId="0" applyNumberFormat="1" applyBorder="1"/>
    <xf numFmtId="167" fontId="0" fillId="0" borderId="5" xfId="0" applyNumberFormat="1" applyBorder="1"/>
    <xf numFmtId="0" fontId="0" fillId="2" borderId="6" xfId="0" applyFill="1" applyBorder="1"/>
    <xf numFmtId="0" fontId="0" fillId="2" borderId="7" xfId="0" applyFill="1" applyBorder="1"/>
    <xf numFmtId="2" fontId="0" fillId="0" borderId="8" xfId="0" applyNumberFormat="1" applyBorder="1"/>
    <xf numFmtId="2" fontId="0" fillId="0" borderId="6" xfId="0" applyNumberFormat="1" applyBorder="1"/>
    <xf numFmtId="2" fontId="0" fillId="0" borderId="7" xfId="0" applyNumberFormat="1" applyBorder="1"/>
    <xf numFmtId="167" fontId="0" fillId="0" borderId="3" xfId="0" applyNumberFormat="1" applyBorder="1"/>
    <xf numFmtId="0" fontId="5" fillId="2" borderId="9" xfId="0" applyFont="1" applyFill="1" applyBorder="1"/>
    <xf numFmtId="0" fontId="0" fillId="2" borderId="1" xfId="0" applyFill="1" applyBorder="1"/>
    <xf numFmtId="0" fontId="10" fillId="3" borderId="2" xfId="0" applyFont="1" applyFill="1" applyBorder="1" applyAlignment="1">
      <alignment horizontal="right"/>
    </xf>
    <xf numFmtId="0" fontId="10" fillId="3" borderId="3" xfId="0" applyFont="1" applyFill="1" applyBorder="1" applyAlignment="1">
      <alignment horizontal="right"/>
    </xf>
    <xf numFmtId="0" fontId="10" fillId="2" borderId="1" xfId="0" applyFont="1" applyFill="1" applyBorder="1"/>
    <xf numFmtId="0" fontId="0" fillId="4" borderId="10" xfId="0" applyFill="1" applyBorder="1"/>
    <xf numFmtId="0" fontId="0" fillId="4" borderId="11" xfId="0" applyFill="1" applyBorder="1"/>
    <xf numFmtId="0" fontId="10" fillId="3" borderId="9" xfId="0" applyFont="1" applyFill="1" applyBorder="1"/>
    <xf numFmtId="0" fontId="0" fillId="2" borderId="11" xfId="0" applyFill="1" applyBorder="1"/>
    <xf numFmtId="0" fontId="5" fillId="5" borderId="12" xfId="0" applyFont="1" applyFill="1" applyBorder="1"/>
    <xf numFmtId="0" fontId="0" fillId="5" borderId="9" xfId="0" applyFill="1" applyBorder="1"/>
    <xf numFmtId="0" fontId="11" fillId="6" borderId="8" xfId="0" applyFont="1" applyFill="1" applyBorder="1"/>
    <xf numFmtId="0" fontId="11" fillId="6" borderId="6" xfId="0" applyFont="1" applyFill="1" applyBorder="1" applyAlignment="1">
      <alignment horizontal="right"/>
    </xf>
    <xf numFmtId="0" fontId="11" fillId="6" borderId="6" xfId="0" applyFont="1" applyFill="1" applyBorder="1"/>
    <xf numFmtId="0" fontId="11" fillId="6" borderId="7" xfId="0" applyFont="1" applyFill="1" applyBorder="1"/>
    <xf numFmtId="0" fontId="11" fillId="6" borderId="3" xfId="0" applyFont="1" applyFill="1" applyBorder="1"/>
    <xf numFmtId="0" fontId="11" fillId="6" borderId="4" xfId="0" applyFont="1" applyFill="1" applyBorder="1" applyAlignment="1">
      <alignment horizontal="right"/>
    </xf>
    <xf numFmtId="0" fontId="11" fillId="6" borderId="4" xfId="0" applyFont="1" applyFill="1" applyBorder="1"/>
    <xf numFmtId="0" fontId="11" fillId="6" borderId="5" xfId="0" applyFont="1" applyFill="1" applyBorder="1"/>
    <xf numFmtId="0" fontId="11" fillId="6" borderId="2" xfId="0" applyFont="1" applyFill="1" applyBorder="1"/>
    <xf numFmtId="0" fontId="11" fillId="6" borderId="0" xfId="0" applyFont="1" applyFill="1" applyBorder="1" applyAlignment="1">
      <alignment horizontal="right"/>
    </xf>
    <xf numFmtId="0" fontId="11" fillId="6" borderId="0" xfId="0" applyFont="1" applyFill="1" applyBorder="1"/>
    <xf numFmtId="0" fontId="11" fillId="6" borderId="13" xfId="0" applyFont="1" applyFill="1" applyBorder="1"/>
    <xf numFmtId="0" fontId="11" fillId="6" borderId="6" xfId="0" applyFont="1" applyFill="1" applyBorder="1" applyAlignment="1">
      <alignment horizontal="center"/>
    </xf>
    <xf numFmtId="169" fontId="11" fillId="6" borderId="4" xfId="0" applyNumberFormat="1" applyFont="1" applyFill="1" applyBorder="1" applyAlignment="1">
      <alignment horizontal="center"/>
    </xf>
    <xf numFmtId="169" fontId="11" fillId="6" borderId="0" xfId="0" applyNumberFormat="1" applyFont="1" applyFill="1" applyBorder="1" applyAlignment="1">
      <alignment horizontal="center"/>
    </xf>
    <xf numFmtId="0" fontId="4" fillId="2" borderId="10" xfId="0" applyFont="1" applyFill="1" applyBorder="1" applyAlignment="1">
      <alignment horizontal="right"/>
    </xf>
    <xf numFmtId="0" fontId="4" fillId="7" borderId="14" xfId="0" applyFont="1" applyFill="1" applyBorder="1"/>
    <xf numFmtId="0" fontId="10" fillId="7" borderId="15" xfId="0" applyFont="1" applyFill="1" applyBorder="1" applyAlignment="1">
      <alignment horizontal="center"/>
    </xf>
    <xf numFmtId="167" fontId="0" fillId="7" borderId="16" xfId="0" applyNumberFormat="1" applyFill="1" applyBorder="1" applyAlignment="1">
      <alignment horizontal="center"/>
    </xf>
    <xf numFmtId="169" fontId="0" fillId="7" borderId="17" xfId="0" applyNumberFormat="1" applyFill="1" applyBorder="1" applyAlignment="1">
      <alignment horizontal="center"/>
    </xf>
    <xf numFmtId="0" fontId="5" fillId="8" borderId="12" xfId="0" applyFont="1" applyFill="1" applyBorder="1"/>
    <xf numFmtId="0" fontId="10" fillId="8" borderId="0" xfId="0" applyFont="1" applyFill="1" applyBorder="1"/>
    <xf numFmtId="0" fontId="0" fillId="8" borderId="0" xfId="0" applyFill="1" applyBorder="1"/>
    <xf numFmtId="0" fontId="10" fillId="8" borderId="10" xfId="0" applyFont="1" applyFill="1" applyBorder="1"/>
    <xf numFmtId="0" fontId="10" fillId="8" borderId="18" xfId="0" applyFont="1" applyFill="1" applyBorder="1"/>
    <xf numFmtId="0" fontId="10" fillId="8" borderId="11" xfId="0" applyFont="1" applyFill="1" applyBorder="1"/>
    <xf numFmtId="0" fontId="10" fillId="8" borderId="12" xfId="0" applyFont="1" applyFill="1" applyBorder="1"/>
    <xf numFmtId="0" fontId="0" fillId="8" borderId="7" xfId="0" applyFill="1" applyBorder="1"/>
    <xf numFmtId="0" fontId="6" fillId="8" borderId="19" xfId="0" applyFont="1" applyFill="1" applyBorder="1"/>
    <xf numFmtId="0" fontId="6" fillId="8" borderId="20" xfId="0" applyFont="1" applyFill="1" applyBorder="1"/>
    <xf numFmtId="0" fontId="1" fillId="8" borderId="20" xfId="0" applyFont="1" applyFill="1" applyBorder="1"/>
    <xf numFmtId="0" fontId="0" fillId="8" borderId="21" xfId="0" applyFill="1" applyBorder="1"/>
    <xf numFmtId="0" fontId="0" fillId="8" borderId="0" xfId="0" applyFill="1"/>
    <xf numFmtId="0" fontId="4" fillId="8" borderId="0" xfId="0" applyFont="1" applyFill="1" applyBorder="1" applyAlignment="1">
      <alignment horizontal="left"/>
    </xf>
    <xf numFmtId="0" fontId="4" fillId="8" borderId="0" xfId="0" applyFont="1" applyFill="1" applyBorder="1"/>
    <xf numFmtId="0" fontId="0" fillId="8" borderId="22" xfId="0" applyFill="1" applyBorder="1"/>
    <xf numFmtId="0" fontId="4" fillId="8" borderId="23" xfId="0" applyFont="1" applyFill="1" applyBorder="1"/>
    <xf numFmtId="0" fontId="0" fillId="8" borderId="23" xfId="0" applyFill="1" applyBorder="1"/>
    <xf numFmtId="0" fontId="0" fillId="8" borderId="24" xfId="0" applyFill="1" applyBorder="1"/>
    <xf numFmtId="0" fontId="3" fillId="8" borderId="25" xfId="0" applyFont="1" applyFill="1" applyBorder="1" applyAlignment="1">
      <alignment horizontal="center"/>
    </xf>
    <xf numFmtId="166" fontId="4" fillId="8" borderId="23" xfId="0" applyNumberFormat="1" applyFont="1" applyFill="1" applyBorder="1"/>
    <xf numFmtId="2" fontId="4" fillId="8" borderId="23" xfId="0" applyNumberFormat="1" applyFont="1" applyFill="1" applyBorder="1"/>
    <xf numFmtId="0" fontId="4" fillId="8" borderId="0" xfId="0" applyFont="1" applyFill="1"/>
    <xf numFmtId="0" fontId="7" fillId="8" borderId="0" xfId="0" applyFont="1" applyFill="1"/>
    <xf numFmtId="0" fontId="5" fillId="8" borderId="23" xfId="0" applyFont="1" applyFill="1" applyBorder="1" applyAlignment="1">
      <alignment horizontal="center"/>
    </xf>
    <xf numFmtId="0" fontId="5" fillId="8" borderId="23" xfId="0" applyFont="1" applyFill="1" applyBorder="1"/>
    <xf numFmtId="0" fontId="12" fillId="8" borderId="23" xfId="0" applyFont="1" applyFill="1" applyBorder="1"/>
    <xf numFmtId="0" fontId="8" fillId="8" borderId="23" xfId="0" applyFont="1" applyFill="1" applyBorder="1" applyAlignment="1">
      <alignment horizontal="center"/>
    </xf>
    <xf numFmtId="0" fontId="0" fillId="8" borderId="26" xfId="0" applyFill="1" applyBorder="1" applyAlignment="1">
      <alignment horizontal="center"/>
    </xf>
    <xf numFmtId="0" fontId="5" fillId="8" borderId="0" xfId="0" applyFont="1" applyFill="1" applyBorder="1" applyAlignment="1">
      <alignment horizontal="center"/>
    </xf>
    <xf numFmtId="0" fontId="5" fillId="8" borderId="23" xfId="0" applyFont="1" applyFill="1" applyBorder="1" applyAlignment="1">
      <alignment horizontal="left"/>
    </xf>
    <xf numFmtId="0" fontId="5" fillId="8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w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106680</xdr:colOff>
          <xdr:row>5</xdr:row>
          <xdr:rowOff>137160</xdr:rowOff>
        </xdr:from>
        <xdr:to>
          <xdr:col>8</xdr:col>
          <xdr:colOff>487680</xdr:colOff>
          <xdr:row>9</xdr:row>
          <xdr:rowOff>144780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8592427E-6125-4C3C-9A76-C835121849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76200</xdr:colOff>
          <xdr:row>9</xdr:row>
          <xdr:rowOff>83820</xdr:rowOff>
        </xdr:from>
        <xdr:to>
          <xdr:col>11</xdr:col>
          <xdr:colOff>220980</xdr:colOff>
          <xdr:row>13</xdr:row>
          <xdr:rowOff>106680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43B029E6-1D8A-45F9-93C5-3431EE413F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198120</xdr:colOff>
          <xdr:row>3</xdr:row>
          <xdr:rowOff>45720</xdr:rowOff>
        </xdr:from>
        <xdr:to>
          <xdr:col>8</xdr:col>
          <xdr:colOff>190500</xdr:colOff>
          <xdr:row>5</xdr:row>
          <xdr:rowOff>144780</xdr:rowOff>
        </xdr:to>
        <xdr:sp macro="" textlink="">
          <xdr:nvSpPr>
            <xdr:cNvPr id="3075" name="Object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F9489249-6553-4F04-86BC-05DDEEA7E2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w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6"/>
  <sheetViews>
    <sheetView tabSelected="1" workbookViewId="0">
      <selection activeCell="L4" sqref="L4"/>
    </sheetView>
  </sheetViews>
  <sheetFormatPr defaultRowHeight="13.2" x14ac:dyDescent="0.25"/>
  <cols>
    <col min="4" max="4" width="10.109375" customWidth="1"/>
    <col min="6" max="6" width="10.88671875" customWidth="1"/>
    <col min="8" max="8" width="12.44140625" bestFit="1" customWidth="1"/>
    <col min="9" max="10" width="11.5546875" customWidth="1"/>
    <col min="11" max="11" width="12.44140625" bestFit="1" customWidth="1"/>
  </cols>
  <sheetData>
    <row r="2" spans="1:13" ht="13.8" thickBot="1" x14ac:dyDescent="0.3">
      <c r="B2" s="57" t="s">
        <v>0</v>
      </c>
      <c r="C2" s="58"/>
      <c r="D2" s="58"/>
      <c r="E2" s="58"/>
      <c r="F2" s="58"/>
      <c r="G2" s="58"/>
      <c r="H2" s="58"/>
      <c r="I2" s="59"/>
      <c r="J2" s="60"/>
      <c r="K2" s="61"/>
      <c r="L2" s="61"/>
      <c r="M2" s="61"/>
    </row>
    <row r="3" spans="1:13" ht="18" thickBot="1" x14ac:dyDescent="0.35">
      <c r="B3" s="68" t="s">
        <v>12</v>
      </c>
      <c r="C3" s="63" t="s">
        <v>1</v>
      </c>
      <c r="D3" s="63" t="s">
        <v>15</v>
      </c>
      <c r="E3" s="44">
        <v>0.97</v>
      </c>
      <c r="F3" s="62" t="s">
        <v>18</v>
      </c>
      <c r="G3" s="63"/>
      <c r="H3" s="51"/>
      <c r="I3" s="51"/>
      <c r="J3" s="64"/>
      <c r="K3" s="61"/>
      <c r="L3" s="61"/>
      <c r="M3" s="61"/>
    </row>
    <row r="4" spans="1:13" ht="18" thickBot="1" x14ac:dyDescent="0.35">
      <c r="A4" s="5" t="s">
        <v>14</v>
      </c>
      <c r="B4" s="7">
        <v>2.5000000000000001E-2</v>
      </c>
      <c r="C4" s="69">
        <f>1/B4</f>
        <v>40</v>
      </c>
      <c r="D4" s="70">
        <f>0.69315/B4</f>
        <v>27.725999999999999</v>
      </c>
      <c r="E4" s="45">
        <f>-LN(E3)/B4</f>
        <v>1.2183682993883429</v>
      </c>
      <c r="F4" s="65"/>
      <c r="G4" s="65" t="s">
        <v>17</v>
      </c>
      <c r="H4" s="66"/>
      <c r="I4" s="66"/>
      <c r="J4" s="67"/>
      <c r="K4" s="61"/>
      <c r="L4" s="61"/>
      <c r="M4" s="61"/>
    </row>
    <row r="5" spans="1:13" ht="18" thickBot="1" x14ac:dyDescent="0.35">
      <c r="B5" s="71"/>
      <c r="C5" s="71" t="s">
        <v>16</v>
      </c>
      <c r="D5" s="71"/>
      <c r="E5" s="72" t="s">
        <v>5</v>
      </c>
      <c r="F5" s="71" t="s">
        <v>7</v>
      </c>
      <c r="G5" s="73" t="s">
        <v>8</v>
      </c>
      <c r="H5" s="73" t="s">
        <v>9</v>
      </c>
      <c r="I5" s="73" t="s">
        <v>10</v>
      </c>
      <c r="J5" s="73" t="s">
        <v>11</v>
      </c>
      <c r="K5" s="78" t="s">
        <v>19</v>
      </c>
      <c r="L5" s="79" t="s">
        <v>20</v>
      </c>
      <c r="M5" s="66"/>
    </row>
    <row r="6" spans="1:13" ht="15.6" thickBot="1" x14ac:dyDescent="0.3">
      <c r="B6" s="73" t="s">
        <v>2</v>
      </c>
      <c r="C6" s="74" t="s">
        <v>3</v>
      </c>
      <c r="D6" s="74" t="s">
        <v>4</v>
      </c>
      <c r="E6" s="75" t="s">
        <v>6</v>
      </c>
      <c r="F6" s="76" t="s">
        <v>13</v>
      </c>
      <c r="G6" s="77">
        <v>1</v>
      </c>
      <c r="H6" s="77">
        <v>2</v>
      </c>
      <c r="I6" s="77">
        <v>3</v>
      </c>
      <c r="J6" s="77">
        <v>4</v>
      </c>
      <c r="K6" s="6">
        <v>5</v>
      </c>
      <c r="L6" s="66" t="s">
        <v>19</v>
      </c>
      <c r="M6" s="66"/>
    </row>
    <row r="7" spans="1:13" x14ac:dyDescent="0.25">
      <c r="B7" s="1">
        <v>1</v>
      </c>
      <c r="C7" s="2">
        <f>$B$4*EXP(-$B$4*B7)</f>
        <v>2.4382747800708315E-2</v>
      </c>
      <c r="D7" s="2">
        <f>EXP(-$B$4*B7)</f>
        <v>0.97530991202833262</v>
      </c>
      <c r="E7" s="3">
        <f>1-(1-D7)^2</f>
        <v>0.99939039955595133</v>
      </c>
      <c r="F7" s="1">
        <f>$B$4*B7</f>
        <v>2.5000000000000001E-2</v>
      </c>
      <c r="G7" s="3">
        <f>$D7*F7</f>
        <v>2.4382747800708315E-2</v>
      </c>
      <c r="H7" s="4">
        <f t="shared" ref="H7:J8" si="0">G7*$F7/H$6</f>
        <v>3.0478434750885394E-4</v>
      </c>
      <c r="I7" s="4">
        <f t="shared" si="0"/>
        <v>2.539869562573783E-6</v>
      </c>
      <c r="J7" s="4">
        <f t="shared" si="0"/>
        <v>1.5874184766086144E-8</v>
      </c>
      <c r="K7">
        <f>POISSON($K$6,F7,FALSE)</f>
        <v>7.9370923830430789E-11</v>
      </c>
      <c r="L7">
        <f>POISSON($K$6,F7,TRUE)</f>
        <v>0.99999999999966804</v>
      </c>
    </row>
    <row r="8" spans="1:13" x14ac:dyDescent="0.25">
      <c r="B8" s="1">
        <v>2</v>
      </c>
      <c r="C8" s="2">
        <f t="shared" ref="C8:C56" si="1">$B$4*EXP(-$B$4*B8)</f>
        <v>2.3780735612517853E-2</v>
      </c>
      <c r="D8" s="2">
        <f t="shared" ref="D8:D13" si="2">EXP(-$B$4*B8)</f>
        <v>0.95122942450071402</v>
      </c>
      <c r="E8" s="3">
        <f t="shared" ref="E8:E56" si="3">1-(1-D8)^2</f>
        <v>0.9976214309654684</v>
      </c>
      <c r="F8" s="1">
        <f t="shared" ref="F8:F56" si="4">$B$4*B8</f>
        <v>0.05</v>
      </c>
      <c r="G8" s="3">
        <f t="shared" ref="G8:G56" si="5">$D8*F8</f>
        <v>4.7561471225035706E-2</v>
      </c>
      <c r="H8" s="4">
        <f t="shared" si="0"/>
        <v>1.1890367806258928E-3</v>
      </c>
      <c r="I8" s="4">
        <f t="shared" si="0"/>
        <v>1.9817279677098212E-5</v>
      </c>
      <c r="J8" s="4">
        <f t="shared" si="0"/>
        <v>2.4771599596372765E-7</v>
      </c>
      <c r="K8">
        <f t="shared" ref="K8:K56" si="6">POISSON($K$6,F8,FALSE)</f>
        <v>2.4771599596372792E-9</v>
      </c>
      <c r="L8">
        <f t="shared" ref="L8:L56" si="7">POISSON($K$6,F8,TRUE)</f>
        <v>0.99999999997920863</v>
      </c>
    </row>
    <row r="9" spans="1:13" x14ac:dyDescent="0.25">
      <c r="B9" s="1">
        <v>3</v>
      </c>
      <c r="C9" s="2">
        <f t="shared" si="1"/>
        <v>2.3193587158213822E-2</v>
      </c>
      <c r="D9" s="2">
        <f t="shared" si="2"/>
        <v>0.92774348632855286</v>
      </c>
      <c r="E9" s="3">
        <f t="shared" si="3"/>
        <v>0.99477899623204802</v>
      </c>
      <c r="F9" s="1">
        <f t="shared" si="4"/>
        <v>7.5000000000000011E-2</v>
      </c>
      <c r="G9" s="3">
        <f t="shared" si="5"/>
        <v>6.958076147464147E-2</v>
      </c>
      <c r="H9" s="4">
        <f t="shared" ref="H9:J28" si="8">G9*$F9/H$6</f>
        <v>2.6092785552990555E-3</v>
      </c>
      <c r="I9" s="4">
        <f t="shared" si="8"/>
        <v>6.5231963882476398E-5</v>
      </c>
      <c r="J9" s="4">
        <f t="shared" si="8"/>
        <v>1.2230993227964325E-6</v>
      </c>
      <c r="K9">
        <f t="shared" si="6"/>
        <v>1.8346489841946509E-8</v>
      </c>
      <c r="L9">
        <f t="shared" si="7"/>
        <v>0.99999999976818854</v>
      </c>
    </row>
    <row r="10" spans="1:13" x14ac:dyDescent="0.25">
      <c r="B10" s="1">
        <v>4</v>
      </c>
      <c r="C10" s="2">
        <f t="shared" si="1"/>
        <v>2.262093545089899E-2</v>
      </c>
      <c r="D10" s="2">
        <f t="shared" si="2"/>
        <v>0.90483741803595952</v>
      </c>
      <c r="E10" s="3">
        <f t="shared" si="3"/>
        <v>0.99094408299393733</v>
      </c>
      <c r="F10" s="1">
        <f t="shared" si="4"/>
        <v>0.1</v>
      </c>
      <c r="G10" s="3">
        <f t="shared" si="5"/>
        <v>9.048374180359596E-2</v>
      </c>
      <c r="H10" s="4">
        <f t="shared" si="8"/>
        <v>4.5241870901797984E-3</v>
      </c>
      <c r="I10" s="4">
        <f t="shared" si="8"/>
        <v>1.5080623633932663E-4</v>
      </c>
      <c r="J10" s="4">
        <f t="shared" si="8"/>
        <v>3.7701559084831659E-6</v>
      </c>
      <c r="K10">
        <f t="shared" si="6"/>
        <v>7.5403118169663434E-8</v>
      </c>
      <c r="L10">
        <f t="shared" si="7"/>
        <v>0.99999999872510137</v>
      </c>
    </row>
    <row r="11" spans="1:13" x14ac:dyDescent="0.25">
      <c r="B11" s="1">
        <v>5</v>
      </c>
      <c r="C11" s="2">
        <f t="shared" si="1"/>
        <v>2.2062422564614888E-2</v>
      </c>
      <c r="D11" s="2">
        <f t="shared" si="2"/>
        <v>0.88249690258459546</v>
      </c>
      <c r="E11" s="3">
        <f t="shared" si="3"/>
        <v>0.98619302209778592</v>
      </c>
      <c r="F11" s="1">
        <f t="shared" si="4"/>
        <v>0.125</v>
      </c>
      <c r="G11" s="3">
        <f t="shared" si="5"/>
        <v>0.11031211282307443</v>
      </c>
      <c r="H11" s="4">
        <f t="shared" si="8"/>
        <v>6.894507051442152E-3</v>
      </c>
      <c r="I11" s="4">
        <f t="shared" si="8"/>
        <v>2.8727112714342298E-4</v>
      </c>
      <c r="J11" s="4">
        <f t="shared" si="8"/>
        <v>8.9772227232319682E-6</v>
      </c>
      <c r="K11">
        <f t="shared" si="6"/>
        <v>2.2443056808079935E-7</v>
      </c>
      <c r="L11">
        <f t="shared" si="7"/>
        <v>0.99999999523954664</v>
      </c>
    </row>
    <row r="12" spans="1:13" x14ac:dyDescent="0.25">
      <c r="B12" s="1">
        <v>6</v>
      </c>
      <c r="C12" s="2">
        <f t="shared" si="1"/>
        <v>2.1517699410626447E-2</v>
      </c>
      <c r="D12" s="2">
        <f t="shared" si="2"/>
        <v>0.86070797642505781</v>
      </c>
      <c r="E12" s="3">
        <f t="shared" si="3"/>
        <v>0.98059773216839774</v>
      </c>
      <c r="F12" s="1">
        <f t="shared" si="4"/>
        <v>0.15000000000000002</v>
      </c>
      <c r="G12" s="3">
        <f t="shared" si="5"/>
        <v>0.12910619646375868</v>
      </c>
      <c r="H12" s="4">
        <f t="shared" si="8"/>
        <v>9.6829647347819025E-3</v>
      </c>
      <c r="I12" s="4">
        <f t="shared" si="8"/>
        <v>4.8414823673909518E-4</v>
      </c>
      <c r="J12" s="4">
        <f t="shared" si="8"/>
        <v>1.8155558877716073E-5</v>
      </c>
      <c r="K12">
        <f t="shared" si="6"/>
        <v>5.4466676633148305E-7</v>
      </c>
      <c r="L12">
        <f t="shared" si="7"/>
        <v>0.99999998608598151</v>
      </c>
    </row>
    <row r="13" spans="1:13" x14ac:dyDescent="0.25">
      <c r="B13" s="1">
        <v>7</v>
      </c>
      <c r="C13" s="2">
        <f t="shared" si="1"/>
        <v>2.0986425519230186E-2</v>
      </c>
      <c r="D13" s="2">
        <f t="shared" si="2"/>
        <v>0.83945702076920736</v>
      </c>
      <c r="E13" s="3">
        <f>1-(1-D13)^2</f>
        <v>0.97422595181970129</v>
      </c>
      <c r="F13" s="1">
        <f t="shared" si="4"/>
        <v>0.17500000000000002</v>
      </c>
      <c r="G13" s="3">
        <f t="shared" si="5"/>
        <v>0.1469049786346113</v>
      </c>
      <c r="H13" s="4">
        <f t="shared" si="8"/>
        <v>1.2854185630528489E-2</v>
      </c>
      <c r="I13" s="4">
        <f t="shared" si="8"/>
        <v>7.4982749511416202E-4</v>
      </c>
      <c r="J13" s="4">
        <f t="shared" si="8"/>
        <v>3.2804952911244594E-5</v>
      </c>
      <c r="K13">
        <f t="shared" si="6"/>
        <v>1.1481733518935622E-6</v>
      </c>
      <c r="L13">
        <f t="shared" si="7"/>
        <v>0.99999996565572435</v>
      </c>
    </row>
    <row r="14" spans="1:13" x14ac:dyDescent="0.25">
      <c r="B14" s="1">
        <v>8</v>
      </c>
      <c r="C14" s="2">
        <f t="shared" si="1"/>
        <v>2.0468268826949548E-2</v>
      </c>
      <c r="D14" s="2">
        <f t="shared" ref="D14:D56" si="9">EXP(-$B$4*B14)</f>
        <v>0.81873075307798182</v>
      </c>
      <c r="E14" s="3">
        <f t="shared" si="3"/>
        <v>0.96714146012032443</v>
      </c>
      <c r="F14" s="1">
        <f t="shared" si="4"/>
        <v>0.2</v>
      </c>
      <c r="G14" s="3">
        <f t="shared" si="5"/>
        <v>0.16374615061559639</v>
      </c>
      <c r="H14" s="4">
        <f t="shared" si="8"/>
        <v>1.6374615061559638E-2</v>
      </c>
      <c r="I14" s="4">
        <f t="shared" si="8"/>
        <v>1.091641004103976E-3</v>
      </c>
      <c r="J14" s="4">
        <f t="shared" si="8"/>
        <v>5.4582050205198804E-5</v>
      </c>
      <c r="K14">
        <f t="shared" si="6"/>
        <v>2.1832820082079528E-6</v>
      </c>
      <c r="L14">
        <f t="shared" si="7"/>
        <v>0.9999999250914553</v>
      </c>
    </row>
    <row r="15" spans="1:13" x14ac:dyDescent="0.25">
      <c r="B15" s="1">
        <v>9</v>
      </c>
      <c r="C15" s="2">
        <f t="shared" si="1"/>
        <v>1.9962905468984427E-2</v>
      </c>
      <c r="D15" s="2">
        <f t="shared" si="9"/>
        <v>0.79851621875937706</v>
      </c>
      <c r="E15" s="3">
        <f t="shared" si="3"/>
        <v>0.95940428589698079</v>
      </c>
      <c r="F15" s="1">
        <f t="shared" si="4"/>
        <v>0.22500000000000001</v>
      </c>
      <c r="G15" s="3">
        <f t="shared" si="5"/>
        <v>0.17966614922085986</v>
      </c>
      <c r="H15" s="4">
        <f t="shared" si="8"/>
        <v>2.0212441787346734E-2</v>
      </c>
      <c r="I15" s="4">
        <f t="shared" si="8"/>
        <v>1.5159331340510052E-3</v>
      </c>
      <c r="J15" s="4">
        <f t="shared" si="8"/>
        <v>8.5271238790369047E-5</v>
      </c>
      <c r="K15">
        <f t="shared" si="6"/>
        <v>3.8372057455666077E-6</v>
      </c>
      <c r="L15">
        <f t="shared" si="7"/>
        <v>0.99999985134617053</v>
      </c>
    </row>
    <row r="16" spans="1:13" x14ac:dyDescent="0.25">
      <c r="B16" s="1">
        <v>10</v>
      </c>
      <c r="C16" s="2">
        <f t="shared" si="1"/>
        <v>1.9470019576785125E-2</v>
      </c>
      <c r="D16" s="2">
        <f t="shared" si="9"/>
        <v>0.77880078307140488</v>
      </c>
      <c r="E16" s="3">
        <f t="shared" si="3"/>
        <v>0.95107090643017633</v>
      </c>
      <c r="F16" s="1">
        <f t="shared" si="4"/>
        <v>0.25</v>
      </c>
      <c r="G16" s="3">
        <f t="shared" si="5"/>
        <v>0.19470019576785122</v>
      </c>
      <c r="H16" s="4">
        <f t="shared" si="8"/>
        <v>2.4337524470981402E-2</v>
      </c>
      <c r="I16" s="4">
        <f t="shared" si="8"/>
        <v>2.0281270392484502E-3</v>
      </c>
      <c r="J16" s="4">
        <f t="shared" si="8"/>
        <v>1.2675793995302814E-4</v>
      </c>
      <c r="K16">
        <f t="shared" si="6"/>
        <v>6.3378969976514081E-6</v>
      </c>
      <c r="L16">
        <f t="shared" si="7"/>
        <v>0.99999972618643662</v>
      </c>
    </row>
    <row r="17" spans="2:12" x14ac:dyDescent="0.25">
      <c r="B17" s="1">
        <v>11</v>
      </c>
      <c r="C17" s="2">
        <f t="shared" si="1"/>
        <v>1.8989303080624215E-2</v>
      </c>
      <c r="D17" s="2">
        <f t="shared" si="9"/>
        <v>0.75957212322496848</v>
      </c>
      <c r="E17" s="3">
        <f t="shared" si="3"/>
        <v>0.9421944360694503</v>
      </c>
      <c r="F17" s="1">
        <f t="shared" si="4"/>
        <v>0.27500000000000002</v>
      </c>
      <c r="G17" s="3">
        <f t="shared" si="5"/>
        <v>0.20888233388686636</v>
      </c>
      <c r="H17" s="4">
        <f t="shared" si="8"/>
        <v>2.8721320909444126E-2</v>
      </c>
      <c r="I17" s="4">
        <f t="shared" si="8"/>
        <v>2.6327877500323788E-3</v>
      </c>
      <c r="J17" s="4">
        <f t="shared" si="8"/>
        <v>1.8100415781472607E-4</v>
      </c>
      <c r="K17">
        <f t="shared" si="6"/>
        <v>9.9552286798099451E-6</v>
      </c>
      <c r="L17">
        <f t="shared" si="7"/>
        <v>0.99999952515780577</v>
      </c>
    </row>
    <row r="18" spans="2:12" x14ac:dyDescent="0.25">
      <c r="B18" s="1">
        <v>12</v>
      </c>
      <c r="C18" s="2">
        <f t="shared" si="1"/>
        <v>1.8520455517042948E-2</v>
      </c>
      <c r="D18" s="2">
        <f t="shared" si="9"/>
        <v>0.74081822068171788</v>
      </c>
      <c r="E18" s="3">
        <f t="shared" si="3"/>
        <v>0.93282480526940925</v>
      </c>
      <c r="F18" s="1">
        <f t="shared" si="4"/>
        <v>0.30000000000000004</v>
      </c>
      <c r="G18" s="3">
        <f t="shared" si="5"/>
        <v>0.22224546620451541</v>
      </c>
      <c r="H18" s="4">
        <f t="shared" si="8"/>
        <v>3.3336819930677317E-2</v>
      </c>
      <c r="I18" s="4">
        <f t="shared" si="8"/>
        <v>3.333681993067732E-3</v>
      </c>
      <c r="J18" s="4">
        <f t="shared" si="8"/>
        <v>2.5002614948007993E-4</v>
      </c>
      <c r="K18">
        <f t="shared" si="6"/>
        <v>1.5001568968804795E-5</v>
      </c>
      <c r="L18">
        <f t="shared" si="7"/>
        <v>0.99999921652842716</v>
      </c>
    </row>
    <row r="19" spans="2:12" x14ac:dyDescent="0.25">
      <c r="B19" s="1">
        <v>13</v>
      </c>
      <c r="C19" s="2">
        <f t="shared" si="1"/>
        <v>1.8063183841051805E-2</v>
      </c>
      <c r="D19" s="2">
        <f t="shared" si="9"/>
        <v>0.72252735364207221</v>
      </c>
      <c r="E19" s="3">
        <f t="shared" si="3"/>
        <v>0.92300893052312838</v>
      </c>
      <c r="F19" s="1">
        <f t="shared" si="4"/>
        <v>0.32500000000000001</v>
      </c>
      <c r="G19" s="3">
        <f t="shared" si="5"/>
        <v>0.23482138993367346</v>
      </c>
      <c r="H19" s="4">
        <f t="shared" si="8"/>
        <v>3.8158475864221941E-2</v>
      </c>
      <c r="I19" s="4">
        <f t="shared" si="8"/>
        <v>4.1338348852907108E-3</v>
      </c>
      <c r="J19" s="4">
        <f t="shared" si="8"/>
        <v>3.3587408442987027E-4</v>
      </c>
      <c r="K19">
        <f t="shared" si="6"/>
        <v>2.183181548794157E-5</v>
      </c>
      <c r="L19">
        <f t="shared" si="7"/>
        <v>0.99999876022517609</v>
      </c>
    </row>
    <row r="20" spans="2:12" x14ac:dyDescent="0.25">
      <c r="B20" s="1">
        <v>14</v>
      </c>
      <c r="C20" s="2">
        <f t="shared" si="1"/>
        <v>1.7617202242967835E-2</v>
      </c>
      <c r="D20" s="2">
        <f t="shared" si="9"/>
        <v>0.70468808971871344</v>
      </c>
      <c r="E20" s="3">
        <f t="shared" si="3"/>
        <v>0.91279087564601735</v>
      </c>
      <c r="F20" s="1">
        <f t="shared" si="4"/>
        <v>0.35000000000000003</v>
      </c>
      <c r="G20" s="3">
        <f t="shared" si="5"/>
        <v>0.24664083140154971</v>
      </c>
      <c r="H20" s="4">
        <f t="shared" si="8"/>
        <v>4.3162145495271205E-2</v>
      </c>
      <c r="I20" s="4">
        <f t="shared" si="8"/>
        <v>5.0355836411149742E-3</v>
      </c>
      <c r="J20" s="4">
        <f t="shared" si="8"/>
        <v>4.4061356859756028E-4</v>
      </c>
      <c r="K20">
        <f t="shared" si="6"/>
        <v>3.0842949801829214E-5</v>
      </c>
      <c r="L20">
        <f t="shared" si="7"/>
        <v>0.99999810677504875</v>
      </c>
    </row>
    <row r="21" spans="2:12" x14ac:dyDescent="0.25">
      <c r="B21" s="1">
        <v>15</v>
      </c>
      <c r="C21" s="2">
        <f t="shared" si="1"/>
        <v>1.7182231969774305E-2</v>
      </c>
      <c r="D21" s="2">
        <f t="shared" si="9"/>
        <v>0.68728927879097224</v>
      </c>
      <c r="E21" s="3">
        <f t="shared" si="3"/>
        <v>0.90221200484092967</v>
      </c>
      <c r="F21" s="1">
        <f t="shared" si="4"/>
        <v>0.375</v>
      </c>
      <c r="G21" s="3">
        <f t="shared" si="5"/>
        <v>0.25773347954661457</v>
      </c>
      <c r="H21" s="4">
        <f t="shared" si="8"/>
        <v>4.8325027414990229E-2</v>
      </c>
      <c r="I21" s="4">
        <f t="shared" si="8"/>
        <v>6.0406284268737787E-3</v>
      </c>
      <c r="J21" s="4">
        <f t="shared" si="8"/>
        <v>5.6630891501941675E-4</v>
      </c>
      <c r="K21">
        <f t="shared" si="6"/>
        <v>4.2473168626456275E-5</v>
      </c>
      <c r="L21">
        <f t="shared" si="7"/>
        <v>0.99999719626309669</v>
      </c>
    </row>
    <row r="22" spans="2:12" x14ac:dyDescent="0.25">
      <c r="B22" s="1">
        <v>16</v>
      </c>
      <c r="C22" s="2">
        <f t="shared" si="1"/>
        <v>1.6758001150890985E-2</v>
      </c>
      <c r="D22" s="2">
        <f t="shared" si="9"/>
        <v>0.67032004603563933</v>
      </c>
      <c r="E22" s="3">
        <f t="shared" si="3"/>
        <v>0.89131112795405698</v>
      </c>
      <c r="F22" s="1">
        <f t="shared" si="4"/>
        <v>0.4</v>
      </c>
      <c r="G22" s="3">
        <f t="shared" si="5"/>
        <v>0.26812801841425576</v>
      </c>
      <c r="H22" s="4">
        <f t="shared" si="8"/>
        <v>5.3625603682851158E-2</v>
      </c>
      <c r="I22" s="4">
        <f t="shared" si="8"/>
        <v>7.1500804910468218E-3</v>
      </c>
      <c r="J22" s="4">
        <f t="shared" si="8"/>
        <v>7.1500804910468218E-4</v>
      </c>
      <c r="K22">
        <f t="shared" si="6"/>
        <v>5.7200643928374612E-5</v>
      </c>
      <c r="L22">
        <f t="shared" si="7"/>
        <v>0.999995957316826</v>
      </c>
    </row>
    <row r="23" spans="2:12" x14ac:dyDescent="0.25">
      <c r="B23" s="1">
        <v>17</v>
      </c>
      <c r="C23" s="2">
        <f t="shared" si="1"/>
        <v>1.6344244628246182E-2</v>
      </c>
      <c r="D23" s="2">
        <f t="shared" si="9"/>
        <v>0.65376978512984729</v>
      </c>
      <c r="E23" s="3">
        <f t="shared" si="3"/>
        <v>0.88012463831096788</v>
      </c>
      <c r="F23" s="1">
        <f t="shared" si="4"/>
        <v>0.42500000000000004</v>
      </c>
      <c r="G23" s="3">
        <f t="shared" si="5"/>
        <v>0.27785215868018515</v>
      </c>
      <c r="H23" s="4">
        <f t="shared" si="8"/>
        <v>5.9043583719539348E-2</v>
      </c>
      <c r="I23" s="4">
        <f t="shared" si="8"/>
        <v>8.3645076936014091E-3</v>
      </c>
      <c r="J23" s="4">
        <f t="shared" si="8"/>
        <v>8.8872894244514979E-4</v>
      </c>
      <c r="K23">
        <f t="shared" si="6"/>
        <v>7.554196010783773E-5</v>
      </c>
      <c r="L23">
        <f t="shared" si="7"/>
        <v>0.99999430612572615</v>
      </c>
    </row>
    <row r="24" spans="2:12" x14ac:dyDescent="0.25">
      <c r="B24" s="1">
        <v>18</v>
      </c>
      <c r="C24" s="2">
        <f t="shared" si="1"/>
        <v>1.5940703790544335E-2</v>
      </c>
      <c r="D24" s="2">
        <f t="shared" si="9"/>
        <v>0.63762815162177333</v>
      </c>
      <c r="E24" s="3">
        <f t="shared" si="3"/>
        <v>0.86868664350294744</v>
      </c>
      <c r="F24" s="1">
        <f t="shared" si="4"/>
        <v>0.45</v>
      </c>
      <c r="G24" s="3">
        <f t="shared" si="5"/>
        <v>0.28693266822979802</v>
      </c>
      <c r="H24" s="4">
        <f t="shared" si="8"/>
        <v>6.4559850351704556E-2</v>
      </c>
      <c r="I24" s="4">
        <f t="shared" si="8"/>
        <v>9.6839775527556831E-3</v>
      </c>
      <c r="J24" s="4">
        <f t="shared" si="8"/>
        <v>1.0894474746850143E-3</v>
      </c>
      <c r="K24">
        <f t="shared" si="6"/>
        <v>9.805027272165129E-5</v>
      </c>
      <c r="L24">
        <f t="shared" si="7"/>
        <v>0.99999214550343818</v>
      </c>
    </row>
    <row r="25" spans="2:12" x14ac:dyDescent="0.25">
      <c r="B25" s="1">
        <v>19</v>
      </c>
      <c r="C25" s="2">
        <f t="shared" si="1"/>
        <v>1.5547126411625501E-2</v>
      </c>
      <c r="D25" s="2">
        <f t="shared" si="9"/>
        <v>0.62188505646502001</v>
      </c>
      <c r="E25" s="3">
        <f t="shared" si="3"/>
        <v>0.85702908947553891</v>
      </c>
      <c r="F25" s="1">
        <f t="shared" si="4"/>
        <v>0.47500000000000003</v>
      </c>
      <c r="G25" s="3">
        <f t="shared" si="5"/>
        <v>0.29539540182088453</v>
      </c>
      <c r="H25" s="4">
        <f t="shared" si="8"/>
        <v>7.0156407932460085E-2</v>
      </c>
      <c r="I25" s="4">
        <f t="shared" si="8"/>
        <v>1.1108097922639516E-2</v>
      </c>
      <c r="J25" s="4">
        <f t="shared" si="8"/>
        <v>1.3190866283134426E-3</v>
      </c>
      <c r="K25">
        <f t="shared" si="6"/>
        <v>1.253132296897771E-4</v>
      </c>
      <c r="L25">
        <f t="shared" si="7"/>
        <v>0.9999893639990074</v>
      </c>
    </row>
    <row r="26" spans="2:12" x14ac:dyDescent="0.25">
      <c r="B26" s="1">
        <v>20</v>
      </c>
      <c r="C26" s="2">
        <f t="shared" si="1"/>
        <v>1.5163266492815837E-2</v>
      </c>
      <c r="D26" s="2">
        <f t="shared" si="9"/>
        <v>0.60653065971263342</v>
      </c>
      <c r="E26" s="3">
        <f t="shared" si="3"/>
        <v>0.84518187825382451</v>
      </c>
      <c r="F26" s="1">
        <f t="shared" si="4"/>
        <v>0.5</v>
      </c>
      <c r="G26" s="3">
        <f t="shared" si="5"/>
        <v>0.30326532985631671</v>
      </c>
      <c r="H26" s="4">
        <f t="shared" si="8"/>
        <v>7.5816332464079178E-2</v>
      </c>
      <c r="I26" s="4">
        <f t="shared" si="8"/>
        <v>1.2636055410679864E-2</v>
      </c>
      <c r="J26" s="4">
        <f t="shared" si="8"/>
        <v>1.5795069263349829E-3</v>
      </c>
      <c r="K26">
        <f t="shared" si="6"/>
        <v>1.5795069263349832E-4</v>
      </c>
      <c r="L26">
        <f t="shared" si="7"/>
        <v>0.99998583506267757</v>
      </c>
    </row>
    <row r="27" spans="2:12" x14ac:dyDescent="0.25">
      <c r="B27" s="1">
        <v>21</v>
      </c>
      <c r="C27" s="2">
        <f t="shared" si="1"/>
        <v>1.4788884109170378E-2</v>
      </c>
      <c r="D27" s="2">
        <f t="shared" si="9"/>
        <v>0.59155536436681511</v>
      </c>
      <c r="E27" s="3">
        <f t="shared" si="3"/>
        <v>0.83317297962247483</v>
      </c>
      <c r="F27" s="1">
        <f t="shared" si="4"/>
        <v>0.52500000000000002</v>
      </c>
      <c r="G27" s="3">
        <f t="shared" si="5"/>
        <v>0.31056656629257795</v>
      </c>
      <c r="H27" s="4">
        <f t="shared" si="8"/>
        <v>8.1523723651801716E-2</v>
      </c>
      <c r="I27" s="4">
        <f t="shared" si="8"/>
        <v>1.4266651639065301E-2</v>
      </c>
      <c r="J27" s="4">
        <f t="shared" si="8"/>
        <v>1.8724980276273208E-3</v>
      </c>
      <c r="K27">
        <f t="shared" si="6"/>
        <v>1.9661229290086874E-4</v>
      </c>
      <c r="L27">
        <f t="shared" si="7"/>
        <v>0.99998141627078818</v>
      </c>
    </row>
    <row r="28" spans="2:12" x14ac:dyDescent="0.25">
      <c r="B28" s="1">
        <v>22</v>
      </c>
      <c r="C28" s="2">
        <f t="shared" si="1"/>
        <v>1.4423745259512167E-2</v>
      </c>
      <c r="D28" s="2">
        <f t="shared" si="9"/>
        <v>0.57694981038048665</v>
      </c>
      <c r="E28" s="3">
        <f t="shared" si="3"/>
        <v>0.8210285370628938</v>
      </c>
      <c r="F28" s="1">
        <f t="shared" si="4"/>
        <v>0.55000000000000004</v>
      </c>
      <c r="G28" s="3">
        <f t="shared" si="5"/>
        <v>0.31732239570926768</v>
      </c>
      <c r="H28" s="4">
        <f t="shared" si="8"/>
        <v>8.726365882004862E-2</v>
      </c>
      <c r="I28" s="4">
        <f t="shared" si="8"/>
        <v>1.5998337450342247E-2</v>
      </c>
      <c r="J28" s="4">
        <f t="shared" si="8"/>
        <v>2.1997713994220593E-3</v>
      </c>
      <c r="K28">
        <f t="shared" si="6"/>
        <v>2.4197485393642651E-4</v>
      </c>
      <c r="L28">
        <f t="shared" si="7"/>
        <v>0.9999759486135037</v>
      </c>
    </row>
    <row r="29" spans="2:12" x14ac:dyDescent="0.25">
      <c r="B29" s="1">
        <v>23</v>
      </c>
      <c r="C29" s="2">
        <f t="shared" si="1"/>
        <v>1.4067621720173893E-2</v>
      </c>
      <c r="D29" s="2">
        <f t="shared" si="9"/>
        <v>0.56270486880695569</v>
      </c>
      <c r="E29" s="3">
        <f t="shared" si="3"/>
        <v>0.80877296823485811</v>
      </c>
      <c r="F29" s="1">
        <f t="shared" si="4"/>
        <v>0.57500000000000007</v>
      </c>
      <c r="G29" s="3">
        <f t="shared" si="5"/>
        <v>0.32355529956399959</v>
      </c>
      <c r="H29" s="4">
        <f t="shared" ref="H29:J48" si="10">G29*$F29/H$6</f>
        <v>9.3022148624649886E-2</v>
      </c>
      <c r="I29" s="4">
        <f t="shared" si="10"/>
        <v>1.7829245153057897E-2</v>
      </c>
      <c r="J29" s="4">
        <f t="shared" si="10"/>
        <v>2.562953990752073E-3</v>
      </c>
      <c r="K29">
        <f t="shared" si="6"/>
        <v>2.9473970893648842E-4</v>
      </c>
      <c r="L29">
        <f t="shared" si="7"/>
        <v>0.9999692558483515</v>
      </c>
    </row>
    <row r="30" spans="2:12" x14ac:dyDescent="0.25">
      <c r="B30" s="1">
        <v>24</v>
      </c>
      <c r="C30" s="2">
        <f t="shared" si="1"/>
        <v>1.3720290902350661E-2</v>
      </c>
      <c r="D30" s="2">
        <f t="shared" si="9"/>
        <v>0.54881163609402639</v>
      </c>
      <c r="E30" s="3">
        <f t="shared" si="3"/>
        <v>0.7964290602758507</v>
      </c>
      <c r="F30" s="1">
        <f t="shared" si="4"/>
        <v>0.60000000000000009</v>
      </c>
      <c r="G30" s="3">
        <f t="shared" si="5"/>
        <v>0.3292869816564159</v>
      </c>
      <c r="H30" s="4">
        <f t="shared" si="10"/>
        <v>9.8786094496924784E-2</v>
      </c>
      <c r="I30" s="4">
        <f t="shared" si="10"/>
        <v>1.9757218899384959E-2</v>
      </c>
      <c r="J30" s="4">
        <f t="shared" si="10"/>
        <v>2.9635828349077443E-3</v>
      </c>
      <c r="K30">
        <f t="shared" si="6"/>
        <v>3.5562994018892947E-4</v>
      </c>
      <c r="L30">
        <f t="shared" si="7"/>
        <v>0.99996114392184865</v>
      </c>
    </row>
    <row r="31" spans="2:12" x14ac:dyDescent="0.25">
      <c r="B31" s="1">
        <v>25</v>
      </c>
      <c r="C31" s="2">
        <f t="shared" si="1"/>
        <v>1.3381535712974757E-2</v>
      </c>
      <c r="D31" s="2">
        <f t="shared" si="9"/>
        <v>0.53526142851899028</v>
      </c>
      <c r="E31" s="3">
        <f t="shared" si="3"/>
        <v>0.78401806017779041</v>
      </c>
      <c r="F31" s="1">
        <f t="shared" si="4"/>
        <v>0.625</v>
      </c>
      <c r="G31" s="3">
        <f t="shared" si="5"/>
        <v>0.33453839282436892</v>
      </c>
      <c r="H31" s="4">
        <f t="shared" si="10"/>
        <v>0.10454324775761528</v>
      </c>
      <c r="I31" s="4">
        <f t="shared" si="10"/>
        <v>2.1779843282836515E-2</v>
      </c>
      <c r="J31" s="4">
        <f t="shared" si="10"/>
        <v>3.4031005129432053E-3</v>
      </c>
      <c r="K31">
        <f t="shared" si="6"/>
        <v>4.2538756411790067E-4</v>
      </c>
      <c r="L31">
        <f t="shared" si="7"/>
        <v>0.99995140046087205</v>
      </c>
    </row>
    <row r="32" spans="2:12" x14ac:dyDescent="0.25">
      <c r="B32" s="1">
        <v>26</v>
      </c>
      <c r="C32" s="2">
        <f t="shared" si="1"/>
        <v>1.3051144419025402E-2</v>
      </c>
      <c r="D32" s="2">
        <f t="shared" si="9"/>
        <v>0.52204577676101604</v>
      </c>
      <c r="E32" s="3">
        <f t="shared" si="3"/>
        <v>0.77155976048801955</v>
      </c>
      <c r="F32" s="1">
        <f t="shared" si="4"/>
        <v>0.65</v>
      </c>
      <c r="G32" s="3">
        <f t="shared" si="5"/>
        <v>0.33932975489466044</v>
      </c>
      <c r="H32" s="4">
        <f t="shared" si="10"/>
        <v>0.11028217034076465</v>
      </c>
      <c r="I32" s="4">
        <f t="shared" si="10"/>
        <v>2.3894470240499011E-2</v>
      </c>
      <c r="J32" s="4">
        <f t="shared" si="10"/>
        <v>3.8828514140810894E-3</v>
      </c>
      <c r="K32">
        <f t="shared" si="6"/>
        <v>5.0477068383054165E-4</v>
      </c>
      <c r="L32">
        <f t="shared" si="7"/>
        <v>0.99993979433485181</v>
      </c>
    </row>
    <row r="33" spans="2:12" x14ac:dyDescent="0.25">
      <c r="B33" s="1">
        <v>27</v>
      </c>
      <c r="C33" s="2">
        <f t="shared" si="1"/>
        <v>1.272891051518873E-2</v>
      </c>
      <c r="D33" s="2">
        <f t="shared" si="9"/>
        <v>0.50915642060754918</v>
      </c>
      <c r="E33" s="3">
        <f t="shared" si="3"/>
        <v>0.75907258056920679</v>
      </c>
      <c r="F33" s="1">
        <f t="shared" si="4"/>
        <v>0.67500000000000004</v>
      </c>
      <c r="G33" s="3">
        <f t="shared" si="5"/>
        <v>0.3436805839100957</v>
      </c>
      <c r="H33" s="4">
        <f t="shared" si="10"/>
        <v>0.11599219706965731</v>
      </c>
      <c r="I33" s="4">
        <f t="shared" si="10"/>
        <v>2.6098244340672899E-2</v>
      </c>
      <c r="J33" s="4">
        <f t="shared" si="10"/>
        <v>4.4040787324885521E-3</v>
      </c>
      <c r="K33">
        <f t="shared" si="6"/>
        <v>5.9455062888595449E-4</v>
      </c>
      <c r="L33">
        <f t="shared" si="7"/>
        <v>0.99992607528934951</v>
      </c>
    </row>
    <row r="34" spans="2:12" x14ac:dyDescent="0.25">
      <c r="B34" s="1">
        <v>28</v>
      </c>
      <c r="C34" s="2">
        <f t="shared" si="1"/>
        <v>1.2414632594785237E-2</v>
      </c>
      <c r="D34" s="2">
        <f t="shared" si="9"/>
        <v>0.49658530379140947</v>
      </c>
      <c r="E34" s="3">
        <f t="shared" si="3"/>
        <v>0.74657364364121248</v>
      </c>
      <c r="F34" s="1">
        <f t="shared" si="4"/>
        <v>0.70000000000000007</v>
      </c>
      <c r="G34" s="3">
        <f t="shared" si="5"/>
        <v>0.34760971265398666</v>
      </c>
      <c r="H34" s="4">
        <f t="shared" si="10"/>
        <v>0.12166339942889534</v>
      </c>
      <c r="I34" s="4">
        <f t="shared" si="10"/>
        <v>2.8388126533408914E-2</v>
      </c>
      <c r="J34" s="4">
        <f t="shared" si="10"/>
        <v>4.9679221433465608E-3</v>
      </c>
      <c r="K34">
        <f t="shared" si="6"/>
        <v>6.9550910006851866E-4</v>
      </c>
      <c r="L34">
        <f t="shared" si="7"/>
        <v>0.99990997365111545</v>
      </c>
    </row>
    <row r="35" spans="2:12" x14ac:dyDescent="0.25">
      <c r="B35" s="1">
        <v>29</v>
      </c>
      <c r="C35" s="2">
        <f t="shared" si="1"/>
        <v>1.210811422388406E-2</v>
      </c>
      <c r="D35" s="2">
        <f t="shared" si="9"/>
        <v>0.48432456895536241</v>
      </c>
      <c r="E35" s="3">
        <f t="shared" si="3"/>
        <v>0.73407884981692717</v>
      </c>
      <c r="F35" s="1">
        <f t="shared" si="4"/>
        <v>0.72500000000000009</v>
      </c>
      <c r="G35" s="3">
        <f t="shared" si="5"/>
        <v>0.3511353124926378</v>
      </c>
      <c r="H35" s="4">
        <f t="shared" si="10"/>
        <v>0.12728655077858123</v>
      </c>
      <c r="I35" s="4">
        <f t="shared" si="10"/>
        <v>3.0760916438157135E-2</v>
      </c>
      <c r="J35" s="4">
        <f t="shared" si="10"/>
        <v>5.5754161044159816E-3</v>
      </c>
      <c r="K35">
        <f t="shared" si="6"/>
        <v>8.0843533514031744E-4</v>
      </c>
      <c r="L35">
        <f t="shared" si="7"/>
        <v>0.99989120010429489</v>
      </c>
    </row>
    <row r="36" spans="2:12" x14ac:dyDescent="0.25">
      <c r="B36" s="1">
        <v>30</v>
      </c>
      <c r="C36" s="2">
        <f t="shared" si="1"/>
        <v>1.1809163818525368E-2</v>
      </c>
      <c r="D36" s="2">
        <f t="shared" si="9"/>
        <v>0.47236655274101469</v>
      </c>
      <c r="E36" s="3">
        <f t="shared" si="3"/>
        <v>0.72160294533359959</v>
      </c>
      <c r="F36" s="1">
        <f t="shared" si="4"/>
        <v>0.75</v>
      </c>
      <c r="G36" s="3">
        <f t="shared" si="5"/>
        <v>0.35427491455576099</v>
      </c>
      <c r="H36" s="4">
        <f t="shared" si="10"/>
        <v>0.13285309295841036</v>
      </c>
      <c r="I36" s="4">
        <f t="shared" si="10"/>
        <v>3.3213273239602589E-2</v>
      </c>
      <c r="J36" s="4">
        <f t="shared" si="10"/>
        <v>6.2274887324254855E-3</v>
      </c>
      <c r="K36">
        <f t="shared" si="6"/>
        <v>9.3412330986382343E-4</v>
      </c>
      <c r="L36">
        <f t="shared" si="7"/>
        <v>0.99986944553707802</v>
      </c>
    </row>
    <row r="37" spans="2:12" x14ac:dyDescent="0.25">
      <c r="B37" s="1">
        <v>31</v>
      </c>
      <c r="C37" s="2">
        <f t="shared" si="1"/>
        <v>1.1517594524974147E-2</v>
      </c>
      <c r="D37" s="2">
        <f t="shared" si="9"/>
        <v>0.46070378099896581</v>
      </c>
      <c r="E37" s="3">
        <f t="shared" si="3"/>
        <v>0.70915958817118852</v>
      </c>
      <c r="F37" s="1">
        <f t="shared" si="4"/>
        <v>0.77500000000000002</v>
      </c>
      <c r="G37" s="3">
        <f t="shared" si="5"/>
        <v>0.35704543027419849</v>
      </c>
      <c r="H37" s="4">
        <f t="shared" si="10"/>
        <v>0.13835510423125191</v>
      </c>
      <c r="I37" s="4">
        <f t="shared" si="10"/>
        <v>3.574173525974008E-2</v>
      </c>
      <c r="J37" s="4">
        <f t="shared" si="10"/>
        <v>6.9249612065746405E-3</v>
      </c>
      <c r="K37">
        <f t="shared" si="6"/>
        <v>1.0733689870190694E-3</v>
      </c>
      <c r="L37">
        <f t="shared" si="7"/>
        <v>0.99984438095774997</v>
      </c>
    </row>
    <row r="38" spans="2:12" x14ac:dyDescent="0.25">
      <c r="B38" s="1">
        <v>32</v>
      </c>
      <c r="C38" s="2">
        <f t="shared" si="1"/>
        <v>1.1233224102930539E-2</v>
      </c>
      <c r="D38" s="2">
        <f t="shared" si="9"/>
        <v>0.44932896411722156</v>
      </c>
      <c r="E38" s="3">
        <f t="shared" si="3"/>
        <v>0.69676141023978777</v>
      </c>
      <c r="F38" s="1">
        <f t="shared" si="4"/>
        <v>0.8</v>
      </c>
      <c r="G38" s="3">
        <f t="shared" si="5"/>
        <v>0.35946317129377725</v>
      </c>
      <c r="H38" s="4">
        <f t="shared" si="10"/>
        <v>0.14378526851751092</v>
      </c>
      <c r="I38" s="4">
        <f t="shared" si="10"/>
        <v>3.8342738271336246E-2</v>
      </c>
      <c r="J38" s="4">
        <f t="shared" si="10"/>
        <v>7.6685476542672493E-3</v>
      </c>
      <c r="K38">
        <f t="shared" si="6"/>
        <v>1.2269676246827602E-3</v>
      </c>
      <c r="L38">
        <f t="shared" si="7"/>
        <v>0.99981565747879597</v>
      </c>
    </row>
    <row r="39" spans="2:12" x14ac:dyDescent="0.25">
      <c r="B39" s="1">
        <v>33</v>
      </c>
      <c r="C39" s="2">
        <f t="shared" si="1"/>
        <v>1.0955874811623731E-2</v>
      </c>
      <c r="D39" s="2">
        <f t="shared" si="9"/>
        <v>0.43823499246494918</v>
      </c>
      <c r="E39" s="3">
        <f t="shared" si="3"/>
        <v>0.68442007630914425</v>
      </c>
      <c r="F39" s="1">
        <f t="shared" si="4"/>
        <v>0.82500000000000007</v>
      </c>
      <c r="G39" s="3">
        <f t="shared" si="5"/>
        <v>0.36154386878358308</v>
      </c>
      <c r="H39" s="4">
        <f t="shared" si="10"/>
        <v>0.14913684587322804</v>
      </c>
      <c r="I39" s="4">
        <f t="shared" si="10"/>
        <v>4.1012632615137712E-2</v>
      </c>
      <c r="J39" s="4">
        <f t="shared" si="10"/>
        <v>8.4588554768721541E-3</v>
      </c>
      <c r="K39">
        <f t="shared" si="6"/>
        <v>1.3957111536839057E-3</v>
      </c>
      <c r="L39">
        <f t="shared" si="7"/>
        <v>0.99978290636745415</v>
      </c>
    </row>
    <row r="40" spans="2:12" x14ac:dyDescent="0.25">
      <c r="B40" s="1">
        <v>34</v>
      </c>
      <c r="C40" s="2">
        <f t="shared" si="1"/>
        <v>1.0685373298718166E-2</v>
      </c>
      <c r="D40" s="2">
        <f t="shared" si="9"/>
        <v>0.42741493194872665</v>
      </c>
      <c r="E40" s="3">
        <f t="shared" si="3"/>
        <v>0.67214633984471861</v>
      </c>
      <c r="F40" s="1">
        <f t="shared" si="4"/>
        <v>0.85000000000000009</v>
      </c>
      <c r="G40" s="3">
        <f t="shared" si="5"/>
        <v>0.36330269215641769</v>
      </c>
      <c r="H40" s="4">
        <f t="shared" si="10"/>
        <v>0.15440364416647753</v>
      </c>
      <c r="I40" s="4">
        <f t="shared" si="10"/>
        <v>4.3747699180501975E-2</v>
      </c>
      <c r="J40" s="4">
        <f t="shared" si="10"/>
        <v>9.2963860758566701E-3</v>
      </c>
      <c r="K40">
        <f t="shared" si="6"/>
        <v>1.5803856328956342E-3</v>
      </c>
      <c r="L40">
        <f t="shared" si="7"/>
        <v>0.99974573916087617</v>
      </c>
    </row>
    <row r="41" spans="2:12" x14ac:dyDescent="0.25">
      <c r="B41" s="1">
        <v>35</v>
      </c>
      <c r="C41" s="2">
        <f t="shared" si="1"/>
        <v>1.042155049196271E-2</v>
      </c>
      <c r="D41" s="2">
        <f t="shared" si="9"/>
        <v>0.41686201967850839</v>
      </c>
      <c r="E41" s="3">
        <f t="shared" si="3"/>
        <v>0.65995009590657172</v>
      </c>
      <c r="F41" s="1">
        <f t="shared" si="4"/>
        <v>0.875</v>
      </c>
      <c r="G41" s="3">
        <f t="shared" si="5"/>
        <v>0.36475426721869486</v>
      </c>
      <c r="H41" s="4">
        <f t="shared" si="10"/>
        <v>0.15957999190817901</v>
      </c>
      <c r="I41" s="4">
        <f t="shared" si="10"/>
        <v>4.6544164306552206E-2</v>
      </c>
      <c r="J41" s="4">
        <f t="shared" si="10"/>
        <v>1.0181535942058294E-2</v>
      </c>
      <c r="K41">
        <f t="shared" si="6"/>
        <v>1.7817687898602017E-3</v>
      </c>
      <c r="L41">
        <f t="shared" si="7"/>
        <v>0.99970374784385296</v>
      </c>
    </row>
    <row r="42" spans="2:12" x14ac:dyDescent="0.25">
      <c r="B42" s="1">
        <v>36</v>
      </c>
      <c r="C42" s="2">
        <f t="shared" si="1"/>
        <v>1.0164241493514978E-2</v>
      </c>
      <c r="D42" s="2">
        <f t="shared" si="9"/>
        <v>0.40656965974059911</v>
      </c>
      <c r="E42" s="3">
        <f t="shared" si="3"/>
        <v>0.64784043125961166</v>
      </c>
      <c r="F42" s="1">
        <f t="shared" si="4"/>
        <v>0.9</v>
      </c>
      <c r="G42" s="3">
        <f t="shared" si="5"/>
        <v>0.36591269376653923</v>
      </c>
      <c r="H42" s="4">
        <f t="shared" si="10"/>
        <v>0.16466071219494266</v>
      </c>
      <c r="I42" s="4">
        <f t="shared" si="10"/>
        <v>4.9398213658482799E-2</v>
      </c>
      <c r="J42" s="4">
        <f t="shared" si="10"/>
        <v>1.111459807315863E-2</v>
      </c>
      <c r="K42">
        <f t="shared" si="6"/>
        <v>2.0006276531685531E-3</v>
      </c>
      <c r="L42">
        <f t="shared" si="7"/>
        <v>0.99965650508689086</v>
      </c>
    </row>
    <row r="43" spans="2:12" x14ac:dyDescent="0.25">
      <c r="B43" s="1">
        <v>37</v>
      </c>
      <c r="C43" s="2">
        <f t="shared" si="1"/>
        <v>9.9132854768748217E-3</v>
      </c>
      <c r="D43" s="2">
        <f t="shared" si="9"/>
        <v>0.39653141907499284</v>
      </c>
      <c r="E43" s="3">
        <f t="shared" si="3"/>
        <v>0.63582567183635819</v>
      </c>
      <c r="F43" s="1">
        <f t="shared" si="4"/>
        <v>0.92500000000000004</v>
      </c>
      <c r="G43" s="3">
        <f t="shared" si="5"/>
        <v>0.36679156264436841</v>
      </c>
      <c r="H43" s="4">
        <f t="shared" si="10"/>
        <v>0.16964109772302038</v>
      </c>
      <c r="I43" s="4">
        <f t="shared" si="10"/>
        <v>5.230600513126462E-2</v>
      </c>
      <c r="J43" s="4">
        <f t="shared" si="10"/>
        <v>1.2095763686604944E-2</v>
      </c>
      <c r="K43">
        <f t="shared" si="6"/>
        <v>2.2377162820219152E-3</v>
      </c>
      <c r="L43">
        <f t="shared" si="7"/>
        <v>0.99960356454227317</v>
      </c>
    </row>
    <row r="44" spans="2:12" x14ac:dyDescent="0.25">
      <c r="B44" s="1">
        <v>38</v>
      </c>
      <c r="C44" s="2">
        <f t="shared" si="1"/>
        <v>9.6685255863625304E-3</v>
      </c>
      <c r="D44" s="2">
        <f t="shared" si="9"/>
        <v>0.38674102345450118</v>
      </c>
      <c r="E44" s="3">
        <f t="shared" si="3"/>
        <v>0.62391342768636737</v>
      </c>
      <c r="F44" s="1">
        <f t="shared" si="4"/>
        <v>0.95000000000000007</v>
      </c>
      <c r="G44" s="3">
        <f t="shared" si="5"/>
        <v>0.36740397228177613</v>
      </c>
      <c r="H44" s="4">
        <f t="shared" si="10"/>
        <v>0.17451688683384367</v>
      </c>
      <c r="I44" s="4">
        <f t="shared" si="10"/>
        <v>5.5263680830717164E-2</v>
      </c>
      <c r="J44" s="4">
        <f t="shared" si="10"/>
        <v>1.3125124197295328E-2</v>
      </c>
      <c r="K44">
        <f t="shared" si="6"/>
        <v>2.493773597486113E-3</v>
      </c>
      <c r="L44">
        <f t="shared" si="7"/>
        <v>0.99954446119561968</v>
      </c>
    </row>
    <row r="45" spans="2:12" x14ac:dyDescent="0.25">
      <c r="B45" s="1">
        <v>39</v>
      </c>
      <c r="C45" s="2">
        <f t="shared" si="1"/>
        <v>9.4298088390789223E-3</v>
      </c>
      <c r="D45" s="2">
        <f t="shared" si="9"/>
        <v>0.37719235356315689</v>
      </c>
      <c r="E45" s="3">
        <f t="shared" si="3"/>
        <v>0.61211063553980027</v>
      </c>
      <c r="F45" s="1">
        <f t="shared" si="4"/>
        <v>0.97500000000000009</v>
      </c>
      <c r="G45" s="3">
        <f t="shared" si="5"/>
        <v>0.36776254472407799</v>
      </c>
      <c r="H45" s="4">
        <f t="shared" si="10"/>
        <v>0.17928424055298803</v>
      </c>
      <c r="I45" s="4">
        <f t="shared" si="10"/>
        <v>5.8267378179721115E-2</v>
      </c>
      <c r="J45" s="4">
        <f t="shared" si="10"/>
        <v>1.4202673431307024E-2</v>
      </c>
      <c r="K45">
        <f t="shared" si="6"/>
        <v>2.7695213191048706E-3</v>
      </c>
      <c r="L45">
        <f t="shared" si="7"/>
        <v>0.99947871177035585</v>
      </c>
    </row>
    <row r="46" spans="2:12" x14ac:dyDescent="0.25">
      <c r="B46" s="1">
        <v>40</v>
      </c>
      <c r="C46" s="2">
        <f t="shared" si="1"/>
        <v>9.1969860292860587E-3</v>
      </c>
      <c r="D46" s="2">
        <f t="shared" si="9"/>
        <v>0.36787944117144233</v>
      </c>
      <c r="E46" s="3">
        <f t="shared" si="3"/>
        <v>0.60042359910627197</v>
      </c>
      <c r="F46" s="1">
        <f t="shared" si="4"/>
        <v>1</v>
      </c>
      <c r="G46" s="3">
        <f t="shared" si="5"/>
        <v>0.36787944117144233</v>
      </c>
      <c r="H46" s="4">
        <f t="shared" si="10"/>
        <v>0.18393972058572117</v>
      </c>
      <c r="I46" s="4">
        <f t="shared" si="10"/>
        <v>6.1313240195240391E-2</v>
      </c>
      <c r="J46" s="4">
        <f t="shared" si="10"/>
        <v>1.5328310048810098E-2</v>
      </c>
      <c r="K46">
        <f t="shared" si="6"/>
        <v>3.06566200976202E-3</v>
      </c>
      <c r="L46">
        <f t="shared" si="7"/>
        <v>0.99940581518241833</v>
      </c>
    </row>
    <row r="47" spans="2:12" x14ac:dyDescent="0.25">
      <c r="B47" s="1">
        <v>41</v>
      </c>
      <c r="C47" s="2">
        <f t="shared" si="1"/>
        <v>8.96991163514879E-3</v>
      </c>
      <c r="D47" s="2">
        <f t="shared" si="9"/>
        <v>0.35879646540595156</v>
      </c>
      <c r="E47" s="3">
        <f t="shared" si="3"/>
        <v>0.58885802722409886</v>
      </c>
      <c r="F47" s="1">
        <f t="shared" si="4"/>
        <v>1.0250000000000001</v>
      </c>
      <c r="G47" s="3">
        <f t="shared" si="5"/>
        <v>0.36776637704110038</v>
      </c>
      <c r="H47" s="4">
        <f t="shared" si="10"/>
        <v>0.18848026823356398</v>
      </c>
      <c r="I47" s="4">
        <f t="shared" si="10"/>
        <v>6.4397424979801041E-2</v>
      </c>
      <c r="J47" s="4">
        <f t="shared" si="10"/>
        <v>1.6501840151074018E-2</v>
      </c>
      <c r="K47">
        <f t="shared" si="6"/>
        <v>3.3828772309701747E-3</v>
      </c>
      <c r="L47">
        <f t="shared" si="7"/>
        <v>0.99932525304246111</v>
      </c>
    </row>
    <row r="48" spans="2:12" x14ac:dyDescent="0.25">
      <c r="B48" s="1">
        <v>42</v>
      </c>
      <c r="C48" s="2">
        <f t="shared" si="1"/>
        <v>8.7484437277788839E-3</v>
      </c>
      <c r="D48" s="2">
        <f t="shared" si="9"/>
        <v>0.34993774911115533</v>
      </c>
      <c r="E48" s="3">
        <f t="shared" si="3"/>
        <v>0.57741906996932868</v>
      </c>
      <c r="F48" s="1">
        <f t="shared" si="4"/>
        <v>1.05</v>
      </c>
      <c r="G48" s="3">
        <f t="shared" si="5"/>
        <v>0.3674346365667131</v>
      </c>
      <c r="H48" s="4">
        <f t="shared" si="10"/>
        <v>0.19290318419752439</v>
      </c>
      <c r="I48" s="4">
        <f t="shared" si="10"/>
        <v>6.751611446913354E-2</v>
      </c>
      <c r="J48" s="4">
        <f t="shared" si="10"/>
        <v>1.7722980048147555E-2</v>
      </c>
      <c r="K48">
        <f t="shared" si="6"/>
        <v>3.7218258101109872E-3</v>
      </c>
      <c r="L48">
        <f t="shared" si="7"/>
        <v>0.99923649020278493</v>
      </c>
    </row>
    <row r="49" spans="2:12" x14ac:dyDescent="0.25">
      <c r="B49" s="1">
        <v>43</v>
      </c>
      <c r="C49" s="2">
        <f t="shared" si="1"/>
        <v>8.5324438825248438E-3</v>
      </c>
      <c r="D49" s="2">
        <f t="shared" si="9"/>
        <v>0.34129775530099371</v>
      </c>
      <c r="E49" s="3">
        <f t="shared" si="3"/>
        <v>0.56611135282849046</v>
      </c>
      <c r="F49" s="1">
        <f t="shared" si="4"/>
        <v>1.075</v>
      </c>
      <c r="G49" s="3">
        <f t="shared" si="5"/>
        <v>0.36689508694856821</v>
      </c>
      <c r="H49" s="4">
        <f t="shared" ref="H49:J56" si="11">G49*$F49/H$6</f>
        <v>0.1972061092348554</v>
      </c>
      <c r="I49" s="4">
        <f t="shared" si="11"/>
        <v>7.0665522475823181E-2</v>
      </c>
      <c r="J49" s="4">
        <f t="shared" si="11"/>
        <v>1.8991359165377478E-2</v>
      </c>
      <c r="K49">
        <f t="shared" si="6"/>
        <v>4.0831422205561589E-3</v>
      </c>
      <c r="L49">
        <f t="shared" si="7"/>
        <v>0.99913897534617413</v>
      </c>
    </row>
    <row r="50" spans="2:12" x14ac:dyDescent="0.25">
      <c r="B50" s="1">
        <v>44</v>
      </c>
      <c r="C50" s="2">
        <f t="shared" si="1"/>
        <v>8.3217770924519895E-3</v>
      </c>
      <c r="D50" s="2">
        <f t="shared" si="9"/>
        <v>0.33287108369807955</v>
      </c>
      <c r="E50" s="3">
        <f t="shared" si="3"/>
        <v>0.55493900903382509</v>
      </c>
      <c r="F50" s="1">
        <f t="shared" si="4"/>
        <v>1.1000000000000001</v>
      </c>
      <c r="G50" s="3">
        <f t="shared" si="5"/>
        <v>0.36615819206788752</v>
      </c>
      <c r="H50" s="4">
        <f t="shared" si="11"/>
        <v>0.20138700563733816</v>
      </c>
      <c r="I50" s="4">
        <f t="shared" si="11"/>
        <v>7.3841902067023998E-2</v>
      </c>
      <c r="J50" s="4">
        <f t="shared" si="11"/>
        <v>2.0306523068431601E-2</v>
      </c>
      <c r="K50">
        <f t="shared" si="6"/>
        <v>4.4674350750549532E-3</v>
      </c>
      <c r="L50">
        <f t="shared" si="7"/>
        <v>0.99903214161381571</v>
      </c>
    </row>
    <row r="51" spans="2:12" x14ac:dyDescent="0.25">
      <c r="B51" s="1">
        <v>45</v>
      </c>
      <c r="C51" s="2">
        <f t="shared" si="1"/>
        <v>8.1163116839587431E-3</v>
      </c>
      <c r="D51" s="2">
        <f t="shared" si="9"/>
        <v>0.32465246735834974</v>
      </c>
      <c r="E51" s="3">
        <f t="shared" si="3"/>
        <v>0.54390571015483513</v>
      </c>
      <c r="F51" s="1">
        <f t="shared" si="4"/>
        <v>1.125</v>
      </c>
      <c r="G51" s="3">
        <f t="shared" si="5"/>
        <v>0.36523402577814346</v>
      </c>
      <c r="H51" s="4">
        <f t="shared" si="11"/>
        <v>0.20544413950020568</v>
      </c>
      <c r="I51" s="4">
        <f t="shared" si="11"/>
        <v>7.704155231257713E-2</v>
      </c>
      <c r="J51" s="4">
        <f t="shared" si="11"/>
        <v>2.1667936587912318E-2</v>
      </c>
      <c r="K51">
        <f t="shared" si="6"/>
        <v>4.8752857322802729E-3</v>
      </c>
      <c r="L51">
        <f t="shared" si="7"/>
        <v>0.99891540726946859</v>
      </c>
    </row>
    <row r="52" spans="2:12" x14ac:dyDescent="0.25">
      <c r="B52" s="1">
        <v>46</v>
      </c>
      <c r="C52" s="2">
        <f t="shared" si="1"/>
        <v>7.9159192344763294E-3</v>
      </c>
      <c r="D52" s="2">
        <f t="shared" si="9"/>
        <v>0.31663676937905316</v>
      </c>
      <c r="E52" s="3">
        <f t="shared" si="3"/>
        <v>0.53301469503530263</v>
      </c>
      <c r="F52" s="1">
        <f t="shared" si="4"/>
        <v>1.1500000000000001</v>
      </c>
      <c r="G52" s="3">
        <f t="shared" si="5"/>
        <v>0.3641322847859112</v>
      </c>
      <c r="H52" s="4">
        <f t="shared" si="11"/>
        <v>0.20937606375189896</v>
      </c>
      <c r="I52" s="4">
        <f t="shared" si="11"/>
        <v>8.0260824438227948E-2</v>
      </c>
      <c r="J52" s="4">
        <f t="shared" si="11"/>
        <v>2.3074987025990538E-2</v>
      </c>
      <c r="K52">
        <f t="shared" si="6"/>
        <v>5.3072470159778165E-3</v>
      </c>
      <c r="L52">
        <f t="shared" si="7"/>
        <v>0.99878817639705963</v>
      </c>
    </row>
    <row r="53" spans="2:12" x14ac:dyDescent="0.25">
      <c r="B53" s="1">
        <v>47</v>
      </c>
      <c r="C53" s="2">
        <f t="shared" si="1"/>
        <v>7.7204744922004971E-3</v>
      </c>
      <c r="D53" s="2">
        <f t="shared" si="9"/>
        <v>0.30881897968801986</v>
      </c>
      <c r="E53" s="3">
        <f t="shared" si="3"/>
        <v>0.52226879716049002</v>
      </c>
      <c r="F53" s="1">
        <f t="shared" si="4"/>
        <v>1.175</v>
      </c>
      <c r="G53" s="3">
        <f t="shared" si="5"/>
        <v>0.36286230113342333</v>
      </c>
      <c r="H53" s="4">
        <f t="shared" si="11"/>
        <v>0.2131816019158862</v>
      </c>
      <c r="I53" s="4">
        <f t="shared" si="11"/>
        <v>8.3496127417055435E-2</v>
      </c>
      <c r="J53" s="4">
        <f t="shared" si="11"/>
        <v>2.4526987428760035E-2</v>
      </c>
      <c r="K53">
        <f t="shared" si="6"/>
        <v>5.7638420457586086E-3</v>
      </c>
      <c r="L53">
        <f t="shared" si="7"/>
        <v>0.99864983962890341</v>
      </c>
    </row>
    <row r="54" spans="2:12" x14ac:dyDescent="0.25">
      <c r="B54" s="1">
        <v>48</v>
      </c>
      <c r="C54" s="2">
        <f t="shared" si="1"/>
        <v>7.5298552978050508E-3</v>
      </c>
      <c r="D54" s="2">
        <f t="shared" si="9"/>
        <v>0.30119421191220203</v>
      </c>
      <c r="E54" s="3">
        <f t="shared" si="3"/>
        <v>0.51167047053499148</v>
      </c>
      <c r="F54" s="1">
        <f t="shared" si="4"/>
        <v>1.2000000000000002</v>
      </c>
      <c r="G54" s="3">
        <f t="shared" si="5"/>
        <v>0.36143305429464251</v>
      </c>
      <c r="H54" s="4">
        <f t="shared" si="11"/>
        <v>0.21685983257678554</v>
      </c>
      <c r="I54" s="4">
        <f t="shared" si="11"/>
        <v>8.6743933030714218E-2</v>
      </c>
      <c r="J54" s="4">
        <f t="shared" si="11"/>
        <v>2.602317990921427E-2</v>
      </c>
      <c r="K54">
        <f t="shared" si="6"/>
        <v>6.2455631782114248E-3</v>
      </c>
      <c r="L54">
        <f t="shared" si="7"/>
        <v>0.99849977490177</v>
      </c>
    </row>
    <row r="55" spans="2:12" x14ac:dyDescent="0.25">
      <c r="B55" s="1">
        <v>49</v>
      </c>
      <c r="C55" s="2">
        <f t="shared" si="1"/>
        <v>7.3439425080883197E-3</v>
      </c>
      <c r="D55" s="2">
        <f t="shared" si="9"/>
        <v>0.29375770032353277</v>
      </c>
      <c r="E55" s="3">
        <f t="shared" si="3"/>
        <v>0.50122181414769507</v>
      </c>
      <c r="F55" s="1">
        <f t="shared" si="4"/>
        <v>1.2250000000000001</v>
      </c>
      <c r="G55" s="3">
        <f t="shared" si="5"/>
        <v>0.35985318289632767</v>
      </c>
      <c r="H55" s="4">
        <f t="shared" si="11"/>
        <v>0.22041007452400072</v>
      </c>
      <c r="I55" s="4">
        <f t="shared" si="11"/>
        <v>9.0000780430633628E-2</v>
      </c>
      <c r="J55" s="4">
        <f t="shared" si="11"/>
        <v>2.756273900688155E-2</v>
      </c>
      <c r="K55">
        <f t="shared" si="6"/>
        <v>6.7528710566859759E-3</v>
      </c>
      <c r="L55">
        <f t="shared" si="7"/>
        <v>0.99833734823806242</v>
      </c>
    </row>
    <row r="56" spans="2:12" x14ac:dyDescent="0.25">
      <c r="B56" s="1">
        <v>50</v>
      </c>
      <c r="C56" s="2">
        <f t="shared" si="1"/>
        <v>7.162619921504753E-3</v>
      </c>
      <c r="D56" s="2">
        <f t="shared" si="9"/>
        <v>0.28650479686019009</v>
      </c>
      <c r="E56" s="3">
        <f t="shared" si="3"/>
        <v>0.49092459509648145</v>
      </c>
      <c r="F56" s="1">
        <f t="shared" si="4"/>
        <v>1.25</v>
      </c>
      <c r="G56" s="3">
        <f t="shared" si="5"/>
        <v>0.35813099607523763</v>
      </c>
      <c r="H56" s="4">
        <f t="shared" si="11"/>
        <v>0.22383187254702352</v>
      </c>
      <c r="I56" s="4">
        <f t="shared" si="11"/>
        <v>9.3263280227926473E-2</v>
      </c>
      <c r="J56" s="4">
        <f t="shared" si="11"/>
        <v>2.9144775071227022E-2</v>
      </c>
      <c r="K56">
        <f t="shared" si="6"/>
        <v>7.2861937678067538E-3</v>
      </c>
      <c r="L56">
        <f t="shared" si="7"/>
        <v>0.9981619145494115</v>
      </c>
    </row>
  </sheetData>
  <sheetProtection password="DC2F" sheet="1" objects="1" scenarios="1" formatCells="0"/>
  <protectedRanges>
    <protectedRange sqref="B4" name="Range1"/>
    <protectedRange sqref="E3" name="Range2"/>
    <protectedRange sqref="K6" name="Range3"/>
    <protectedRange sqref="B7:B56" name="Range4"/>
  </protectedRanges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workbookViewId="0">
      <selection activeCell="A28" sqref="A28"/>
    </sheetView>
  </sheetViews>
  <sheetFormatPr defaultRowHeight="13.2" x14ac:dyDescent="0.25"/>
  <cols>
    <col min="2" max="2" width="14.44140625" customWidth="1"/>
    <col min="3" max="3" width="9.5546875" customWidth="1"/>
  </cols>
  <sheetData>
    <row r="1" spans="2:12" ht="15.6" thickBot="1" x14ac:dyDescent="0.3">
      <c r="B1" s="80" t="s">
        <v>30</v>
      </c>
    </row>
    <row r="2" spans="2:12" ht="15.6" thickBot="1" x14ac:dyDescent="0.3">
      <c r="B2" s="49" t="s">
        <v>24</v>
      </c>
      <c r="C2" s="18">
        <v>2</v>
      </c>
    </row>
    <row r="3" spans="2:12" ht="13.8" thickBot="1" x14ac:dyDescent="0.3">
      <c r="B3" s="50" t="s">
        <v>21</v>
      </c>
      <c r="C3" s="51">
        <v>1</v>
      </c>
      <c r="D3" s="51">
        <v>2</v>
      </c>
      <c r="E3" s="51">
        <v>3</v>
      </c>
      <c r="F3" s="51">
        <v>4</v>
      </c>
      <c r="G3" s="51">
        <v>5</v>
      </c>
      <c r="H3" s="51">
        <v>6</v>
      </c>
      <c r="I3" s="51">
        <v>7</v>
      </c>
      <c r="J3" s="51">
        <v>8</v>
      </c>
      <c r="K3" s="51">
        <v>9</v>
      </c>
      <c r="L3" s="51">
        <v>10</v>
      </c>
    </row>
    <row r="4" spans="2:12" ht="13.8" thickBot="1" x14ac:dyDescent="0.3">
      <c r="B4" s="52" t="s">
        <v>22</v>
      </c>
      <c r="C4" s="12">
        <v>1.1999999999999999E-3</v>
      </c>
      <c r="D4" s="12">
        <v>4.0000000000000001E-3</v>
      </c>
      <c r="E4" s="12">
        <v>1.2E-2</v>
      </c>
      <c r="F4" s="12">
        <v>8.0000000000000002E-3</v>
      </c>
      <c r="G4" s="12">
        <v>2.5000000000000001E-2</v>
      </c>
      <c r="H4" s="12">
        <v>3.5000000000000003E-2</v>
      </c>
      <c r="I4" s="12">
        <v>8.5000000000000006E-3</v>
      </c>
      <c r="J4" s="12">
        <v>7.5999999999999998E-2</v>
      </c>
      <c r="K4" s="12"/>
      <c r="L4" s="13"/>
    </row>
    <row r="5" spans="2:12" x14ac:dyDescent="0.25">
      <c r="B5" s="53" t="s">
        <v>23</v>
      </c>
      <c r="C5" s="14">
        <f>IF(C4&gt;0,1/C4,"")</f>
        <v>833.33333333333337</v>
      </c>
      <c r="D5" s="15">
        <f t="shared" ref="D5:L5" si="0">IF(D4&gt;0,1/D4,"")</f>
        <v>250</v>
      </c>
      <c r="E5" s="15">
        <f t="shared" si="0"/>
        <v>83.333333333333329</v>
      </c>
      <c r="F5" s="15">
        <f t="shared" si="0"/>
        <v>125</v>
      </c>
      <c r="G5" s="15">
        <f t="shared" si="0"/>
        <v>40</v>
      </c>
      <c r="H5" s="15">
        <f t="shared" si="0"/>
        <v>28.571428571428569</v>
      </c>
      <c r="I5" s="15">
        <f t="shared" si="0"/>
        <v>117.64705882352941</v>
      </c>
      <c r="J5" s="15">
        <f t="shared" si="0"/>
        <v>13.157894736842106</v>
      </c>
      <c r="K5" s="15" t="str">
        <f t="shared" si="0"/>
        <v/>
      </c>
      <c r="L5" s="16" t="str">
        <f t="shared" si="0"/>
        <v/>
      </c>
    </row>
    <row r="6" spans="2:12" ht="13.8" thickBot="1" x14ac:dyDescent="0.3">
      <c r="B6" s="54" t="s">
        <v>4</v>
      </c>
      <c r="C6" s="17">
        <f>EXP(-C4*$C$2)</f>
        <v>0.99760287769738176</v>
      </c>
      <c r="D6" s="10">
        <f t="shared" ref="D6:L6" si="1">EXP(-D4*$C$2)</f>
        <v>0.99203191483706066</v>
      </c>
      <c r="E6" s="10">
        <f t="shared" si="1"/>
        <v>0.97628570975790929</v>
      </c>
      <c r="F6" s="10">
        <f t="shared" si="1"/>
        <v>0.98412732005528514</v>
      </c>
      <c r="G6" s="10">
        <f t="shared" si="1"/>
        <v>0.95122942450071402</v>
      </c>
      <c r="H6" s="10">
        <f t="shared" si="1"/>
        <v>0.93239381990594827</v>
      </c>
      <c r="I6" s="10">
        <f t="shared" si="1"/>
        <v>0.98314368463490964</v>
      </c>
      <c r="J6" s="10">
        <f t="shared" si="1"/>
        <v>0.85898828074112343</v>
      </c>
      <c r="K6" s="10">
        <f t="shared" si="1"/>
        <v>1</v>
      </c>
      <c r="L6" s="11">
        <f t="shared" si="1"/>
        <v>1</v>
      </c>
    </row>
    <row r="7" spans="2:12" ht="13.8" thickBot="1" x14ac:dyDescent="0.3"/>
    <row r="8" spans="2:12" ht="13.8" thickBot="1" x14ac:dyDescent="0.3">
      <c r="B8" s="55" t="s">
        <v>25</v>
      </c>
      <c r="C8" s="56"/>
    </row>
    <row r="9" spans="2:12" x14ac:dyDescent="0.25">
      <c r="B9" s="8" t="s">
        <v>26</v>
      </c>
      <c r="C9" s="46">
        <f>SUM(C4:L4)</f>
        <v>0.16970000000000002</v>
      </c>
    </row>
    <row r="10" spans="2:12" x14ac:dyDescent="0.25">
      <c r="B10" s="8" t="s">
        <v>27</v>
      </c>
      <c r="C10" s="47">
        <f>IF(C9&gt;0,1/C9,"")</f>
        <v>5.8927519151443715</v>
      </c>
    </row>
    <row r="11" spans="2:12" x14ac:dyDescent="0.25">
      <c r="B11" s="8" t="s">
        <v>28</v>
      </c>
      <c r="C11" s="47">
        <f>0.69315*C10</f>
        <v>4.0845609899823216</v>
      </c>
    </row>
    <row r="12" spans="2:12" x14ac:dyDescent="0.25">
      <c r="B12" s="8" t="s">
        <v>29</v>
      </c>
      <c r="C12" s="47">
        <f>C10</f>
        <v>5.8927519151443715</v>
      </c>
    </row>
    <row r="13" spans="2:12" ht="13.8" thickBot="1" x14ac:dyDescent="0.3">
      <c r="B13" s="9" t="s">
        <v>31</v>
      </c>
      <c r="C13" s="48">
        <f>EXP(-C9*C2)</f>
        <v>0.7121975131005529</v>
      </c>
    </row>
  </sheetData>
  <sheetProtection password="DC2F" sheet="1" objects="1" scenarios="1" formatCells="0"/>
  <protectedRanges>
    <protectedRange sqref="C2" name="Range1"/>
    <protectedRange sqref="C4:L4" name="Range2"/>
  </protectedRange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"/>
  <sheetViews>
    <sheetView workbookViewId="0">
      <selection activeCell="F2" sqref="F2"/>
    </sheetView>
  </sheetViews>
  <sheetFormatPr defaultRowHeight="13.2" x14ac:dyDescent="0.25"/>
  <cols>
    <col min="1" max="1" width="9.33203125" customWidth="1"/>
    <col min="2" max="2" width="36.33203125" customWidth="1"/>
    <col min="3" max="3" width="10.6640625" customWidth="1"/>
  </cols>
  <sheetData>
    <row r="1" spans="1:6" ht="15.6" thickBot="1" x14ac:dyDescent="0.3">
      <c r="B1" s="27" t="s">
        <v>32</v>
      </c>
      <c r="C1" s="28"/>
      <c r="D1" s="25" t="s">
        <v>43</v>
      </c>
    </row>
    <row r="2" spans="1:6" ht="13.8" thickBot="1" x14ac:dyDescent="0.3">
      <c r="B2" s="20" t="s">
        <v>35</v>
      </c>
      <c r="C2" s="26">
        <v>0.45</v>
      </c>
      <c r="D2" s="22" t="s">
        <v>45</v>
      </c>
    </row>
    <row r="3" spans="1:6" ht="13.8" thickBot="1" x14ac:dyDescent="0.3">
      <c r="B3" s="20" t="s">
        <v>34</v>
      </c>
      <c r="C3" s="19">
        <v>10</v>
      </c>
      <c r="D3" s="23" t="str">
        <f>D2</f>
        <v>years</v>
      </c>
    </row>
    <row r="4" spans="1:6" ht="13.8" thickBot="1" x14ac:dyDescent="0.3">
      <c r="B4" s="21" t="s">
        <v>33</v>
      </c>
      <c r="C4" s="19">
        <v>5</v>
      </c>
      <c r="D4" s="24"/>
    </row>
    <row r="5" spans="1:6" ht="13.8" thickBot="1" x14ac:dyDescent="0.3"/>
    <row r="6" spans="1:6" ht="13.8" x14ac:dyDescent="0.25">
      <c r="A6" s="29" t="s">
        <v>46</v>
      </c>
      <c r="B6" s="30" t="s">
        <v>36</v>
      </c>
      <c r="C6" s="41">
        <f>1/C2</f>
        <v>2.2222222222222223</v>
      </c>
      <c r="D6" s="31" t="str">
        <f>D2</f>
        <v>years</v>
      </c>
      <c r="E6" s="31" t="s">
        <v>44</v>
      </c>
      <c r="F6" s="32"/>
    </row>
    <row r="7" spans="1:6" ht="14.4" thickBot="1" x14ac:dyDescent="0.3">
      <c r="A7" s="33"/>
      <c r="B7" s="34" t="s">
        <v>40</v>
      </c>
      <c r="C7" s="42">
        <f>EXP(-C2*C3)</f>
        <v>1.1108996538242306E-2</v>
      </c>
      <c r="D7" s="35"/>
      <c r="E7" s="35"/>
      <c r="F7" s="36"/>
    </row>
    <row r="8" spans="1:6" ht="13.8" x14ac:dyDescent="0.25">
      <c r="A8" s="29" t="s">
        <v>48</v>
      </c>
      <c r="B8" s="30" t="s">
        <v>39</v>
      </c>
      <c r="C8" s="41">
        <f>C2*C3</f>
        <v>4.5</v>
      </c>
      <c r="D8" s="31"/>
      <c r="E8" s="31" t="s">
        <v>7</v>
      </c>
      <c r="F8" s="32"/>
    </row>
    <row r="9" spans="1:6" ht="13.8" x14ac:dyDescent="0.25">
      <c r="A9" s="37"/>
      <c r="B9" s="38" t="s">
        <v>37</v>
      </c>
      <c r="C9" s="43">
        <f>POISSON($C$4,$C$8,FALSE)</f>
        <v>0.17082685848611198</v>
      </c>
      <c r="D9" s="39"/>
      <c r="E9" s="39"/>
      <c r="F9" s="40"/>
    </row>
    <row r="10" spans="1:6" ht="14.4" thickBot="1" x14ac:dyDescent="0.3">
      <c r="A10" s="33"/>
      <c r="B10" s="34" t="s">
        <v>38</v>
      </c>
      <c r="C10" s="42">
        <f>POISSON($C$4,$C$8,TRUE)</f>
        <v>0.70293043486082729</v>
      </c>
      <c r="D10" s="35"/>
      <c r="E10" s="35"/>
      <c r="F10" s="36"/>
    </row>
    <row r="11" spans="1:6" ht="13.8" x14ac:dyDescent="0.25">
      <c r="A11" s="29" t="s">
        <v>47</v>
      </c>
      <c r="B11" s="30" t="s">
        <v>42</v>
      </c>
      <c r="C11" s="41">
        <f>C4/C2</f>
        <v>11.111111111111111</v>
      </c>
      <c r="D11" s="31" t="str">
        <f>D2</f>
        <v>years</v>
      </c>
      <c r="E11" s="31" t="s">
        <v>49</v>
      </c>
      <c r="F11" s="32"/>
    </row>
    <row r="12" spans="1:6" ht="14.4" thickBot="1" x14ac:dyDescent="0.3">
      <c r="A12" s="33"/>
      <c r="B12" s="34" t="s">
        <v>41</v>
      </c>
      <c r="C12" s="42">
        <f>1-POISSON(C4-1,C8,TRUE)</f>
        <v>0.46789642362528472</v>
      </c>
      <c r="D12" s="35"/>
      <c r="E12" s="35"/>
      <c r="F12" s="36"/>
    </row>
  </sheetData>
  <sheetProtection password="DC2F" sheet="1" objects="1" scenarios="1"/>
  <protectedRanges>
    <protectedRange sqref="D2" name="Range2"/>
    <protectedRange sqref="C2:C4" name="Range1"/>
  </protectedRanges>
  <pageMargins left="0.7" right="0.7" top="0.75" bottom="0.75" header="0.3" footer="0.3"/>
  <pageSetup orientation="portrait" horizontalDpi="4294967293" verticalDpi="0" r:id="rId1"/>
  <drawing r:id="rId2"/>
  <legacyDrawing r:id="rId3"/>
  <oleObjects>
    <mc:AlternateContent xmlns:mc="http://schemas.openxmlformats.org/markup-compatibility/2006">
      <mc:Choice Requires="x14">
        <oleObject progId="Equation.DSMT4" shapeId="3073" r:id="rId4">
          <objectPr defaultSize="0" autoPict="0" r:id="rId5">
            <anchor moveWithCells="1" sizeWithCells="1">
              <from>
                <xdr:col>6</xdr:col>
                <xdr:colOff>106680</xdr:colOff>
                <xdr:row>5</xdr:row>
                <xdr:rowOff>137160</xdr:rowOff>
              </from>
              <to>
                <xdr:col>8</xdr:col>
                <xdr:colOff>487680</xdr:colOff>
                <xdr:row>9</xdr:row>
                <xdr:rowOff>144780</xdr:rowOff>
              </to>
            </anchor>
          </objectPr>
        </oleObject>
      </mc:Choice>
      <mc:Fallback>
        <oleObject progId="Equation.DSMT4" shapeId="3073" r:id="rId4"/>
      </mc:Fallback>
    </mc:AlternateContent>
    <mc:AlternateContent xmlns:mc="http://schemas.openxmlformats.org/markup-compatibility/2006">
      <mc:Choice Requires="x14">
        <oleObject progId="Equation.DSMT4" shapeId="3074" r:id="rId6">
          <objectPr defaultSize="0" autoPict="0" r:id="rId7">
            <anchor moveWithCells="1" sizeWithCells="1">
              <from>
                <xdr:col>6</xdr:col>
                <xdr:colOff>76200</xdr:colOff>
                <xdr:row>9</xdr:row>
                <xdr:rowOff>83820</xdr:rowOff>
              </from>
              <to>
                <xdr:col>11</xdr:col>
                <xdr:colOff>220980</xdr:colOff>
                <xdr:row>13</xdr:row>
                <xdr:rowOff>106680</xdr:rowOff>
              </to>
            </anchor>
          </objectPr>
        </oleObject>
      </mc:Choice>
      <mc:Fallback>
        <oleObject progId="Equation.DSMT4" shapeId="3074" r:id="rId6"/>
      </mc:Fallback>
    </mc:AlternateContent>
    <mc:AlternateContent xmlns:mc="http://schemas.openxmlformats.org/markup-compatibility/2006">
      <mc:Choice Requires="x14">
        <oleObject progId="Equation.DSMT4" shapeId="3075" r:id="rId8">
          <objectPr defaultSize="0" autoPict="0" r:id="rId9">
            <anchor moveWithCells="1">
              <from>
                <xdr:col>6</xdr:col>
                <xdr:colOff>198120</xdr:colOff>
                <xdr:row>3</xdr:row>
                <xdr:rowOff>45720</xdr:rowOff>
              </from>
              <to>
                <xdr:col>8</xdr:col>
                <xdr:colOff>190500</xdr:colOff>
                <xdr:row>5</xdr:row>
                <xdr:rowOff>144780</xdr:rowOff>
              </to>
            </anchor>
          </objectPr>
        </oleObject>
      </mc:Choice>
      <mc:Fallback>
        <oleObject progId="Equation.DSMT4" shapeId="3075" r:id="rId8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CFR</vt:lpstr>
      <vt:lpstr>Failure Modes</vt:lpstr>
      <vt:lpstr>Poisson</vt:lpstr>
    </vt:vector>
  </TitlesOfParts>
  <Company>University of Dayton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Ebeling</dc:creator>
  <cp:lastModifiedBy>Jason Freels</cp:lastModifiedBy>
  <dcterms:created xsi:type="dcterms:W3CDTF">2004-10-16T12:10:25Z</dcterms:created>
  <dcterms:modified xsi:type="dcterms:W3CDTF">2017-09-18T01:07:14Z</dcterms:modified>
</cp:coreProperties>
</file>