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6a7641aa4cd018/Asztali gép/"/>
    </mc:Choice>
  </mc:AlternateContent>
  <xr:revisionPtr revIDLastSave="290" documentId="8_{AC2B9E42-C1C0-4859-92FB-3A92F11CC823}" xr6:coauthVersionLast="47" xr6:coauthVersionMax="47" xr10:uidLastSave="{D2D9418E-E59F-45AF-9D73-560E8F5C4412}"/>
  <bookViews>
    <workbookView xWindow="-108" yWindow="-108" windowWidth="23256" windowHeight="12456" xr2:uid="{00000000-000D-0000-FFFF-FFFF00000000}"/>
  </bookViews>
  <sheets>
    <sheet name="forgalmazók" sheetId="1" r:id="rId1"/>
    <sheet name="diagram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R13" i="1"/>
  <c r="T2" i="1"/>
  <c r="T3" i="1"/>
  <c r="T4" i="1"/>
  <c r="T5" i="1"/>
  <c r="T6" i="1"/>
  <c r="T7" i="1"/>
  <c r="T8" i="1"/>
  <c r="T9" i="1"/>
  <c r="T10" i="1"/>
  <c r="R3" i="1" l="1"/>
  <c r="R4" i="1"/>
  <c r="R5" i="1"/>
  <c r="R6" i="1"/>
  <c r="R7" i="1"/>
  <c r="R8" i="1"/>
  <c r="R9" i="1"/>
  <c r="R10" i="1"/>
  <c r="R2" i="1"/>
  <c r="K3" i="1"/>
  <c r="K4" i="1"/>
  <c r="K5" i="1"/>
  <c r="K6" i="1"/>
  <c r="K7" i="1"/>
  <c r="K8" i="1"/>
  <c r="S3" i="1" s="1"/>
  <c r="K9" i="1"/>
  <c r="S6" i="1" s="1"/>
  <c r="K10" i="1"/>
  <c r="K11" i="1"/>
  <c r="S4" i="1" s="1"/>
  <c r="K12" i="1"/>
  <c r="K13" i="1"/>
  <c r="K14" i="1"/>
  <c r="K15" i="1"/>
  <c r="K16" i="1"/>
  <c r="K17" i="1"/>
  <c r="K18" i="1"/>
  <c r="K19" i="1"/>
  <c r="K20" i="1"/>
  <c r="K21" i="1"/>
  <c r="K2" i="1"/>
  <c r="S5" i="1" l="1"/>
  <c r="S2" i="1"/>
  <c r="S8" i="1"/>
  <c r="S9" i="1"/>
  <c r="S10" i="1"/>
  <c r="S7" i="1"/>
</calcChain>
</file>

<file path=xl/sharedStrings.xml><?xml version="1.0" encoding="utf-8"?>
<sst xmlns="http://schemas.openxmlformats.org/spreadsheetml/2006/main" count="71" uniqueCount="50">
  <si>
    <t>Forgalmazó</t>
  </si>
  <si>
    <t>Játék neve</t>
  </si>
  <si>
    <t>Megjelenési dátum</t>
  </si>
  <si>
    <t>Ár</t>
  </si>
  <si>
    <t>Eladott</t>
  </si>
  <si>
    <t>Jelenlegi</t>
  </si>
  <si>
    <t>1. évad</t>
  </si>
  <si>
    <t>2. évad</t>
  </si>
  <si>
    <t>3. évad</t>
  </si>
  <si>
    <t>Összbevétel</t>
  </si>
  <si>
    <t>Hónap</t>
  </si>
  <si>
    <t>Trend</t>
  </si>
  <si>
    <t>1-3 évad</t>
  </si>
  <si>
    <t>Megtartás</t>
  </si>
  <si>
    <t>Játékok száma</t>
  </si>
  <si>
    <t>Bevétel</t>
  </si>
  <si>
    <t>Legkorábban</t>
  </si>
  <si>
    <t>Elysian Interactive</t>
  </si>
  <si>
    <t>AdventureQuest</t>
  </si>
  <si>
    <t>AetherCraft Games</t>
  </si>
  <si>
    <t>Quantum Creations</t>
  </si>
  <si>
    <t>Stellar Odyssey</t>
  </si>
  <si>
    <t>Astral Forge</t>
  </si>
  <si>
    <t>Seraphic Studios</t>
  </si>
  <si>
    <t>Fantasy Realms</t>
  </si>
  <si>
    <t>ChronoCraft Studios</t>
  </si>
  <si>
    <t>Nebula Innovations</t>
  </si>
  <si>
    <t>Galactic Legend</t>
  </si>
  <si>
    <t>Mythic Conquest</t>
  </si>
  <si>
    <t>Empyrean Creators</t>
  </si>
  <si>
    <t>Lost Worlds</t>
  </si>
  <si>
    <t>Luminous Games</t>
  </si>
  <si>
    <t>Celestial Chronicles</t>
  </si>
  <si>
    <t>Shadow of Titans</t>
  </si>
  <si>
    <t>Arcane Adventures</t>
  </si>
  <si>
    <t>Legend of Eldoria</t>
  </si>
  <si>
    <t>Chronicles of Arcadia</t>
  </si>
  <si>
    <t>Timeless Tales</t>
  </si>
  <si>
    <t>Legtöbb játékos:</t>
  </si>
  <si>
    <t>Beyond Horizons</t>
  </si>
  <si>
    <t>Terra Mystica</t>
  </si>
  <si>
    <t>Kereső:</t>
  </si>
  <si>
    <t>Infinite Realities</t>
  </si>
  <si>
    <t>Megjelenési dátum:</t>
  </si>
  <si>
    <t>Dreamscape Odyssey</t>
  </si>
  <si>
    <t>Eternal Quest</t>
  </si>
  <si>
    <t>Kingdoms of Elyria</t>
  </si>
  <si>
    <t>Heroes of Enigma</t>
  </si>
  <si>
    <t>Aeon Chronicles</t>
  </si>
  <si>
    <t>Határszám: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</si>
</sst>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_-* #,##0.00\ [$Ft-40E]_-;\-* #,##0.00\ [$Ft-40E]_-;_-* &quot;-&quot;??\ [$Ft-40E]_-;_-@_-"/>
    <numFmt numFmtId="166" formatCode="#\ \F\t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71717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10">
      <alignment horizontal="right"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5" fontId="0" fillId="0" borderId="0" xfId="0" applyNumberFormat="1"/>
    <xf numFmtId="0" fontId="16" fillId="0" borderId="0" xfId="0" applyFont="1"/>
    <xf numFmtId="166" fontId="0" fillId="0" borderId="0" xfId="0" applyNumberFormat="1" applyAlignment="1">
      <alignment horizontal="center" vertical="center"/>
    </xf>
    <xf numFmtId="0" fontId="18" fillId="0" borderId="10" xfId="43">
      <alignment horizontal="right" vertical="center"/>
    </xf>
    <xf numFmtId="11" fontId="0" fillId="0" borderId="0" xfId="0" applyNumberFormat="1"/>
    <xf numFmtId="164" fontId="0" fillId="0" borderId="0" xfId="0" applyNumberFormat="1"/>
    <xf numFmtId="9" fontId="0" fillId="0" borderId="0" xfId="42" applyFont="1" applyAlignment="1">
      <alignment horizontal="center"/>
    </xf>
    <xf numFmtId="164" fontId="0" fillId="0" borderId="0" xfId="0" applyNumberFormat="1" applyAlignment="1">
      <alignment horizontal="righ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aját" xfId="43" xr:uid="{7718132F-5EAA-4645-B729-2B6DF83BD5AF}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</dxf>
    <dxf>
      <font>
        <b/>
        <i/>
      </font>
    </dxf>
    <dxf>
      <font>
        <color rgb="FFFF0000"/>
      </font>
    </dxf>
  </dxfs>
  <tableStyles count="0" defaultTableStyle="TableStyleMedium2" defaultPivotStyle="PivotStyleLight16"/>
  <colors>
    <mruColors>
      <color rgb="FF71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Játékosszámok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forgalmazók!$F$1</c:f>
              <c:strCache>
                <c:ptCount val="1"/>
                <c:pt idx="0">
                  <c:v>Jelenlegi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forgalmazók!$B$2:$B$21</c:f>
              <c:strCache>
                <c:ptCount val="20"/>
                <c:pt idx="0">
                  <c:v>AdventureQuest</c:v>
                </c:pt>
                <c:pt idx="1">
                  <c:v>Stellar Odyssey</c:v>
                </c:pt>
                <c:pt idx="2">
                  <c:v>Fantasy Realms</c:v>
                </c:pt>
                <c:pt idx="3">
                  <c:v>Galactic Legend</c:v>
                </c:pt>
                <c:pt idx="4">
                  <c:v>Mythic Conquest</c:v>
                </c:pt>
                <c:pt idx="5">
                  <c:v>Lost Worlds</c:v>
                </c:pt>
                <c:pt idx="6">
                  <c:v>Celestial Chronicles</c:v>
                </c:pt>
                <c:pt idx="7">
                  <c:v>Shadow of Titans</c:v>
                </c:pt>
                <c:pt idx="8">
                  <c:v>Arcane Adventures</c:v>
                </c:pt>
                <c:pt idx="9">
                  <c:v>Legend of Eldoria</c:v>
                </c:pt>
                <c:pt idx="10">
                  <c:v>Chronicles of Arcadia</c:v>
                </c:pt>
                <c:pt idx="11">
                  <c:v>Timeless Tales</c:v>
                </c:pt>
                <c:pt idx="12">
                  <c:v>Beyond Horizons</c:v>
                </c:pt>
                <c:pt idx="13">
                  <c:v>Terra Mystica</c:v>
                </c:pt>
                <c:pt idx="14">
                  <c:v>Infinite Realities</c:v>
                </c:pt>
                <c:pt idx="15">
                  <c:v>Dreamscape Odyssey</c:v>
                </c:pt>
                <c:pt idx="16">
                  <c:v>Eternal Quest</c:v>
                </c:pt>
                <c:pt idx="17">
                  <c:v>Kingdoms of Elyria</c:v>
                </c:pt>
                <c:pt idx="18">
                  <c:v>Heroes of Enigma</c:v>
                </c:pt>
                <c:pt idx="19">
                  <c:v>Aeon Chronicles</c:v>
                </c:pt>
              </c:strCache>
            </c:strRef>
          </c:cat>
          <c:val>
            <c:numRef>
              <c:f>forgalmazók!$F$2:$F$21</c:f>
              <c:numCache>
                <c:formatCode>General</c:formatCode>
                <c:ptCount val="20"/>
                <c:pt idx="0">
                  <c:v>140345</c:v>
                </c:pt>
                <c:pt idx="1">
                  <c:v>79623</c:v>
                </c:pt>
                <c:pt idx="2">
                  <c:v>178960</c:v>
                </c:pt>
                <c:pt idx="3">
                  <c:v>143215</c:v>
                </c:pt>
                <c:pt idx="4">
                  <c:v>167890</c:v>
                </c:pt>
                <c:pt idx="5">
                  <c:v>11236</c:v>
                </c:pt>
                <c:pt idx="6">
                  <c:v>15592</c:v>
                </c:pt>
                <c:pt idx="7">
                  <c:v>139425</c:v>
                </c:pt>
                <c:pt idx="8">
                  <c:v>194128</c:v>
                </c:pt>
                <c:pt idx="9">
                  <c:v>16875</c:v>
                </c:pt>
                <c:pt idx="10">
                  <c:v>123960</c:v>
                </c:pt>
                <c:pt idx="11">
                  <c:v>159874</c:v>
                </c:pt>
                <c:pt idx="12">
                  <c:v>186290</c:v>
                </c:pt>
                <c:pt idx="13">
                  <c:v>14187</c:v>
                </c:pt>
                <c:pt idx="14">
                  <c:v>157290</c:v>
                </c:pt>
                <c:pt idx="15">
                  <c:v>125985</c:v>
                </c:pt>
                <c:pt idx="16">
                  <c:v>183759</c:v>
                </c:pt>
                <c:pt idx="17">
                  <c:v>132890</c:v>
                </c:pt>
                <c:pt idx="18">
                  <c:v>197846</c:v>
                </c:pt>
                <c:pt idx="19">
                  <c:v>159724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4-4416-80DA-F6F0E5E1F374}"/>
            </c:ext>
          </c:extLst>
        </c:ser>
        <c:ser>
          <c:idx val="1"/>
          <c:order val="1"/>
          <c:tx>
            <c:strRef>
              <c:f>forgalmazók!$G$1</c:f>
              <c:strCache>
                <c:ptCount val="1"/>
                <c:pt idx="0">
                  <c:v>1. évad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forgalmazók!$B$2:$B$21</c:f>
              <c:strCache>
                <c:ptCount val="20"/>
                <c:pt idx="0">
                  <c:v>AdventureQuest</c:v>
                </c:pt>
                <c:pt idx="1">
                  <c:v>Stellar Odyssey</c:v>
                </c:pt>
                <c:pt idx="2">
                  <c:v>Fantasy Realms</c:v>
                </c:pt>
                <c:pt idx="3">
                  <c:v>Galactic Legend</c:v>
                </c:pt>
                <c:pt idx="4">
                  <c:v>Mythic Conquest</c:v>
                </c:pt>
                <c:pt idx="5">
                  <c:v>Lost Worlds</c:v>
                </c:pt>
                <c:pt idx="6">
                  <c:v>Celestial Chronicles</c:v>
                </c:pt>
                <c:pt idx="7">
                  <c:v>Shadow of Titans</c:v>
                </c:pt>
                <c:pt idx="8">
                  <c:v>Arcane Adventures</c:v>
                </c:pt>
                <c:pt idx="9">
                  <c:v>Legend of Eldoria</c:v>
                </c:pt>
                <c:pt idx="10">
                  <c:v>Chronicles of Arcadia</c:v>
                </c:pt>
                <c:pt idx="11">
                  <c:v>Timeless Tales</c:v>
                </c:pt>
                <c:pt idx="12">
                  <c:v>Beyond Horizons</c:v>
                </c:pt>
                <c:pt idx="13">
                  <c:v>Terra Mystica</c:v>
                </c:pt>
                <c:pt idx="14">
                  <c:v>Infinite Realities</c:v>
                </c:pt>
                <c:pt idx="15">
                  <c:v>Dreamscape Odyssey</c:v>
                </c:pt>
                <c:pt idx="16">
                  <c:v>Eternal Quest</c:v>
                </c:pt>
                <c:pt idx="17">
                  <c:v>Kingdoms of Elyria</c:v>
                </c:pt>
                <c:pt idx="18">
                  <c:v>Heroes of Enigma</c:v>
                </c:pt>
                <c:pt idx="19">
                  <c:v>Aeon Chronicles</c:v>
                </c:pt>
              </c:strCache>
            </c:strRef>
          </c:cat>
          <c:val>
            <c:numRef>
              <c:f>forgalmazók!$G$2:$G$21</c:f>
              <c:numCache>
                <c:formatCode>General</c:formatCode>
                <c:ptCount val="20"/>
                <c:pt idx="0">
                  <c:v>98075</c:v>
                </c:pt>
                <c:pt idx="1">
                  <c:v>75348</c:v>
                </c:pt>
                <c:pt idx="2">
                  <c:v>178481</c:v>
                </c:pt>
                <c:pt idx="3">
                  <c:v>55467</c:v>
                </c:pt>
                <c:pt idx="4">
                  <c:v>74382</c:v>
                </c:pt>
                <c:pt idx="5">
                  <c:v>11204</c:v>
                </c:pt>
                <c:pt idx="6">
                  <c:v>69384</c:v>
                </c:pt>
                <c:pt idx="7">
                  <c:v>57488</c:v>
                </c:pt>
                <c:pt idx="8">
                  <c:v>89325</c:v>
                </c:pt>
                <c:pt idx="9">
                  <c:v>82204</c:v>
                </c:pt>
                <c:pt idx="10">
                  <c:v>98654</c:v>
                </c:pt>
                <c:pt idx="11">
                  <c:v>89047</c:v>
                </c:pt>
                <c:pt idx="12">
                  <c:v>73469</c:v>
                </c:pt>
                <c:pt idx="13">
                  <c:v>77468</c:v>
                </c:pt>
                <c:pt idx="14">
                  <c:v>11383</c:v>
                </c:pt>
                <c:pt idx="15">
                  <c:v>98645</c:v>
                </c:pt>
                <c:pt idx="16">
                  <c:v>77236</c:v>
                </c:pt>
                <c:pt idx="17">
                  <c:v>82635</c:v>
                </c:pt>
                <c:pt idx="18">
                  <c:v>145792</c:v>
                </c:pt>
                <c:pt idx="19">
                  <c:v>121954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4-4416-80DA-F6F0E5E1F374}"/>
            </c:ext>
          </c:extLst>
        </c:ser>
        <c:ser>
          <c:idx val="2"/>
          <c:order val="2"/>
          <c:tx>
            <c:strRef>
              <c:f>forgalmazók!$H$1</c:f>
              <c:strCache>
                <c:ptCount val="1"/>
                <c:pt idx="0">
                  <c:v>2. évad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forgalmazók!$B$2:$B$21</c:f>
              <c:strCache>
                <c:ptCount val="20"/>
                <c:pt idx="0">
                  <c:v>AdventureQuest</c:v>
                </c:pt>
                <c:pt idx="1">
                  <c:v>Stellar Odyssey</c:v>
                </c:pt>
                <c:pt idx="2">
                  <c:v>Fantasy Realms</c:v>
                </c:pt>
                <c:pt idx="3">
                  <c:v>Galactic Legend</c:v>
                </c:pt>
                <c:pt idx="4">
                  <c:v>Mythic Conquest</c:v>
                </c:pt>
                <c:pt idx="5">
                  <c:v>Lost Worlds</c:v>
                </c:pt>
                <c:pt idx="6">
                  <c:v>Celestial Chronicles</c:v>
                </c:pt>
                <c:pt idx="7">
                  <c:v>Shadow of Titans</c:v>
                </c:pt>
                <c:pt idx="8">
                  <c:v>Arcane Adventures</c:v>
                </c:pt>
                <c:pt idx="9">
                  <c:v>Legend of Eldoria</c:v>
                </c:pt>
                <c:pt idx="10">
                  <c:v>Chronicles of Arcadia</c:v>
                </c:pt>
                <c:pt idx="11">
                  <c:v>Timeless Tales</c:v>
                </c:pt>
                <c:pt idx="12">
                  <c:v>Beyond Horizons</c:v>
                </c:pt>
                <c:pt idx="13">
                  <c:v>Terra Mystica</c:v>
                </c:pt>
                <c:pt idx="14">
                  <c:v>Infinite Realities</c:v>
                </c:pt>
                <c:pt idx="15">
                  <c:v>Dreamscape Odyssey</c:v>
                </c:pt>
                <c:pt idx="16">
                  <c:v>Eternal Quest</c:v>
                </c:pt>
                <c:pt idx="17">
                  <c:v>Kingdoms of Elyria</c:v>
                </c:pt>
                <c:pt idx="18">
                  <c:v>Heroes of Enigma</c:v>
                </c:pt>
                <c:pt idx="19">
                  <c:v>Aeon Chronicles</c:v>
                </c:pt>
              </c:strCache>
            </c:strRef>
          </c:cat>
          <c:val>
            <c:numRef>
              <c:f>forgalmazók!$H$2:$H$21</c:f>
              <c:numCache>
                <c:formatCode>General</c:formatCode>
                <c:ptCount val="20"/>
                <c:pt idx="0">
                  <c:v>156832</c:v>
                </c:pt>
                <c:pt idx="1">
                  <c:v>45893</c:v>
                </c:pt>
                <c:pt idx="2">
                  <c:v>49935</c:v>
                </c:pt>
                <c:pt idx="3">
                  <c:v>67890</c:v>
                </c:pt>
                <c:pt idx="4">
                  <c:v>170581</c:v>
                </c:pt>
                <c:pt idx="5">
                  <c:v>32807</c:v>
                </c:pt>
                <c:pt idx="6">
                  <c:v>77945</c:v>
                </c:pt>
                <c:pt idx="7">
                  <c:v>49904</c:v>
                </c:pt>
                <c:pt idx="8">
                  <c:v>76105</c:v>
                </c:pt>
                <c:pt idx="9">
                  <c:v>111475</c:v>
                </c:pt>
                <c:pt idx="10">
                  <c:v>38264</c:v>
                </c:pt>
                <c:pt idx="11">
                  <c:v>107316</c:v>
                </c:pt>
                <c:pt idx="12">
                  <c:v>34985</c:v>
                </c:pt>
                <c:pt idx="13">
                  <c:v>96584</c:v>
                </c:pt>
                <c:pt idx="14">
                  <c:v>111563</c:v>
                </c:pt>
                <c:pt idx="15">
                  <c:v>64872</c:v>
                </c:pt>
                <c:pt idx="16">
                  <c:v>59684</c:v>
                </c:pt>
                <c:pt idx="17">
                  <c:v>71847</c:v>
                </c:pt>
                <c:pt idx="18">
                  <c:v>153199</c:v>
                </c:pt>
                <c:pt idx="19">
                  <c:v>78149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4-4416-80DA-F6F0E5E1F374}"/>
            </c:ext>
          </c:extLst>
        </c:ser>
        <c:ser>
          <c:idx val="3"/>
          <c:order val="3"/>
          <c:tx>
            <c:strRef>
              <c:f>forgalmazók!$I$1</c:f>
              <c:strCache>
                <c:ptCount val="1"/>
                <c:pt idx="0">
                  <c:v>3. évad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forgalmazók!$B$2:$B$21</c:f>
              <c:strCache>
                <c:ptCount val="20"/>
                <c:pt idx="0">
                  <c:v>AdventureQuest</c:v>
                </c:pt>
                <c:pt idx="1">
                  <c:v>Stellar Odyssey</c:v>
                </c:pt>
                <c:pt idx="2">
                  <c:v>Fantasy Realms</c:v>
                </c:pt>
                <c:pt idx="3">
                  <c:v>Galactic Legend</c:v>
                </c:pt>
                <c:pt idx="4">
                  <c:v>Mythic Conquest</c:v>
                </c:pt>
                <c:pt idx="5">
                  <c:v>Lost Worlds</c:v>
                </c:pt>
                <c:pt idx="6">
                  <c:v>Celestial Chronicles</c:v>
                </c:pt>
                <c:pt idx="7">
                  <c:v>Shadow of Titans</c:v>
                </c:pt>
                <c:pt idx="8">
                  <c:v>Arcane Adventures</c:v>
                </c:pt>
                <c:pt idx="9">
                  <c:v>Legend of Eldoria</c:v>
                </c:pt>
                <c:pt idx="10">
                  <c:v>Chronicles of Arcadia</c:v>
                </c:pt>
                <c:pt idx="11">
                  <c:v>Timeless Tales</c:v>
                </c:pt>
                <c:pt idx="12">
                  <c:v>Beyond Horizons</c:v>
                </c:pt>
                <c:pt idx="13">
                  <c:v>Terra Mystica</c:v>
                </c:pt>
                <c:pt idx="14">
                  <c:v>Infinite Realities</c:v>
                </c:pt>
                <c:pt idx="15">
                  <c:v>Dreamscape Odyssey</c:v>
                </c:pt>
                <c:pt idx="16">
                  <c:v>Eternal Quest</c:v>
                </c:pt>
                <c:pt idx="17">
                  <c:v>Kingdoms of Elyria</c:v>
                </c:pt>
                <c:pt idx="18">
                  <c:v>Heroes of Enigma</c:v>
                </c:pt>
                <c:pt idx="19">
                  <c:v>Aeon Chronicles</c:v>
                </c:pt>
              </c:strCache>
            </c:strRef>
          </c:cat>
          <c:val>
            <c:numRef>
              <c:f>forgalmazók!$I$2:$I$21</c:f>
              <c:numCache>
                <c:formatCode>General</c:formatCode>
                <c:ptCount val="20"/>
                <c:pt idx="0">
                  <c:v>229485</c:v>
                </c:pt>
                <c:pt idx="1">
                  <c:v>45779</c:v>
                </c:pt>
                <c:pt idx="2">
                  <c:v>79887</c:v>
                </c:pt>
                <c:pt idx="3">
                  <c:v>117981</c:v>
                </c:pt>
                <c:pt idx="4">
                  <c:v>74285</c:v>
                </c:pt>
                <c:pt idx="5">
                  <c:v>98725</c:v>
                </c:pt>
                <c:pt idx="6">
                  <c:v>37647</c:v>
                </c:pt>
                <c:pt idx="7">
                  <c:v>98394</c:v>
                </c:pt>
                <c:pt idx="8">
                  <c:v>33412</c:v>
                </c:pt>
                <c:pt idx="9">
                  <c:v>194982</c:v>
                </c:pt>
                <c:pt idx="10">
                  <c:v>17989</c:v>
                </c:pt>
                <c:pt idx="11">
                  <c:v>43256</c:v>
                </c:pt>
                <c:pt idx="12">
                  <c:v>67783</c:v>
                </c:pt>
                <c:pt idx="13">
                  <c:v>78147</c:v>
                </c:pt>
                <c:pt idx="14">
                  <c:v>77466</c:v>
                </c:pt>
                <c:pt idx="15">
                  <c:v>21809</c:v>
                </c:pt>
                <c:pt idx="16">
                  <c:v>11401</c:v>
                </c:pt>
                <c:pt idx="17">
                  <c:v>39002</c:v>
                </c:pt>
                <c:pt idx="18">
                  <c:v>199542</c:v>
                </c:pt>
                <c:pt idx="19">
                  <c:v>166339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4-4416-80DA-F6F0E5E1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02816"/>
        <c:axId val="326854784"/>
      </c:lineChart>
      <c:catAx>
        <c:axId val="724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4784"/>
        <c:crosses val="autoZero"/>
        <c:auto val="1"/>
        <c:lblAlgn val="ctr"/>
        <c:lblOffset val="200"/>
        <c:noMultiLvlLbl val="0"/>
      </c:catAx>
      <c:valAx>
        <c:axId val="326854784"/>
        <c:scaling>
          <c:orientation val="minMax"/>
          <c:max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281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38100</xdr:rowOff>
    </xdr:from>
    <xdr:to>
      <xdr:col>8</xdr:col>
      <xdr:colOff>586740</xdr:colOff>
      <xdr:row>17</xdr:row>
      <xdr:rowOff>137160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33EA72-3790-4903-982B-08C9FCEC0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K2" sqref="K2"/>
    </sheetView>
  </sheetViews>
  <sheetFormatPr defaultRowHeight="14.45"/>
  <cols>
    <col min="1" max="1" width="17.7109375" style="2" bestFit="1" customWidth="1"/>
    <col min="2" max="2" width="17.7109375" style="2" customWidth="1"/>
    <col min="3" max="3" width="17.28515625" style="3" bestFit="1" customWidth="1"/>
    <col min="4" max="4" width="8" style="2" bestFit="1" customWidth="1"/>
    <col min="5" max="5" width="9" style="2" bestFit="1" customWidth="1"/>
    <col min="6" max="6" width="8.140625" style="2" bestFit="1" customWidth="1"/>
    <col min="7" max="9" width="7.140625" style="2" bestFit="1" customWidth="1"/>
    <col min="11" max="11" width="19.42578125" bestFit="1" customWidth="1"/>
    <col min="12" max="12" width="9.7109375" bestFit="1" customWidth="1"/>
    <col min="13" max="13" width="10.140625" bestFit="1" customWidth="1"/>
    <col min="14" max="14" width="10.5703125" bestFit="1" customWidth="1"/>
    <col min="15" max="16" width="10.5703125" customWidth="1"/>
    <col min="17" max="17" width="21.85546875" bestFit="1" customWidth="1"/>
    <col min="18" max="18" width="16.85546875" bestFit="1" customWidth="1"/>
    <col min="19" max="19" width="8.5703125" bestFit="1" customWidth="1"/>
    <col min="20" max="20" width="12" bestFit="1" customWidth="1"/>
  </cols>
  <sheetData>
    <row r="1" spans="1:21" ht="15" thickBo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/>
      <c r="R1" s="7" t="s">
        <v>14</v>
      </c>
      <c r="S1" s="4" t="s">
        <v>15</v>
      </c>
      <c r="T1" s="7" t="s">
        <v>16</v>
      </c>
      <c r="U1" s="4"/>
    </row>
    <row r="2" spans="1:21" ht="16.899999999999999" thickTop="1" thickBot="1">
      <c r="A2" s="2" t="s">
        <v>17</v>
      </c>
      <c r="B2" s="2" t="s">
        <v>18</v>
      </c>
      <c r="C2" s="3">
        <v>44717</v>
      </c>
      <c r="D2" s="8">
        <v>24256</v>
      </c>
      <c r="E2" s="2">
        <v>548693</v>
      </c>
      <c r="F2" s="2">
        <v>140345</v>
      </c>
      <c r="G2" s="2">
        <v>98075</v>
      </c>
      <c r="H2" s="2">
        <v>156832</v>
      </c>
      <c r="I2" s="2">
        <v>229485</v>
      </c>
      <c r="K2" s="6">
        <f t="shared" ref="K2:K21" si="0">D2*E2</f>
        <v>13309097408</v>
      </c>
      <c r="L2" s="1" t="str">
        <f>TEXT(C2,"mmmm")</f>
        <v>June</v>
      </c>
      <c r="M2" t="str">
        <f>IF(AVERAGE(G2:I2)&lt;F2,"növekedési","csökkenési")</f>
        <v>csökkenési</v>
      </c>
      <c r="N2" s="12">
        <f>G2/I2</f>
        <v>0.42736998060875436</v>
      </c>
      <c r="O2" s="1" t="str">
        <f t="shared" ref="O2:O21" si="1">IF(E2*0.7&lt;=F2,"sikeres","nem sikeres")</f>
        <v>nem sikeres</v>
      </c>
      <c r="Q2" s="9" t="s">
        <v>19</v>
      </c>
      <c r="R2" s="2">
        <f>COUNTIF($A$2:$A$21,Q2)</f>
        <v>2</v>
      </c>
      <c r="S2" s="10">
        <f>SUMIF($A$2:$A$21,Q2,$K$2:$K$21)</f>
        <v>54328267080</v>
      </c>
      <c r="T2" s="11">
        <f>_xlfn.MINIFS($C$2:$C$21,$A$2:$A$21,Q2)</f>
        <v>44679</v>
      </c>
    </row>
    <row r="3" spans="1:21" ht="16.899999999999999" thickTop="1" thickBot="1">
      <c r="A3" s="2" t="s">
        <v>20</v>
      </c>
      <c r="B3" s="2" t="s">
        <v>21</v>
      </c>
      <c r="C3" s="3">
        <v>45108</v>
      </c>
      <c r="D3" s="8">
        <v>18532</v>
      </c>
      <c r="E3" s="2">
        <v>123578</v>
      </c>
      <c r="F3" s="2">
        <v>79623</v>
      </c>
      <c r="G3" s="2">
        <v>75348</v>
      </c>
      <c r="H3" s="2">
        <v>45893</v>
      </c>
      <c r="I3" s="2">
        <v>45779</v>
      </c>
      <c r="K3" s="6">
        <f t="shared" si="0"/>
        <v>2290147496</v>
      </c>
      <c r="L3" s="1" t="str">
        <f t="shared" ref="L3:L21" si="2">TEXT(C3,"mmmm")</f>
        <v>July</v>
      </c>
      <c r="M3" t="str">
        <f t="shared" ref="M3:M21" si="3">IF(AVERAGE(G3:I3)&lt;F3,"növekedési","csökkenési")</f>
        <v>növekedési</v>
      </c>
      <c r="N3" s="12">
        <f t="shared" ref="N3:N21" si="4">G3/I3</f>
        <v>1.6459075121780729</v>
      </c>
      <c r="O3" s="1" t="str">
        <f t="shared" si="1"/>
        <v>nem sikeres</v>
      </c>
      <c r="Q3" s="9" t="s">
        <v>22</v>
      </c>
      <c r="R3" s="2">
        <f t="shared" ref="R3:R10" si="5">COUNTIF($A$2:$A$21,Q3)</f>
        <v>2</v>
      </c>
      <c r="S3" s="10">
        <f t="shared" ref="S3:S10" si="6">SUMIF($A$2:$A$21,Q3,$K$2:$K$21)</f>
        <v>108229405226</v>
      </c>
      <c r="T3" s="11">
        <f t="shared" ref="T3:T10" si="7">_xlfn.MINIFS($C$2:$C$21,$A$2:$A$21,Q3)</f>
        <v>44352</v>
      </c>
    </row>
    <row r="4" spans="1:21" ht="16.899999999999999" thickTop="1" thickBot="1">
      <c r="A4" s="2" t="s">
        <v>23</v>
      </c>
      <c r="B4" s="2" t="s">
        <v>24</v>
      </c>
      <c r="C4" s="3">
        <v>45177</v>
      </c>
      <c r="D4" s="8">
        <v>27245</v>
      </c>
      <c r="E4" s="2">
        <v>194572</v>
      </c>
      <c r="F4" s="2">
        <v>178960</v>
      </c>
      <c r="G4" s="2">
        <v>178481</v>
      </c>
      <c r="H4" s="2">
        <v>49935</v>
      </c>
      <c r="I4" s="2">
        <v>79887</v>
      </c>
      <c r="K4" s="6">
        <f t="shared" si="0"/>
        <v>5301114140</v>
      </c>
      <c r="L4" s="1" t="str">
        <f t="shared" si="2"/>
        <v>September</v>
      </c>
      <c r="M4" t="str">
        <f t="shared" si="3"/>
        <v>növekedési</v>
      </c>
      <c r="N4" s="12">
        <f t="shared" si="4"/>
        <v>2.2341682626710226</v>
      </c>
      <c r="O4" s="1" t="str">
        <f t="shared" si="1"/>
        <v>sikeres</v>
      </c>
      <c r="Q4" s="9" t="s">
        <v>25</v>
      </c>
      <c r="R4" s="2">
        <f t="shared" si="5"/>
        <v>1</v>
      </c>
      <c r="S4" s="10">
        <f t="shared" si="6"/>
        <v>37028923783</v>
      </c>
      <c r="T4" s="11">
        <f t="shared" si="7"/>
        <v>44920</v>
      </c>
    </row>
    <row r="5" spans="1:21" ht="16.899999999999999" thickTop="1" thickBot="1">
      <c r="A5" s="2" t="s">
        <v>26</v>
      </c>
      <c r="B5" s="2" t="s">
        <v>27</v>
      </c>
      <c r="C5" s="3">
        <v>44876</v>
      </c>
      <c r="D5" s="8">
        <v>14875</v>
      </c>
      <c r="E5" s="2">
        <v>1268450</v>
      </c>
      <c r="F5" s="2">
        <v>143215</v>
      </c>
      <c r="G5" s="2">
        <v>55467</v>
      </c>
      <c r="H5" s="2">
        <v>67890</v>
      </c>
      <c r="I5" s="2">
        <v>117981</v>
      </c>
      <c r="K5" s="6">
        <f t="shared" si="0"/>
        <v>18868193750</v>
      </c>
      <c r="L5" s="1" t="str">
        <f t="shared" si="2"/>
        <v>November</v>
      </c>
      <c r="M5" t="str">
        <f t="shared" si="3"/>
        <v>növekedési</v>
      </c>
      <c r="N5" s="12">
        <f t="shared" si="4"/>
        <v>0.47013502174078875</v>
      </c>
      <c r="O5" s="1" t="str">
        <f t="shared" si="1"/>
        <v>nem sikeres</v>
      </c>
      <c r="Q5" s="9" t="s">
        <v>17</v>
      </c>
      <c r="R5" s="2">
        <f t="shared" si="5"/>
        <v>4</v>
      </c>
      <c r="S5" s="10">
        <f t="shared" si="6"/>
        <v>65145105868</v>
      </c>
      <c r="T5" s="11">
        <f t="shared" si="7"/>
        <v>44717</v>
      </c>
    </row>
    <row r="6" spans="1:21" ht="16.899999999999999" thickTop="1" thickBot="1">
      <c r="A6" s="2" t="s">
        <v>19</v>
      </c>
      <c r="B6" s="2" t="s">
        <v>28</v>
      </c>
      <c r="C6" s="3">
        <v>44679</v>
      </c>
      <c r="D6" s="8">
        <v>23452</v>
      </c>
      <c r="E6" s="2">
        <v>186327</v>
      </c>
      <c r="F6" s="2">
        <v>167890</v>
      </c>
      <c r="G6" s="2">
        <v>74382</v>
      </c>
      <c r="H6" s="2">
        <v>170581</v>
      </c>
      <c r="I6" s="2">
        <v>74285</v>
      </c>
      <c r="K6" s="6">
        <f t="shared" si="0"/>
        <v>4369740804</v>
      </c>
      <c r="L6" s="1" t="str">
        <f t="shared" si="2"/>
        <v>April</v>
      </c>
      <c r="M6" t="str">
        <f t="shared" si="3"/>
        <v>növekedési</v>
      </c>
      <c r="N6" s="12">
        <f t="shared" si="4"/>
        <v>1.0013057817863633</v>
      </c>
      <c r="O6" s="1" t="str">
        <f t="shared" si="1"/>
        <v>sikeres</v>
      </c>
      <c r="Q6" s="9" t="s">
        <v>29</v>
      </c>
      <c r="R6" s="2">
        <f t="shared" si="5"/>
        <v>1</v>
      </c>
      <c r="S6" s="10">
        <f t="shared" si="6"/>
        <v>35316005868</v>
      </c>
      <c r="T6" s="11">
        <f t="shared" si="7"/>
        <v>44711</v>
      </c>
    </row>
    <row r="7" spans="1:21" ht="16.899999999999999" thickTop="1" thickBot="1">
      <c r="A7" s="2" t="s">
        <v>17</v>
      </c>
      <c r="B7" s="2" t="s">
        <v>30</v>
      </c>
      <c r="C7" s="3">
        <v>44873</v>
      </c>
      <c r="D7" s="8">
        <v>11564</v>
      </c>
      <c r="E7" s="2">
        <v>175432</v>
      </c>
      <c r="F7" s="2">
        <v>11236</v>
      </c>
      <c r="G7" s="2">
        <v>11204</v>
      </c>
      <c r="H7" s="2">
        <v>32807</v>
      </c>
      <c r="I7" s="2">
        <v>98725</v>
      </c>
      <c r="K7" s="6">
        <f t="shared" si="0"/>
        <v>2028695648</v>
      </c>
      <c r="L7" s="1" t="str">
        <f t="shared" si="2"/>
        <v>November</v>
      </c>
      <c r="M7" t="str">
        <f t="shared" si="3"/>
        <v>csökkenési</v>
      </c>
      <c r="N7" s="12">
        <f t="shared" si="4"/>
        <v>0.11348695872372752</v>
      </c>
      <c r="O7" s="1" t="str">
        <f t="shared" si="1"/>
        <v>nem sikeres</v>
      </c>
      <c r="Q7" s="9" t="s">
        <v>31</v>
      </c>
      <c r="R7" s="2">
        <f t="shared" si="5"/>
        <v>2</v>
      </c>
      <c r="S7" s="10">
        <f t="shared" si="6"/>
        <v>97969718857</v>
      </c>
      <c r="T7" s="11">
        <f t="shared" si="7"/>
        <v>44258</v>
      </c>
    </row>
    <row r="8" spans="1:21" ht="16.899999999999999" thickTop="1" thickBot="1">
      <c r="A8" s="2" t="s">
        <v>22</v>
      </c>
      <c r="B8" s="2" t="s">
        <v>32</v>
      </c>
      <c r="C8" s="3">
        <v>44507</v>
      </c>
      <c r="D8" s="8">
        <v>28123</v>
      </c>
      <c r="E8" s="2">
        <v>1987654</v>
      </c>
      <c r="F8" s="2">
        <v>15592</v>
      </c>
      <c r="G8" s="2">
        <v>69384</v>
      </c>
      <c r="H8" s="2">
        <v>77945</v>
      </c>
      <c r="I8" s="2">
        <v>37647</v>
      </c>
      <c r="K8" s="6">
        <f t="shared" si="0"/>
        <v>55898793442</v>
      </c>
      <c r="L8" s="1" t="str">
        <f t="shared" si="2"/>
        <v>November</v>
      </c>
      <c r="M8" t="str">
        <f t="shared" si="3"/>
        <v>csökkenési</v>
      </c>
      <c r="N8" s="12">
        <f t="shared" si="4"/>
        <v>1.8430153797115307</v>
      </c>
      <c r="O8" s="1" t="str">
        <f t="shared" si="1"/>
        <v>nem sikeres</v>
      </c>
      <c r="Q8" s="9" t="s">
        <v>26</v>
      </c>
      <c r="R8" s="2">
        <f t="shared" si="5"/>
        <v>3</v>
      </c>
      <c r="S8" s="10">
        <f t="shared" si="6"/>
        <v>52846361994</v>
      </c>
      <c r="T8" s="11">
        <f t="shared" si="7"/>
        <v>44314</v>
      </c>
    </row>
    <row r="9" spans="1:21" ht="16.899999999999999" thickTop="1" thickBot="1">
      <c r="A9" s="2" t="s">
        <v>29</v>
      </c>
      <c r="B9" s="2" t="s">
        <v>33</v>
      </c>
      <c r="C9" s="3">
        <v>44711</v>
      </c>
      <c r="D9" s="8">
        <v>19734</v>
      </c>
      <c r="E9" s="2">
        <v>1789602</v>
      </c>
      <c r="F9" s="2">
        <v>139425</v>
      </c>
      <c r="G9" s="2">
        <v>57488</v>
      </c>
      <c r="H9" s="2">
        <v>49904</v>
      </c>
      <c r="I9" s="2">
        <v>98394</v>
      </c>
      <c r="K9" s="6">
        <f t="shared" si="0"/>
        <v>35316005868</v>
      </c>
      <c r="L9" s="1" t="str">
        <f t="shared" si="2"/>
        <v>May</v>
      </c>
      <c r="M9" t="str">
        <f t="shared" si="3"/>
        <v>növekedési</v>
      </c>
      <c r="N9" s="12">
        <f t="shared" si="4"/>
        <v>0.58426326808545237</v>
      </c>
      <c r="O9" s="1" t="str">
        <f t="shared" si="1"/>
        <v>nem sikeres</v>
      </c>
      <c r="Q9" s="9" t="s">
        <v>20</v>
      </c>
      <c r="R9" s="2">
        <f t="shared" si="5"/>
        <v>2</v>
      </c>
      <c r="S9" s="10">
        <f t="shared" si="6"/>
        <v>5413623608</v>
      </c>
      <c r="T9" s="11">
        <f t="shared" si="7"/>
        <v>44511</v>
      </c>
    </row>
    <row r="10" spans="1:21" ht="16.899999999999999" thickTop="1" thickBot="1">
      <c r="A10" s="2" t="s">
        <v>31</v>
      </c>
      <c r="B10" s="2" t="s">
        <v>34</v>
      </c>
      <c r="C10" s="3">
        <v>44258</v>
      </c>
      <c r="D10" s="8">
        <v>30893</v>
      </c>
      <c r="E10" s="2">
        <v>1207893</v>
      </c>
      <c r="F10" s="2">
        <v>194128</v>
      </c>
      <c r="G10" s="2">
        <v>89325</v>
      </c>
      <c r="H10" s="2">
        <v>76105</v>
      </c>
      <c r="I10" s="2">
        <v>33412</v>
      </c>
      <c r="K10" s="6">
        <f t="shared" si="0"/>
        <v>37315438449</v>
      </c>
      <c r="L10" s="1" t="str">
        <f t="shared" si="2"/>
        <v>March</v>
      </c>
      <c r="M10" t="str">
        <f t="shared" si="3"/>
        <v>növekedési</v>
      </c>
      <c r="N10" s="12">
        <f t="shared" si="4"/>
        <v>2.6734406799952115</v>
      </c>
      <c r="O10" s="1" t="str">
        <f t="shared" si="1"/>
        <v>nem sikeres</v>
      </c>
      <c r="Q10" s="9" t="s">
        <v>23</v>
      </c>
      <c r="R10" s="2">
        <f t="shared" si="5"/>
        <v>3</v>
      </c>
      <c r="S10" s="10">
        <f t="shared" si="6"/>
        <v>70975858556</v>
      </c>
      <c r="T10" s="11">
        <f t="shared" si="7"/>
        <v>44378</v>
      </c>
    </row>
    <row r="11" spans="1:21" ht="15" thickTop="1">
      <c r="A11" s="2" t="s">
        <v>25</v>
      </c>
      <c r="B11" s="2" t="s">
        <v>35</v>
      </c>
      <c r="C11" s="3">
        <v>44920</v>
      </c>
      <c r="D11" s="8">
        <v>18923</v>
      </c>
      <c r="E11" s="2">
        <v>1956821</v>
      </c>
      <c r="F11" s="2">
        <v>16875</v>
      </c>
      <c r="G11" s="2">
        <v>82204</v>
      </c>
      <c r="H11" s="2">
        <v>111475</v>
      </c>
      <c r="I11" s="2">
        <v>194982</v>
      </c>
      <c r="K11" s="6">
        <f t="shared" si="0"/>
        <v>37028923783</v>
      </c>
      <c r="L11" s="1" t="str">
        <f t="shared" si="2"/>
        <v>December</v>
      </c>
      <c r="M11" t="str">
        <f t="shared" si="3"/>
        <v>csökkenési</v>
      </c>
      <c r="N11" s="12">
        <f t="shared" si="4"/>
        <v>0.42159789108738244</v>
      </c>
      <c r="O11" s="1" t="str">
        <f t="shared" si="1"/>
        <v>nem sikeres</v>
      </c>
    </row>
    <row r="12" spans="1:21" ht="15" thickBot="1">
      <c r="A12" s="2" t="s">
        <v>17</v>
      </c>
      <c r="B12" s="2" t="s">
        <v>36</v>
      </c>
      <c r="C12" s="3">
        <v>44927</v>
      </c>
      <c r="D12" s="8">
        <v>13274</v>
      </c>
      <c r="E12" s="2">
        <v>1627349</v>
      </c>
      <c r="F12" s="2">
        <v>123960</v>
      </c>
      <c r="G12" s="2">
        <v>98654</v>
      </c>
      <c r="H12" s="2">
        <v>38264</v>
      </c>
      <c r="I12" s="2">
        <v>17989</v>
      </c>
      <c r="K12" s="6">
        <f t="shared" si="0"/>
        <v>21601430626</v>
      </c>
      <c r="L12" s="1" t="str">
        <f t="shared" si="2"/>
        <v>January</v>
      </c>
      <c r="M12" t="str">
        <f t="shared" si="3"/>
        <v>növekedési</v>
      </c>
      <c r="N12" s="12">
        <f t="shared" si="4"/>
        <v>5.4841291900605924</v>
      </c>
      <c r="O12" s="1" t="str">
        <f t="shared" si="1"/>
        <v>nem sikeres</v>
      </c>
    </row>
    <row r="13" spans="1:21" ht="16.899999999999999" thickTop="1" thickBot="1">
      <c r="A13" s="2" t="s">
        <v>20</v>
      </c>
      <c r="B13" s="2" t="s">
        <v>37</v>
      </c>
      <c r="C13" s="3">
        <v>44511</v>
      </c>
      <c r="D13" s="8">
        <v>15987</v>
      </c>
      <c r="E13" s="2">
        <v>195376</v>
      </c>
      <c r="F13" s="2">
        <v>159874</v>
      </c>
      <c r="G13" s="2">
        <v>89047</v>
      </c>
      <c r="H13" s="2">
        <v>107316</v>
      </c>
      <c r="I13" s="2">
        <v>43256</v>
      </c>
      <c r="K13" s="6">
        <f t="shared" si="0"/>
        <v>3123476112</v>
      </c>
      <c r="L13" s="1" t="str">
        <f t="shared" si="2"/>
        <v>November</v>
      </c>
      <c r="M13" t="str">
        <f t="shared" si="3"/>
        <v>növekedési</v>
      </c>
      <c r="N13" s="12">
        <f t="shared" si="4"/>
        <v>2.0586045866469393</v>
      </c>
      <c r="O13" s="1" t="str">
        <f t="shared" si="1"/>
        <v>sikeres</v>
      </c>
      <c r="Q13" s="9" t="s">
        <v>38</v>
      </c>
      <c r="R13" t="str">
        <f>INDEX(B2:B21,MATCH(MAX(F2:F21),F2:F21,),1)</f>
        <v>Heroes of Enigma</v>
      </c>
    </row>
    <row r="14" spans="1:21" ht="15.6" thickTop="1" thickBot="1">
      <c r="A14" s="2" t="s">
        <v>17</v>
      </c>
      <c r="B14" s="2" t="s">
        <v>39</v>
      </c>
      <c r="C14" s="3">
        <v>45237</v>
      </c>
      <c r="D14" s="8">
        <v>20459</v>
      </c>
      <c r="E14" s="2">
        <v>1378654</v>
      </c>
      <c r="F14" s="2">
        <v>186290</v>
      </c>
      <c r="G14" s="2">
        <v>73469</v>
      </c>
      <c r="H14" s="2">
        <v>34985</v>
      </c>
      <c r="I14" s="2">
        <v>67783</v>
      </c>
      <c r="K14" s="6">
        <f t="shared" si="0"/>
        <v>28205882186</v>
      </c>
      <c r="L14" s="1" t="str">
        <f t="shared" si="2"/>
        <v>November</v>
      </c>
      <c r="M14" t="str">
        <f t="shared" si="3"/>
        <v>növekedési</v>
      </c>
      <c r="N14" s="12">
        <f t="shared" si="4"/>
        <v>1.0838853399820014</v>
      </c>
      <c r="O14" s="1" t="str">
        <f t="shared" si="1"/>
        <v>nem sikeres</v>
      </c>
      <c r="Q14" s="6"/>
    </row>
    <row r="15" spans="1:21" ht="16.899999999999999" thickTop="1" thickBot="1">
      <c r="A15" s="2" t="s">
        <v>26</v>
      </c>
      <c r="B15" s="2" t="s">
        <v>40</v>
      </c>
      <c r="C15" s="3">
        <v>44314</v>
      </c>
      <c r="D15" s="8">
        <v>12069</v>
      </c>
      <c r="E15" s="2">
        <v>1247680</v>
      </c>
      <c r="F15" s="2">
        <v>14187</v>
      </c>
      <c r="G15" s="2">
        <v>77468</v>
      </c>
      <c r="H15" s="2">
        <v>96584</v>
      </c>
      <c r="I15" s="2">
        <v>78147</v>
      </c>
      <c r="K15" s="6">
        <f t="shared" si="0"/>
        <v>15058249920</v>
      </c>
      <c r="L15" s="1" t="str">
        <f t="shared" si="2"/>
        <v>April</v>
      </c>
      <c r="M15" t="str">
        <f t="shared" si="3"/>
        <v>csökkenési</v>
      </c>
      <c r="N15" s="12">
        <f t="shared" si="4"/>
        <v>0.99131124675291438</v>
      </c>
      <c r="O15" s="1" t="str">
        <f t="shared" si="1"/>
        <v>nem sikeres</v>
      </c>
      <c r="Q15" s="9" t="s">
        <v>41</v>
      </c>
      <c r="R15" s="2" t="s">
        <v>35</v>
      </c>
    </row>
    <row r="16" spans="1:21" ht="16.899999999999999" thickTop="1" thickBot="1">
      <c r="A16" s="2" t="s">
        <v>19</v>
      </c>
      <c r="B16" s="2" t="s">
        <v>42</v>
      </c>
      <c r="C16" s="3">
        <v>44743</v>
      </c>
      <c r="D16" s="8">
        <v>31249</v>
      </c>
      <c r="E16" s="2">
        <v>1598724</v>
      </c>
      <c r="F16" s="2">
        <v>157290</v>
      </c>
      <c r="G16" s="2">
        <v>11383</v>
      </c>
      <c r="H16" s="2">
        <v>111563</v>
      </c>
      <c r="I16" s="2">
        <v>77466</v>
      </c>
      <c r="K16" s="6">
        <f t="shared" si="0"/>
        <v>49958526276</v>
      </c>
      <c r="L16" s="1" t="str">
        <f t="shared" si="2"/>
        <v>July</v>
      </c>
      <c r="M16" t="str">
        <f t="shared" si="3"/>
        <v>növekedési</v>
      </c>
      <c r="N16" s="12">
        <f t="shared" si="4"/>
        <v>0.14694188418144735</v>
      </c>
      <c r="O16" s="1" t="str">
        <f t="shared" si="1"/>
        <v>nem sikeres</v>
      </c>
      <c r="Q16" s="9" t="s">
        <v>43</v>
      </c>
      <c r="R16" s="11">
        <f>VLOOKUP(R15,B2:C21,2)</f>
        <v>44920</v>
      </c>
    </row>
    <row r="17" spans="1:15" ht="15" thickTop="1">
      <c r="A17" s="2" t="s">
        <v>26</v>
      </c>
      <c r="B17" s="2" t="s">
        <v>44</v>
      </c>
      <c r="C17" s="3">
        <v>45189</v>
      </c>
      <c r="D17" s="8">
        <v>12988</v>
      </c>
      <c r="E17" s="2">
        <v>1456723</v>
      </c>
      <c r="F17" s="2">
        <v>125985</v>
      </c>
      <c r="G17" s="2">
        <v>98645</v>
      </c>
      <c r="H17" s="2">
        <v>64872</v>
      </c>
      <c r="I17" s="2">
        <v>21809</v>
      </c>
      <c r="K17" s="6">
        <f t="shared" si="0"/>
        <v>18919918324</v>
      </c>
      <c r="L17" s="1" t="str">
        <f t="shared" si="2"/>
        <v>September</v>
      </c>
      <c r="M17" t="str">
        <f t="shared" si="3"/>
        <v>növekedési</v>
      </c>
      <c r="N17" s="12">
        <f t="shared" si="4"/>
        <v>4.5231326516575727</v>
      </c>
      <c r="O17" s="1" t="str">
        <f t="shared" si="1"/>
        <v>nem sikeres</v>
      </c>
    </row>
    <row r="18" spans="1:15">
      <c r="A18" s="2" t="s">
        <v>22</v>
      </c>
      <c r="B18" s="2" t="s">
        <v>45</v>
      </c>
      <c r="C18" s="3">
        <v>44352</v>
      </c>
      <c r="D18" s="8">
        <v>27841</v>
      </c>
      <c r="E18" s="2">
        <v>1879624</v>
      </c>
      <c r="F18" s="2">
        <v>183759</v>
      </c>
      <c r="G18" s="2">
        <v>77236</v>
      </c>
      <c r="H18" s="2">
        <v>59684</v>
      </c>
      <c r="I18" s="2">
        <v>11401</v>
      </c>
      <c r="K18" s="6">
        <f t="shared" si="0"/>
        <v>52330611784</v>
      </c>
      <c r="L18" s="1" t="str">
        <f t="shared" si="2"/>
        <v>June</v>
      </c>
      <c r="M18" t="str">
        <f t="shared" si="3"/>
        <v>növekedési</v>
      </c>
      <c r="N18" s="12">
        <f t="shared" si="4"/>
        <v>6.7744934654854836</v>
      </c>
      <c r="O18" s="1" t="str">
        <f t="shared" si="1"/>
        <v>nem sikeres</v>
      </c>
    </row>
    <row r="19" spans="1:15">
      <c r="A19" s="2" t="s">
        <v>23</v>
      </c>
      <c r="B19" s="2" t="s">
        <v>46</v>
      </c>
      <c r="C19" s="3">
        <v>44758</v>
      </c>
      <c r="D19" s="8">
        <v>18003</v>
      </c>
      <c r="E19" s="2">
        <v>1293487</v>
      </c>
      <c r="F19" s="2">
        <v>132890</v>
      </c>
      <c r="G19" s="2">
        <v>82635</v>
      </c>
      <c r="H19" s="2">
        <v>71847</v>
      </c>
      <c r="I19" s="2">
        <v>39002</v>
      </c>
      <c r="K19" s="6">
        <f t="shared" si="0"/>
        <v>23286646461</v>
      </c>
      <c r="L19" s="1" t="str">
        <f t="shared" si="2"/>
        <v>July</v>
      </c>
      <c r="M19" t="str">
        <f t="shared" si="3"/>
        <v>növekedési</v>
      </c>
      <c r="N19" s="12">
        <f t="shared" si="4"/>
        <v>2.118737500640993</v>
      </c>
      <c r="O19" s="1" t="str">
        <f t="shared" si="1"/>
        <v>nem sikeres</v>
      </c>
    </row>
    <row r="20" spans="1:15">
      <c r="A20" s="2" t="s">
        <v>31</v>
      </c>
      <c r="B20" s="2" t="s">
        <v>47</v>
      </c>
      <c r="C20" s="3">
        <v>44650</v>
      </c>
      <c r="D20" s="8">
        <v>30376</v>
      </c>
      <c r="E20" s="2">
        <v>1996783</v>
      </c>
      <c r="F20" s="2">
        <v>197846</v>
      </c>
      <c r="G20" s="2">
        <v>145792</v>
      </c>
      <c r="H20" s="2">
        <v>153199</v>
      </c>
      <c r="I20" s="2">
        <v>199542</v>
      </c>
      <c r="K20" s="6">
        <f t="shared" si="0"/>
        <v>60654280408</v>
      </c>
      <c r="L20" s="1" t="str">
        <f t="shared" si="2"/>
        <v>March</v>
      </c>
      <c r="M20" t="str">
        <f t="shared" si="3"/>
        <v>növekedési</v>
      </c>
      <c r="N20" s="12">
        <f t="shared" si="4"/>
        <v>0.73063314991330142</v>
      </c>
      <c r="O20" s="1" t="str">
        <f t="shared" si="1"/>
        <v>nem sikeres</v>
      </c>
    </row>
    <row r="21" spans="1:15">
      <c r="A21" s="2" t="s">
        <v>23</v>
      </c>
      <c r="B21" s="2" t="s">
        <v>48</v>
      </c>
      <c r="C21" s="3">
        <v>44378</v>
      </c>
      <c r="D21" s="8">
        <v>22749</v>
      </c>
      <c r="E21" s="2">
        <v>1863295</v>
      </c>
      <c r="F21" s="2">
        <v>159724</v>
      </c>
      <c r="G21" s="2">
        <v>121954</v>
      </c>
      <c r="H21" s="2">
        <v>78149</v>
      </c>
      <c r="I21" s="2">
        <v>166339</v>
      </c>
      <c r="K21" s="6">
        <f t="shared" si="0"/>
        <v>42388097955</v>
      </c>
      <c r="L21" s="1" t="str">
        <f t="shared" si="2"/>
        <v>July</v>
      </c>
      <c r="M21" t="str">
        <f t="shared" si="3"/>
        <v>növekedési</v>
      </c>
      <c r="N21" s="12">
        <f t="shared" si="4"/>
        <v>0.7331654031826571</v>
      </c>
      <c r="O21" s="1" t="str">
        <f t="shared" si="1"/>
        <v>nem sikeres</v>
      </c>
    </row>
    <row r="23" spans="1:15">
      <c r="C23" s="13" t="s">
        <v>49</v>
      </c>
      <c r="D23" s="13"/>
      <c r="E23" s="2">
        <v>1000000</v>
      </c>
    </row>
  </sheetData>
  <sortState xmlns:xlrd2="http://schemas.microsoft.com/office/spreadsheetml/2017/richdata2" ref="Q2:Q10">
    <sortCondition ref="Q2:Q10"/>
  </sortState>
  <mergeCells count="1">
    <mergeCell ref="C23:D23"/>
  </mergeCells>
  <conditionalFormatting sqref="B2:B21">
    <cfRule type="expression" dxfId="2" priority="4">
      <formula>$E2&lt;$E$23</formula>
    </cfRule>
  </conditionalFormatting>
  <conditionalFormatting sqref="G2:I21">
    <cfRule type="expression" dxfId="1" priority="3">
      <formula>AND($G2&gt;$H2,$H2&gt;$I2)</formula>
    </cfRule>
  </conditionalFormatting>
  <conditionalFormatting sqref="R15">
    <cfRule type="expression" dxfId="0" priority="1">
      <formula>$E15&lt;$E$23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9A1C-780B-4B3A-9B0B-2B716BDCD380}">
  <dimension ref="A1"/>
  <sheetViews>
    <sheetView workbookViewId="0">
      <selection activeCell="O8" sqref="O8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Gergely Bencsik</dc:creator>
  <cp:keywords/>
  <dc:description/>
  <cp:lastModifiedBy>Magyar Péter</cp:lastModifiedBy>
  <cp:revision/>
  <dcterms:created xsi:type="dcterms:W3CDTF">2023-11-09T16:28:24Z</dcterms:created>
  <dcterms:modified xsi:type="dcterms:W3CDTF">2023-11-28T22:51:03Z</dcterms:modified>
  <cp:category/>
  <cp:contentStatus/>
</cp:coreProperties>
</file>