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440" windowHeight="12810" activeTab="1"/>
  </bookViews>
  <sheets>
    <sheet name="D=5e-6 8.64e+11s" sheetId="2" r:id="rId1"/>
    <sheet name="D=5e-6 1.728e+11s" sheetId="1" r:id="rId2"/>
  </sheets>
  <calcPr calcId="145621"/>
</workbook>
</file>

<file path=xl/calcChain.xml><?xml version="1.0" encoding="utf-8"?>
<calcChain xmlns="http://schemas.openxmlformats.org/spreadsheetml/2006/main">
  <c r="C3" i="1" l="1"/>
  <c r="B49" i="2"/>
  <c r="C48" i="2"/>
  <c r="E48" i="2" s="1"/>
  <c r="B48" i="2"/>
  <c r="E47" i="2"/>
  <c r="C43" i="2"/>
  <c r="C42" i="2"/>
  <c r="C41" i="2"/>
  <c r="C40" i="2"/>
  <c r="C39" i="2"/>
  <c r="C38" i="2"/>
  <c r="C37" i="2"/>
  <c r="C36" i="2"/>
  <c r="C35" i="2"/>
  <c r="C31" i="2"/>
  <c r="C30" i="2"/>
  <c r="C29" i="2"/>
  <c r="C28" i="2"/>
  <c r="C27" i="2"/>
  <c r="C26" i="2"/>
  <c r="C25" i="2"/>
  <c r="C24" i="2"/>
  <c r="C23" i="2"/>
  <c r="C22" i="2"/>
  <c r="C15" i="2"/>
  <c r="C14" i="2"/>
  <c r="D47" i="2" s="1"/>
  <c r="C13" i="2"/>
  <c r="C11" i="2"/>
  <c r="F10" i="2"/>
  <c r="C6" i="2"/>
  <c r="F5" i="2"/>
  <c r="C3" i="2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48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E47" i="1"/>
  <c r="D49" i="2" l="1"/>
  <c r="C49" i="2"/>
  <c r="D48" i="2"/>
  <c r="B50" i="2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C6" i="1"/>
  <c r="F10" i="1"/>
  <c r="C36" i="1"/>
  <c r="C37" i="1"/>
  <c r="C38" i="1"/>
  <c r="C39" i="1"/>
  <c r="C40" i="1"/>
  <c r="C41" i="1"/>
  <c r="C42" i="1"/>
  <c r="C43" i="1"/>
  <c r="C35" i="1"/>
  <c r="C15" i="1"/>
  <c r="F5" i="1" s="1"/>
  <c r="C23" i="1"/>
  <c r="C24" i="1"/>
  <c r="C25" i="1"/>
  <c r="C26" i="1"/>
  <c r="C27" i="1"/>
  <c r="C28" i="1"/>
  <c r="C29" i="1"/>
  <c r="C30" i="1"/>
  <c r="C31" i="1"/>
  <c r="C22" i="1"/>
  <c r="D50" i="2" l="1"/>
  <c r="B51" i="2"/>
  <c r="E49" i="2"/>
  <c r="C50" i="2"/>
  <c r="C11" i="1"/>
  <c r="C14" i="1"/>
  <c r="D47" i="1" l="1"/>
  <c r="D144" i="1"/>
  <c r="E50" i="2"/>
  <c r="C51" i="2"/>
  <c r="D51" i="2"/>
  <c r="B52" i="2"/>
  <c r="C13" i="1"/>
  <c r="D49" i="1"/>
  <c r="D48" i="1"/>
  <c r="D52" i="2" l="1"/>
  <c r="B53" i="2"/>
  <c r="E51" i="2"/>
  <c r="C52" i="2"/>
  <c r="D50" i="1"/>
  <c r="E52" i="2" l="1"/>
  <c r="C53" i="2"/>
  <c r="D53" i="2"/>
  <c r="B54" i="2"/>
  <c r="D51" i="1"/>
  <c r="D54" i="2" l="1"/>
  <c r="B55" i="2"/>
  <c r="E53" i="2"/>
  <c r="C54" i="2"/>
  <c r="D52" i="1"/>
  <c r="D55" i="2" l="1"/>
  <c r="B56" i="2"/>
  <c r="E54" i="2"/>
  <c r="C55" i="2"/>
  <c r="D53" i="1"/>
  <c r="D54" i="1"/>
  <c r="D56" i="2" l="1"/>
  <c r="B57" i="2"/>
  <c r="E55" i="2"/>
  <c r="C56" i="2"/>
  <c r="D55" i="1"/>
  <c r="D57" i="2" l="1"/>
  <c r="F3" i="2" s="1"/>
  <c r="F4" i="2" s="1"/>
  <c r="B58" i="2"/>
  <c r="E56" i="2"/>
  <c r="C57" i="2"/>
  <c r="D56" i="1"/>
  <c r="D58" i="2" l="1"/>
  <c r="B59" i="2"/>
  <c r="E57" i="2"/>
  <c r="C58" i="2"/>
  <c r="D57" i="1"/>
  <c r="F3" i="1" s="1"/>
  <c r="F4" i="1" s="1"/>
  <c r="D59" i="2" l="1"/>
  <c r="B60" i="2"/>
  <c r="E58" i="2"/>
  <c r="C59" i="2"/>
  <c r="D58" i="1"/>
  <c r="D60" i="2" l="1"/>
  <c r="B61" i="2"/>
  <c r="E59" i="2"/>
  <c r="C60" i="2"/>
  <c r="D59" i="1"/>
  <c r="E60" i="2" l="1"/>
  <c r="C61" i="2"/>
  <c r="D61" i="2"/>
  <c r="B62" i="2"/>
  <c r="D60" i="1"/>
  <c r="B63" i="2" l="1"/>
  <c r="D62" i="2"/>
  <c r="E61" i="2"/>
  <c r="C62" i="2"/>
  <c r="D61" i="1"/>
  <c r="E62" i="2" l="1"/>
  <c r="C63" i="2"/>
  <c r="D63" i="2"/>
  <c r="B64" i="2"/>
  <c r="D62" i="1"/>
  <c r="D64" i="2" l="1"/>
  <c r="B65" i="2"/>
  <c r="E63" i="2"/>
  <c r="C64" i="2"/>
  <c r="D63" i="1"/>
  <c r="E64" i="2" l="1"/>
  <c r="C65" i="2"/>
  <c r="D65" i="2"/>
  <c r="B66" i="2"/>
  <c r="D64" i="1"/>
  <c r="D66" i="2" l="1"/>
  <c r="B67" i="2"/>
  <c r="C66" i="2"/>
  <c r="E65" i="2"/>
  <c r="D65" i="1"/>
  <c r="E66" i="2" l="1"/>
  <c r="C67" i="2"/>
  <c r="D67" i="2"/>
  <c r="B68" i="2"/>
  <c r="D66" i="1"/>
  <c r="D68" i="2" l="1"/>
  <c r="B69" i="2"/>
  <c r="E67" i="2"/>
  <c r="C68" i="2"/>
  <c r="D67" i="1"/>
  <c r="E68" i="2" l="1"/>
  <c r="C69" i="2"/>
  <c r="D69" i="2"/>
  <c r="B70" i="2"/>
  <c r="D68" i="1"/>
  <c r="D70" i="2" l="1"/>
  <c r="B71" i="2"/>
  <c r="C70" i="2"/>
  <c r="E69" i="2"/>
  <c r="D69" i="1"/>
  <c r="E70" i="2" l="1"/>
  <c r="C71" i="2"/>
  <c r="D71" i="2"/>
  <c r="B72" i="2"/>
  <c r="D70" i="1"/>
  <c r="D72" i="2" l="1"/>
  <c r="B73" i="2"/>
  <c r="E71" i="2"/>
  <c r="C72" i="2"/>
  <c r="D71" i="1"/>
  <c r="E72" i="2" l="1"/>
  <c r="C73" i="2"/>
  <c r="D73" i="2"/>
  <c r="B74" i="2"/>
  <c r="D72" i="1"/>
  <c r="D74" i="2" l="1"/>
  <c r="B75" i="2"/>
  <c r="C74" i="2"/>
  <c r="E73" i="2"/>
  <c r="D73" i="1"/>
  <c r="E74" i="2" l="1"/>
  <c r="C75" i="2"/>
  <c r="D75" i="2"/>
  <c r="B76" i="2"/>
  <c r="D74" i="1"/>
  <c r="D76" i="2" l="1"/>
  <c r="B77" i="2"/>
  <c r="E75" i="2"/>
  <c r="C76" i="2"/>
  <c r="D75" i="1"/>
  <c r="E76" i="2" l="1"/>
  <c r="C77" i="2"/>
  <c r="D77" i="2"/>
  <c r="B78" i="2"/>
  <c r="D76" i="1"/>
  <c r="D78" i="2" l="1"/>
  <c r="B79" i="2"/>
  <c r="C78" i="2"/>
  <c r="E77" i="2"/>
  <c r="D77" i="1"/>
  <c r="E78" i="2" l="1"/>
  <c r="C79" i="2"/>
  <c r="D79" i="2"/>
  <c r="B80" i="2"/>
  <c r="D78" i="1"/>
  <c r="D80" i="2" l="1"/>
  <c r="B81" i="2"/>
  <c r="E79" i="2"/>
  <c r="C80" i="2"/>
  <c r="D79" i="1"/>
  <c r="E80" i="2" l="1"/>
  <c r="C81" i="2"/>
  <c r="D81" i="2"/>
  <c r="B82" i="2"/>
  <c r="D80" i="1"/>
  <c r="D82" i="2" l="1"/>
  <c r="B83" i="2"/>
  <c r="C82" i="2"/>
  <c r="E81" i="2"/>
  <c r="D81" i="1"/>
  <c r="E82" i="2" l="1"/>
  <c r="C83" i="2"/>
  <c r="D83" i="2"/>
  <c r="B84" i="2"/>
  <c r="D82" i="1"/>
  <c r="D84" i="2" l="1"/>
  <c r="B85" i="2"/>
  <c r="E83" i="2"/>
  <c r="C84" i="2"/>
  <c r="D83" i="1"/>
  <c r="E84" i="2" l="1"/>
  <c r="C85" i="2"/>
  <c r="D85" i="2"/>
  <c r="B86" i="2"/>
  <c r="D84" i="1"/>
  <c r="D86" i="2" l="1"/>
  <c r="B87" i="2"/>
  <c r="C86" i="2"/>
  <c r="E85" i="2"/>
  <c r="D85" i="1"/>
  <c r="E86" i="2" l="1"/>
  <c r="C87" i="2"/>
  <c r="D87" i="2"/>
  <c r="B88" i="2"/>
  <c r="D86" i="1"/>
  <c r="D88" i="2" l="1"/>
  <c r="B89" i="2"/>
  <c r="E87" i="2"/>
  <c r="C88" i="2"/>
  <c r="D87" i="1"/>
  <c r="E88" i="2" l="1"/>
  <c r="C89" i="2"/>
  <c r="D89" i="2"/>
  <c r="B90" i="2"/>
  <c r="D88" i="1"/>
  <c r="D90" i="2" l="1"/>
  <c r="B91" i="2"/>
  <c r="C90" i="2"/>
  <c r="E89" i="2"/>
  <c r="D89" i="1"/>
  <c r="E90" i="2" l="1"/>
  <c r="C91" i="2"/>
  <c r="D91" i="2"/>
  <c r="B92" i="2"/>
  <c r="D90" i="1"/>
  <c r="D92" i="2" l="1"/>
  <c r="B93" i="2"/>
  <c r="E91" i="2"/>
  <c r="C92" i="2"/>
  <c r="D91" i="1"/>
  <c r="E92" i="2" l="1"/>
  <c r="C93" i="2"/>
  <c r="D93" i="2"/>
  <c r="B94" i="2"/>
  <c r="D92" i="1"/>
  <c r="D94" i="2" l="1"/>
  <c r="B95" i="2"/>
  <c r="C94" i="2"/>
  <c r="E93" i="2"/>
  <c r="D93" i="1"/>
  <c r="E94" i="2" l="1"/>
  <c r="C95" i="2"/>
  <c r="D95" i="2"/>
  <c r="B96" i="2"/>
  <c r="D94" i="1"/>
  <c r="D96" i="2" l="1"/>
  <c r="B97" i="2"/>
  <c r="E95" i="2"/>
  <c r="C96" i="2"/>
  <c r="D95" i="1"/>
  <c r="E96" i="2" l="1"/>
  <c r="C97" i="2"/>
  <c r="D97" i="2"/>
  <c r="B98" i="2"/>
  <c r="D96" i="1"/>
  <c r="D98" i="2" l="1"/>
  <c r="B99" i="2"/>
  <c r="C98" i="2"/>
  <c r="E97" i="2"/>
  <c r="D97" i="1"/>
  <c r="E98" i="2" l="1"/>
  <c r="C99" i="2"/>
  <c r="D99" i="2"/>
  <c r="B100" i="2"/>
  <c r="D98" i="1"/>
  <c r="D100" i="2" l="1"/>
  <c r="B101" i="2"/>
  <c r="E99" i="2"/>
  <c r="C100" i="2"/>
  <c r="D99" i="1"/>
  <c r="E100" i="2" l="1"/>
  <c r="C101" i="2"/>
  <c r="D101" i="2"/>
  <c r="B102" i="2"/>
  <c r="D100" i="1"/>
  <c r="D102" i="2" l="1"/>
  <c r="B103" i="2"/>
  <c r="C102" i="2"/>
  <c r="E101" i="2"/>
  <c r="D101" i="1"/>
  <c r="E102" i="2" l="1"/>
  <c r="C103" i="2"/>
  <c r="D103" i="2"/>
  <c r="B104" i="2"/>
  <c r="D102" i="1"/>
  <c r="D104" i="2" l="1"/>
  <c r="B105" i="2"/>
  <c r="E103" i="2"/>
  <c r="C104" i="2"/>
  <c r="D103" i="1"/>
  <c r="E104" i="2" l="1"/>
  <c r="C105" i="2"/>
  <c r="D105" i="2"/>
  <c r="B106" i="2"/>
  <c r="D104" i="1"/>
  <c r="D106" i="2" l="1"/>
  <c r="B107" i="2"/>
  <c r="C106" i="2"/>
  <c r="E105" i="2"/>
  <c r="D105" i="1"/>
  <c r="E106" i="2" l="1"/>
  <c r="C107" i="2"/>
  <c r="D107" i="2"/>
  <c r="B108" i="2"/>
  <c r="D106" i="1"/>
  <c r="D108" i="2" l="1"/>
  <c r="B109" i="2"/>
  <c r="E107" i="2"/>
  <c r="C108" i="2"/>
  <c r="D107" i="1"/>
  <c r="E108" i="2" l="1"/>
  <c r="C109" i="2"/>
  <c r="D109" i="2"/>
  <c r="B110" i="2"/>
  <c r="D108" i="1"/>
  <c r="D110" i="2" l="1"/>
  <c r="B111" i="2"/>
  <c r="C110" i="2"/>
  <c r="E109" i="2"/>
  <c r="D109" i="1"/>
  <c r="E110" i="2" l="1"/>
  <c r="C111" i="2"/>
  <c r="D111" i="2"/>
  <c r="B112" i="2"/>
  <c r="D110" i="1"/>
  <c r="D112" i="2" l="1"/>
  <c r="B113" i="2"/>
  <c r="E111" i="2"/>
  <c r="C112" i="2"/>
  <c r="D111" i="1"/>
  <c r="E112" i="2" l="1"/>
  <c r="C113" i="2"/>
  <c r="D113" i="2"/>
  <c r="B114" i="2"/>
  <c r="D112" i="1"/>
  <c r="D114" i="2" l="1"/>
  <c r="B115" i="2"/>
  <c r="C114" i="2"/>
  <c r="E113" i="2"/>
  <c r="D113" i="1"/>
  <c r="E114" i="2" l="1"/>
  <c r="C115" i="2"/>
  <c r="D115" i="2"/>
  <c r="B116" i="2"/>
  <c r="D114" i="1"/>
  <c r="D116" i="2" l="1"/>
  <c r="B117" i="2"/>
  <c r="E115" i="2"/>
  <c r="C116" i="2"/>
  <c r="D115" i="1"/>
  <c r="E116" i="2" l="1"/>
  <c r="C117" i="2"/>
  <c r="D117" i="2"/>
  <c r="B118" i="2"/>
  <c r="D116" i="1"/>
  <c r="D118" i="2" l="1"/>
  <c r="B119" i="2"/>
  <c r="C118" i="2"/>
  <c r="E117" i="2"/>
  <c r="D117" i="1"/>
  <c r="E118" i="2" l="1"/>
  <c r="C119" i="2"/>
  <c r="D119" i="2"/>
  <c r="B120" i="2"/>
  <c r="D118" i="1"/>
  <c r="D120" i="2" l="1"/>
  <c r="B121" i="2"/>
  <c r="E119" i="2"/>
  <c r="C120" i="2"/>
  <c r="D119" i="1"/>
  <c r="E120" i="2" l="1"/>
  <c r="C121" i="2"/>
  <c r="D121" i="2"/>
  <c r="B122" i="2"/>
  <c r="D120" i="1"/>
  <c r="D122" i="2" l="1"/>
  <c r="B123" i="2"/>
  <c r="C122" i="2"/>
  <c r="E121" i="2"/>
  <c r="D121" i="1"/>
  <c r="E122" i="2" l="1"/>
  <c r="C123" i="2"/>
  <c r="D123" i="2"/>
  <c r="B124" i="2"/>
  <c r="D122" i="1"/>
  <c r="D124" i="2" l="1"/>
  <c r="B125" i="2"/>
  <c r="E123" i="2"/>
  <c r="C124" i="2"/>
  <c r="D123" i="1"/>
  <c r="E124" i="2" l="1"/>
  <c r="C125" i="2"/>
  <c r="D125" i="2"/>
  <c r="B126" i="2"/>
  <c r="D124" i="1"/>
  <c r="D126" i="2" l="1"/>
  <c r="B127" i="2"/>
  <c r="C126" i="2"/>
  <c r="E125" i="2"/>
  <c r="D125" i="1"/>
  <c r="E126" i="2" l="1"/>
  <c r="C127" i="2"/>
  <c r="D127" i="2"/>
  <c r="B128" i="2"/>
  <c r="D126" i="1"/>
  <c r="D128" i="2" l="1"/>
  <c r="B129" i="2"/>
  <c r="E127" i="2"/>
  <c r="C128" i="2"/>
  <c r="D127" i="1"/>
  <c r="E128" i="2" l="1"/>
  <c r="C129" i="2"/>
  <c r="D129" i="2"/>
  <c r="B130" i="2"/>
  <c r="D128" i="1"/>
  <c r="D130" i="2" l="1"/>
  <c r="B131" i="2"/>
  <c r="C130" i="2"/>
  <c r="E129" i="2"/>
  <c r="D129" i="1"/>
  <c r="E130" i="2" l="1"/>
  <c r="C131" i="2"/>
  <c r="D131" i="2"/>
  <c r="B132" i="2"/>
  <c r="D130" i="1"/>
  <c r="D132" i="2" l="1"/>
  <c r="B133" i="2"/>
  <c r="E131" i="2"/>
  <c r="C132" i="2"/>
  <c r="D131" i="1"/>
  <c r="E132" i="2" l="1"/>
  <c r="C133" i="2"/>
  <c r="D133" i="2"/>
  <c r="B134" i="2"/>
  <c r="D132" i="1"/>
  <c r="D134" i="2" l="1"/>
  <c r="B135" i="2"/>
  <c r="C134" i="2"/>
  <c r="E133" i="2"/>
  <c r="D133" i="1"/>
  <c r="E134" i="2" l="1"/>
  <c r="C135" i="2"/>
  <c r="D135" i="2"/>
  <c r="B136" i="2"/>
  <c r="D134" i="1"/>
  <c r="D136" i="2" l="1"/>
  <c r="B137" i="2"/>
  <c r="E135" i="2"/>
  <c r="C136" i="2"/>
  <c r="D135" i="1"/>
  <c r="E136" i="2" l="1"/>
  <c r="C137" i="2"/>
  <c r="D137" i="2"/>
  <c r="B138" i="2"/>
  <c r="D136" i="1"/>
  <c r="D138" i="2" l="1"/>
  <c r="B139" i="2"/>
  <c r="C138" i="2"/>
  <c r="E137" i="2"/>
  <c r="D137" i="1"/>
  <c r="E138" i="2" l="1"/>
  <c r="C139" i="2"/>
  <c r="D139" i="2"/>
  <c r="B140" i="2"/>
  <c r="D138" i="1"/>
  <c r="D140" i="2" l="1"/>
  <c r="B141" i="2"/>
  <c r="E139" i="2"/>
  <c r="C140" i="2"/>
  <c r="D139" i="1"/>
  <c r="E140" i="2" l="1"/>
  <c r="C141" i="2"/>
  <c r="D141" i="2"/>
  <c r="B142" i="2"/>
  <c r="D140" i="1"/>
  <c r="D142" i="2" l="1"/>
  <c r="B143" i="2"/>
  <c r="C142" i="2"/>
  <c r="E141" i="2"/>
  <c r="D141" i="1"/>
  <c r="E142" i="2" l="1"/>
  <c r="C143" i="2"/>
  <c r="D143" i="2"/>
  <c r="B144" i="2"/>
  <c r="D143" i="1"/>
  <c r="D142" i="1"/>
  <c r="D144" i="2" l="1"/>
  <c r="B145" i="2"/>
  <c r="E143" i="2"/>
  <c r="C144" i="2"/>
  <c r="D145" i="1"/>
  <c r="E144" i="2" l="1"/>
  <c r="C145" i="2"/>
  <c r="D145" i="2"/>
  <c r="B146" i="2"/>
  <c r="D146" i="1"/>
  <c r="D146" i="2" l="1"/>
  <c r="B147" i="2"/>
  <c r="D147" i="2" s="1"/>
  <c r="E145" i="2"/>
  <c r="C146" i="2"/>
  <c r="D147" i="1"/>
  <c r="E146" i="2" l="1"/>
  <c r="C147" i="2"/>
  <c r="E147" i="2" s="1"/>
</calcChain>
</file>

<file path=xl/sharedStrings.xml><?xml version="1.0" encoding="utf-8"?>
<sst xmlns="http://schemas.openxmlformats.org/spreadsheetml/2006/main" count="70" uniqueCount="32">
  <si>
    <t>time (s)</t>
  </si>
  <si>
    <t>time (days)</t>
  </si>
  <si>
    <t>time hours</t>
  </si>
  <si>
    <t>time mins</t>
  </si>
  <si>
    <t>D (m^2 s^-1)</t>
  </si>
  <si>
    <t>Timescale (s)</t>
  </si>
  <si>
    <t>T (K)</t>
  </si>
  <si>
    <t>D (m^2/s)</t>
  </si>
  <si>
    <t>T (deg.C)</t>
  </si>
  <si>
    <t xml:space="preserve"> </t>
  </si>
  <si>
    <t>sample thickness (mm)</t>
  </si>
  <si>
    <t>Main variables</t>
  </si>
  <si>
    <t>Calculated values</t>
  </si>
  <si>
    <t>sample thickness (m)</t>
  </si>
  <si>
    <t>Distance between points in concentration profile (m)</t>
  </si>
  <si>
    <t>Distance (m)</t>
  </si>
  <si>
    <t>Distance (mm)</t>
  </si>
  <si>
    <t>Diffusion coefficients</t>
  </si>
  <si>
    <t>Main outputs</t>
  </si>
  <si>
    <t>Profile in sample</t>
  </si>
  <si>
    <t>Concentration at depth (a.u.)</t>
  </si>
  <si>
    <t>Steel values (Xav ref 1)</t>
  </si>
  <si>
    <t>Steel values (Xav ref 2)</t>
  </si>
  <si>
    <t>Source concentration (Bq/m^3)</t>
  </si>
  <si>
    <t>Output concentration (Bq/m^3)</t>
  </si>
  <si>
    <t>Output concentration (MBq/m^3)</t>
  </si>
  <si>
    <t>Normalise to</t>
  </si>
  <si>
    <t>Note:</t>
  </si>
  <si>
    <t>Cell C4 should be chosen from the lookup tables below, depending on the temperature</t>
  </si>
  <si>
    <t>Pressure (mbar)</t>
  </si>
  <si>
    <t>pure T2 @1000mbar in TBq/m^3</t>
  </si>
  <si>
    <t>Timescale, order of magnitude to reach ~steady state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</si>
</sst>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0" xfId="0" applyFont="1" applyFill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11" fontId="0" fillId="0" borderId="4" xfId="0" applyNumberFormat="1" applyBorder="1"/>
    <xf numFmtId="0" fontId="0" fillId="0" borderId="4" xfId="0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5" xfId="0" applyBorder="1"/>
    <xf numFmtId="0" fontId="0" fillId="0" borderId="6" xfId="0" applyBorder="1"/>
    <xf numFmtId="11" fontId="0" fillId="0" borderId="6" xfId="0" applyNumberFormat="1" applyBorder="1"/>
    <xf numFmtId="0" fontId="0" fillId="0" borderId="8" xfId="0" applyBorder="1"/>
    <xf numFmtId="11" fontId="0" fillId="0" borderId="3" xfId="0" applyNumberFormat="1" applyFill="1" applyBorder="1"/>
    <xf numFmtId="0" fontId="0" fillId="0" borderId="7" xfId="0" applyBorder="1"/>
    <xf numFmtId="0" fontId="0" fillId="0" borderId="3" xfId="0" applyBorder="1" applyAlignment="1">
      <alignment wrapText="1"/>
    </xf>
    <xf numFmtId="164" fontId="0" fillId="0" borderId="4" xfId="0" applyNumberFormat="1" applyBorder="1"/>
    <xf numFmtId="0" fontId="1" fillId="0" borderId="0" xfId="0" applyFont="1"/>
    <xf numFmtId="0" fontId="0" fillId="0" borderId="2" xfId="0" applyFill="1" applyBorder="1"/>
    <xf numFmtId="0" fontId="1" fillId="0" borderId="0" xfId="0" applyFont="1" applyBorder="1"/>
    <xf numFmtId="165" fontId="0" fillId="0" borderId="4" xfId="0" applyNumberFormat="1" applyBorder="1"/>
    <xf numFmtId="11" fontId="0" fillId="0" borderId="7" xfId="0" applyNumberFormat="1" applyBorder="1"/>
    <xf numFmtId="11" fontId="2" fillId="0" borderId="4" xfId="0" applyNumberFormat="1" applyFont="1" applyFill="1" applyBorder="1"/>
    <xf numFmtId="0" fontId="0" fillId="0" borderId="0" xfId="0" applyBorder="1" applyAlignment="1">
      <alignment wrapText="1"/>
    </xf>
    <xf numFmtId="165" fontId="0" fillId="0" borderId="6" xfId="0" applyNumberFormat="1" applyBorder="1"/>
    <xf numFmtId="11" fontId="0" fillId="0" borderId="0" xfId="0" applyNumberFormat="1" applyFill="1" applyBorder="1"/>
    <xf numFmtId="165" fontId="0" fillId="0" borderId="7" xfId="0" applyNumberFormat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5" xfId="0" applyFill="1" applyBorder="1" applyAlignment="1"/>
    <xf numFmtId="166" fontId="0" fillId="0" borderId="7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Concentration profile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'D=5e-6 8.64e+11s'!$C$47:$C$200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'D=5e-6 8.64e+11s'!$D$47:$D$200</c:f>
              <c:numCache>
                <c:formatCode>0.0000</c:formatCode>
                <c:ptCount val="154"/>
                <c:pt idx="0">
                  <c:v>6.6877729112560264E-4</c:v>
                </c:pt>
                <c:pt idx="1">
                  <c:v>7.570230615259793E-4</c:v>
                </c:pt>
                <c:pt idx="2">
                  <c:v>8.5598131228984461E-4</c:v>
                </c:pt>
                <c:pt idx="3">
                  <c:v>9.6682411884202988E-4</c:v>
                </c:pt>
                <c:pt idx="4">
                  <c:v>1.0908351761252961E-3</c:v>
                </c:pt>
                <c:pt idx="5">
                  <c:v>1.2294184125691491E-3</c:v>
                </c:pt>
                <c:pt idx="6">
                  <c:v>1.384107038488744E-3</c:v>
                </c:pt>
                <c:pt idx="7">
                  <c:v>1.5565730248836111E-3</c:v>
                </c:pt>
                <c:pt idx="8">
                  <c:v>1.7486370049757003E-3</c:v>
                </c:pt>
                <c:pt idx="9">
                  <c:v>1.9622785868377052E-3</c:v>
                </c:pt>
                <c:pt idx="10">
                  <c:v>2.1996470611130589E-3</c:v>
                </c:pt>
                <c:pt idx="11">
                  <c:v>2.4630724831191542E-3</c:v>
                </c:pt>
                <c:pt idx="12">
                  <c:v>2.7550771035609236E-3</c:v>
                </c:pt>
                <c:pt idx="13">
                  <c:v>3.078387116671721E-3</c:v>
                </c:pt>
                <c:pt idx="14">
                  <c:v>3.4359446888573885E-3</c:v>
                </c:pt>
                <c:pt idx="15">
                  <c:v>3.8309202248671672E-3</c:v>
                </c:pt>
                <c:pt idx="16">
                  <c:v>4.2667248221761357E-3</c:v>
                </c:pt>
                <c:pt idx="17">
                  <c:v>4.747022857670152E-3</c:v>
                </c:pt>
                <c:pt idx="18">
                  <c:v>5.2757446439124795E-3</c:v>
                </c:pt>
                <c:pt idx="19">
                  <c:v>5.8570990852841367E-3</c:v>
                </c:pt>
                <c:pt idx="20">
                  <c:v>6.4955862571790327E-3</c:v>
                </c:pt>
                <c:pt idx="21">
                  <c:v>7.1960098242542028E-3</c:v>
                </c:pt>
                <c:pt idx="22">
                  <c:v>7.9634892065500017E-3</c:v>
                </c:pt>
                <c:pt idx="23">
                  <c:v>8.8034713951719405E-3</c:v>
                </c:pt>
                <c:pt idx="24">
                  <c:v>9.7217423122416893E-3</c:v>
                </c:pt>
                <c:pt idx="25">
                  <c:v>1.0724437603060161E-2</c:v>
                </c:pt>
                <c:pt idx="26">
                  <c:v>1.181805274196652E-2</c:v>
                </c:pt>
                <c:pt idx="27">
                  <c:v>1.3009452327315856E-2</c:v>
                </c:pt>
                <c:pt idx="28">
                  <c:v>1.430587843542966E-2</c:v>
                </c:pt>
                <c:pt idx="29">
                  <c:v>1.5714957898396904E-2</c:v>
                </c:pt>
                <c:pt idx="30">
                  <c:v>1.7244708366320877E-2</c:v>
                </c:pt>
                <c:pt idx="31">
                  <c:v>1.8903543011121383E-2</c:v>
                </c:pt>
                <c:pt idx="32">
                  <c:v>2.0700273726417261E-2</c:v>
                </c:pt>
                <c:pt idx="33">
                  <c:v>2.2644112676433053E-2</c:v>
                </c:pt>
                <c:pt idx="34">
                  <c:v>2.4744672046399012E-2</c:v>
                </c:pt>
                <c:pt idx="35">
                  <c:v>2.7011961847639748E-2</c:v>
                </c:pt>
                <c:pt idx="36">
                  <c:v>2.9456385632571438E-2</c:v>
                </c:pt>
                <c:pt idx="37">
                  <c:v>3.2088733978231351E-2</c:v>
                </c:pt>
                <c:pt idx="38">
                  <c:v>3.4920175601832033E-2</c:v>
                </c:pt>
                <c:pt idx="39">
                  <c:v>3.79622459782274E-2</c:v>
                </c:pt>
                <c:pt idx="40">
                  <c:v>4.122683333716378E-2</c:v>
                </c:pt>
                <c:pt idx="41">
                  <c:v>4.4726161927807664E-2</c:v>
                </c:pt>
                <c:pt idx="42">
                  <c:v>4.8472772449324429E-2</c:v>
                </c:pt>
                <c:pt idx="43">
                  <c:v>5.2479499559246759E-2</c:v>
                </c:pt>
                <c:pt idx="44">
                  <c:v>5.675944638601365E-2</c:v>
                </c:pt>
                <c:pt idx="45">
                  <c:v>6.1325955988364468E-2</c:v>
                </c:pt>
                <c:pt idx="46">
                  <c:v>6.6192579722193612E-2</c:v>
                </c:pt>
                <c:pt idx="47">
                  <c:v>7.1373042494959432E-2</c:v>
                </c:pt>
                <c:pt idx="48">
                  <c:v>7.6881204908705481E-2</c:v>
                </c:pt>
                <c:pt idx="49">
                  <c:v>8.2731022315102695E-2</c:v>
                </c:pt>
                <c:pt idx="50">
                  <c:v>8.8936500829526546E-2</c:v>
                </c:pt>
                <c:pt idx="51">
                  <c:v>9.5511650375905852E-2</c:v>
                </c:pt>
                <c:pt idx="52">
                  <c:v>0.10247043485974974</c:v>
                </c:pt>
                <c:pt idx="53">
                  <c:v>0.10982671959319279</c:v>
                </c:pt>
                <c:pt idx="54">
                  <c:v>0.11759421612289286</c:v>
                </c:pt>
                <c:pt idx="55">
                  <c:v>0.12578642463894041</c:v>
                </c:pt>
                <c:pt idx="56">
                  <c:v>0.13441657417036068</c:v>
                </c:pt>
                <c:pt idx="57">
                  <c:v>0.14349756080005033</c:v>
                </c:pt>
                <c:pt idx="58">
                  <c:v>0.1530418841588205</c:v>
                </c:pt>
                <c:pt idx="59">
                  <c:v>0.16306158248434227</c:v>
                </c:pt>
                <c:pt idx="60">
                  <c:v>0.17356816655592205</c:v>
                </c:pt>
                <c:pt idx="61">
                  <c:v>0.18457255283988347</c:v>
                </c:pt>
                <c:pt idx="62">
                  <c:v>0.19608499620260358</c:v>
                </c:pt>
                <c:pt idx="63">
                  <c:v>0.20811502256866515</c:v>
                </c:pt>
                <c:pt idx="64">
                  <c:v>0.22067136191984735</c:v>
                </c:pt>
                <c:pt idx="65">
                  <c:v>0.23376188204651957</c:v>
                </c:pt>
                <c:pt idx="66">
                  <c:v>0.24739352347615937</c:v>
                </c:pt>
                <c:pt idx="67">
                  <c:v>0.26157223601395024</c:v>
                </c:pt>
                <c:pt idx="68">
                  <c:v>0.2763029173374843</c:v>
                </c:pt>
                <c:pt idx="69">
                  <c:v>0.29158935409132791</c:v>
                </c:pt>
                <c:pt idx="70">
                  <c:v>0.3074341659273962</c:v>
                </c:pt>
                <c:pt idx="71">
                  <c:v>0.32383875293361419</c:v>
                </c:pt>
                <c:pt idx="72">
                  <c:v>0.34080324688608565</c:v>
                </c:pt>
                <c:pt idx="73">
                  <c:v>0.35832646674888136</c:v>
                </c:pt>
                <c:pt idx="74">
                  <c:v>0.37640587883055865</c:v>
                </c:pt>
                <c:pt idx="75">
                  <c:v>0.39503756198763745</c:v>
                </c:pt>
                <c:pt idx="76">
                  <c:v>0.41421617824252627</c:v>
                </c:pt>
                <c:pt idx="77">
                  <c:v>0.43393494915691172</c:v>
                </c:pt>
                <c:pt idx="78">
                  <c:v>0.45418563827150793</c:v>
                </c:pt>
                <c:pt idx="79">
                  <c:v>0.4749585398895082</c:v>
                </c:pt>
                <c:pt idx="80">
                  <c:v>0.49624247444426428</c:v>
                </c:pt>
                <c:pt idx="81">
                  <c:v>0.51802479065194451</c:v>
                </c:pt>
                <c:pt idx="82">
                  <c:v>0.54029137460742138</c:v>
                </c:pt>
                <c:pt idx="83">
                  <c:v>0.56302666593680017</c:v>
                </c:pt>
                <c:pt idx="84">
                  <c:v>0.58621368107314153</c:v>
                </c:pt>
                <c:pt idx="85">
                  <c:v>0.60983404367346106</c:v>
                </c:pt>
                <c:pt idx="86">
                  <c:v>0.63386802214542781</c:v>
                </c:pt>
                <c:pt idx="87">
                  <c:v>0.65829457420176274</c:v>
                </c:pt>
                <c:pt idx="88">
                  <c:v>0.68309139830961052</c:v>
                </c:pt>
                <c:pt idx="89">
                  <c:v>0.70823499185160732</c:v>
                </c:pt>
                <c:pt idx="90">
                  <c:v>0.73370071576544516</c:v>
                </c:pt>
                <c:pt idx="91">
                  <c:v>0.75946286537993546</c:v>
                </c:pt>
                <c:pt idx="92">
                  <c:v>0.78549474711835621</c:v>
                </c:pt>
                <c:pt idx="93">
                  <c:v>0.81176876069470794</c:v>
                </c:pt>
                <c:pt idx="94">
                  <c:v>0.83825648638582828</c:v>
                </c:pt>
                <c:pt idx="95">
                  <c:v>0.86492877692256709</c:v>
                </c:pt>
                <c:pt idx="96">
                  <c:v>0.89175585350679631</c:v>
                </c:pt>
                <c:pt idx="97">
                  <c:v>0.91870740542829088</c:v>
                </c:pt>
                <c:pt idx="98">
                  <c:v>0.94575269272679752</c:v>
                </c:pt>
                <c:pt idx="99">
                  <c:v>0.97286065132021837</c:v>
                </c:pt>
                <c:pt idx="100">
                  <c:v>1.0000000000000022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9088"/>
        <c:axId val="151695744"/>
      </c:scatterChart>
      <c:valAx>
        <c:axId val="1516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Depth</a:t>
                </a:r>
                <a:r>
                  <a:rPr lang="en-GB" sz="1400" baseline="0"/>
                  <a:t> (mm)</a:t>
                </a:r>
                <a:endParaRPr lang="en-GB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695744"/>
        <c:crosses val="autoZero"/>
        <c:crossBetween val="midCat"/>
      </c:valAx>
      <c:valAx>
        <c:axId val="15169574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Concentration</a:t>
                </a:r>
                <a:r>
                  <a:rPr lang="en-GB" sz="1400" baseline="0"/>
                  <a:t> (a.u.)</a:t>
                </a:r>
                <a:endParaRPr lang="en-GB" sz="140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1689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'D=5e-6 8.64e+11s'!$C$22:$C$31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25</c:v>
                </c:pt>
                <c:pt idx="3">
                  <c:v>45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'D=5e-6 8.64e+11s'!$D$22:$D$31</c:f>
              <c:numCache>
                <c:formatCode>0.00E+00</c:formatCode>
                <c:ptCount val="10"/>
                <c:pt idx="0">
                  <c:v>2.4999999999999999E-17</c:v>
                </c:pt>
                <c:pt idx="1">
                  <c:v>2.4999999999999999E-17</c:v>
                </c:pt>
                <c:pt idx="2">
                  <c:v>1.4000000000000001E-16</c:v>
                </c:pt>
                <c:pt idx="3">
                  <c:v>7.9999999999999998E-16</c:v>
                </c:pt>
                <c:pt idx="4">
                  <c:v>6.8000000000000001E-15</c:v>
                </c:pt>
                <c:pt idx="5">
                  <c:v>2.6999999999999999E-14</c:v>
                </c:pt>
                <c:pt idx="6">
                  <c:v>2.2999999999999998E-13</c:v>
                </c:pt>
                <c:pt idx="7">
                  <c:v>2.0000000000000001E-13</c:v>
                </c:pt>
                <c:pt idx="8">
                  <c:v>1.1E-12</c:v>
                </c:pt>
                <c:pt idx="9">
                  <c:v>6.0000000000000003E-12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5232"/>
        <c:axId val="159334400"/>
      </c:scatterChart>
      <c:valAx>
        <c:axId val="15713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9334400"/>
        <c:crosses val="autoZero"/>
        <c:crossBetween val="midCat"/>
      </c:valAx>
      <c:valAx>
        <c:axId val="1593344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713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Concentration profile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'D=5e-6 1.728e+11s'!$C$47:$C$200</c:f>
              <c:numCache>
                <c:formatCode>General</c:formatCode>
                <c:ptCount val="1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'D=5e-6 1.728e+11s'!$D$47:$D$200</c:f>
              <c:numCache>
                <c:formatCode>0.0000</c:formatCode>
                <c:ptCount val="154"/>
                <c:pt idx="0">
                  <c:v>2.7997263386498003E-14</c:v>
                </c:pt>
                <c:pt idx="1">
                  <c:v>5.0281823648941367E-14</c:v>
                </c:pt>
                <c:pt idx="2">
                  <c:v>8.9791120275566484E-14</c:v>
                </c:pt>
                <c:pt idx="3">
                  <c:v>1.594349173988435E-13</c:v>
                </c:pt>
                <c:pt idx="4">
                  <c:v>2.8148933417504107E-13</c:v>
                </c:pt>
                <c:pt idx="5">
                  <c:v>4.9416239072649619E-13</c:v>
                </c:pt>
                <c:pt idx="6">
                  <c:v>8.6259610224929972E-13</c:v>
                </c:pt>
                <c:pt idx="7">
                  <c:v>1.497187477092757E-12</c:v>
                </c:pt>
                <c:pt idx="8">
                  <c:v>2.5839055380055224E-12</c:v>
                </c:pt>
                <c:pt idx="9">
                  <c:v>4.4341432188296246E-12</c:v>
                </c:pt>
                <c:pt idx="10">
                  <c:v>7.5661743806508847E-12</c:v>
                </c:pt>
                <c:pt idx="11">
                  <c:v>1.2837411400274031E-11</c:v>
                </c:pt>
                <c:pt idx="12">
                  <c:v>2.1657784016175216E-11</c:v>
                </c:pt>
                <c:pt idx="13">
                  <c:v>3.6331808445596421E-11</c:v>
                </c:pt>
                <c:pt idx="14">
                  <c:v>6.060346741689786E-11</c:v>
                </c:pt>
                <c:pt idx="15">
                  <c:v>1.0051860252421046E-10</c:v>
                </c:pt>
                <c:pt idx="16">
                  <c:v>1.6578109628573409E-10</c:v>
                </c:pt>
                <c:pt idx="17">
                  <c:v>2.7187187690499606E-10</c:v>
                </c:pt>
                <c:pt idx="18">
                  <c:v>4.4333848023738542E-10</c:v>
                </c:pt>
                <c:pt idx="19">
                  <c:v>7.1886877984750818E-10</c:v>
                </c:pt>
                <c:pt idx="20">
                  <c:v>1.1590658060741435E-9</c:v>
                </c:pt>
                <c:pt idx="21">
                  <c:v>1.8582840715409509E-9</c:v>
                </c:pt>
                <c:pt idx="22">
                  <c:v>2.9625313713048967E-9</c:v>
                </c:pt>
                <c:pt idx="23">
                  <c:v>4.6963667016570187E-9</c:v>
                </c:pt>
                <c:pt idx="24">
                  <c:v>7.4030489344980034E-9</c:v>
                </c:pt>
                <c:pt idx="25">
                  <c:v>1.1604067664083389E-8</c:v>
                </c:pt>
                <c:pt idx="26">
                  <c:v>1.8086826793778116E-8</c:v>
                </c:pt>
                <c:pt idx="27">
                  <c:v>2.8032932613755288E-8</c:v>
                </c:pt>
                <c:pt idx="28">
                  <c:v>4.3204630578275537E-8</c:v>
                </c:pt>
                <c:pt idx="29">
                  <c:v>6.6213920903989363E-8</c:v>
                </c:pt>
                <c:pt idx="30">
                  <c:v>1.0090838494413896E-7</c:v>
                </c:pt>
                <c:pt idx="31">
                  <c:v>1.5292056596530297E-7</c:v>
                </c:pt>
                <c:pt idx="32">
                  <c:v>2.3044486921034721E-7</c:v>
                </c:pt>
                <c:pt idx="33">
                  <c:v>3.4532861889984074E-7</c:v>
                </c:pt>
                <c:pt idx="34">
                  <c:v>5.1459365446503948E-7</c:v>
                </c:pt>
                <c:pt idx="35">
                  <c:v>7.6254349664386492E-7</c:v>
                </c:pt>
                <c:pt idx="36">
                  <c:v>1.1236608347786555E-6</c:v>
                </c:pt>
                <c:pt idx="37">
                  <c:v>1.6465633970473491E-6</c:v>
                </c:pt>
                <c:pt idx="38">
                  <c:v>2.3993660220058145E-6</c:v>
                </c:pt>
                <c:pt idx="39">
                  <c:v>3.4768961085979705E-6</c:v>
                </c:pt>
                <c:pt idx="40">
                  <c:v>5.0103319563905173E-6</c:v>
                </c:pt>
                <c:pt idx="41">
                  <c:v>7.1799822742558486E-6</c:v>
                </c:pt>
                <c:pt idx="42">
                  <c:v>1.0232103669864019E-5</c:v>
                </c:pt>
                <c:pt idx="43">
                  <c:v>1.450086416690482E-5</c:v>
                </c:pt>
                <c:pt idx="44">
                  <c:v>2.0436806886962714E-5</c:v>
                </c:pt>
                <c:pt idx="45">
                  <c:v>2.8643449880658541E-5</c:v>
                </c:pt>
                <c:pt idx="46">
                  <c:v>3.9923974769013984E-5</c:v>
                </c:pt>
                <c:pt idx="47">
                  <c:v>5.534030492336589E-5</c:v>
                </c:pt>
                <c:pt idx="48">
                  <c:v>7.6287246663734668E-5</c:v>
                </c:pt>
                <c:pt idx="49">
                  <c:v>1.0458475360023326E-4</c:v>
                </c:pt>
                <c:pt idx="50">
                  <c:v>1.4259175908008526E-4</c:v>
                </c:pt>
                <c:pt idx="51">
                  <c:v>1.9334538335487165E-4</c:v>
                </c:pt>
                <c:pt idx="52">
                  <c:v>2.6072963285532063E-4</c:v>
                </c:pt>
                <c:pt idx="53">
                  <c:v>3.4967793444843032E-4</c:v>
                </c:pt>
                <c:pt idx="54">
                  <c:v>4.6641394658990514E-4</c:v>
                </c:pt>
                <c:pt idx="55">
                  <c:v>6.187350143854268E-4</c:v>
                </c:pt>
                <c:pt idx="56">
                  <c:v>8.1634233396591879E-4</c:v>
                </c:pt>
                <c:pt idx="57">
                  <c:v>1.0712213069803715E-3</c:v>
                </c:pt>
                <c:pt idx="58">
                  <c:v>1.39807464121157E-3</c:v>
                </c:pt>
                <c:pt idx="59">
                  <c:v>1.8148094336788211E-3</c:v>
                </c:pt>
                <c:pt idx="60">
                  <c:v>2.3430777103758717E-3</c:v>
                </c:pt>
                <c:pt idx="61">
                  <c:v>3.0088676563491267E-3</c:v>
                </c:pt>
                <c:pt idx="62">
                  <c:v>3.8431400333834055E-3</c:v>
                </c:pt>
                <c:pt idx="63">
                  <c:v>4.882501056422974E-3</c:v>
                </c:pt>
                <c:pt idx="64">
                  <c:v>6.1698993205442434E-3</c:v>
                </c:pt>
                <c:pt idx="65">
                  <c:v>7.755330310265568E-3</c:v>
                </c:pt>
                <c:pt idx="66">
                  <c:v>9.6965276952434287E-3</c:v>
                </c:pt>
                <c:pt idx="67">
                  <c:v>1.2059616177490386E-2</c:v>
                </c:pt>
                <c:pt idx="68">
                  <c:v>1.4919696305822058E-2</c:v>
                </c:pt>
                <c:pt idx="69">
                  <c:v>1.8361327655766743E-2</c:v>
                </c:pt>
                <c:pt idx="70">
                  <c:v>2.2478873366125546E-2</c:v>
                </c:pt>
                <c:pt idx="71">
                  <c:v>2.7376666531602589E-2</c:v>
                </c:pt>
                <c:pt idx="72">
                  <c:v>3.3168957692077915E-2</c:v>
                </c:pt>
                <c:pt idx="73">
                  <c:v>3.9979602946257443E-2</c:v>
                </c:pt>
                <c:pt idx="74">
                  <c:v>4.7941454338521948E-2</c:v>
                </c:pt>
                <c:pt idx="75">
                  <c:v>5.7195418362603279E-2</c:v>
                </c:pt>
                <c:pt idx="76">
                  <c:v>6.7889154861829795E-2</c:v>
                </c:pt>
                <c:pt idx="77">
                  <c:v>8.0175397354953867E-2</c:v>
                </c:pt>
                <c:pt idx="78">
                  <c:v>9.4209886833874656E-2</c:v>
                </c:pt>
                <c:pt idx="79">
                  <c:v>0.1101489241859481</c:v>
                </c:pt>
                <c:pt idx="80">
                  <c:v>0.12814656126568102</c:v>
                </c:pt>
                <c:pt idx="81">
                  <c:v>0.14835146680827102</c:v>
                </c:pt>
                <c:pt idx="82">
                  <c:v>0.17090352023079913</c:v>
                </c:pt>
                <c:pt idx="83">
                  <c:v>0.19593020317388565</c:v>
                </c:pt>
                <c:pt idx="84">
                  <c:v>0.22354287457132244</c:v>
                </c:pt>
                <c:pt idx="85">
                  <c:v>0.25383302921587597</c:v>
                </c:pt>
                <c:pt idx="86">
                  <c:v>0.28686865132537082</c:v>
                </c:pt>
                <c:pt idx="87">
                  <c:v>0.32269078265738638</c:v>
                </c:pt>
                <c:pt idx="88">
                  <c:v>0.36131042852618178</c:v>
                </c:pt>
                <c:pt idx="89">
                  <c:v>0.40270592404949812</c:v>
                </c:pt>
                <c:pt idx="90">
                  <c:v>0.44682087670870096</c:v>
                </c:pt>
                <c:pt idx="91">
                  <c:v>0.49356278970339296</c:v>
                </c:pt>
                <c:pt idx="92">
                  <c:v>0.54280245375737701</c:v>
                </c:pt>
                <c:pt idx="93">
                  <c:v>0.59437417341230403</c:v>
                </c:pt>
                <c:pt idx="94">
                  <c:v>0.64807686813915033</c:v>
                </c:pt>
                <c:pt idx="95">
                  <c:v>0.70367605977797321</c:v>
                </c:pt>
                <c:pt idx="96">
                  <c:v>0.76090672707511853</c:v>
                </c:pt>
                <c:pt idx="97">
                  <c:v>0.81947697677752562</c:v>
                </c:pt>
                <c:pt idx="98">
                  <c:v>0.87907245030897563</c:v>
                </c:pt>
                <c:pt idx="99">
                  <c:v>0.93936135694514566</c:v>
                </c:pt>
                <c:pt idx="100">
                  <c:v>1.0000000000000047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4496"/>
        <c:axId val="151040768"/>
      </c:scatterChart>
      <c:valAx>
        <c:axId val="15103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400"/>
                  <a:t>Depth</a:t>
                </a:r>
                <a:r>
                  <a:rPr lang="en-GB" sz="1400" baseline="0"/>
                  <a:t> (mm)</a:t>
                </a:r>
                <a:endParaRPr lang="en-GB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40768"/>
        <c:crosses val="autoZero"/>
        <c:crossBetween val="midCat"/>
      </c:valAx>
      <c:valAx>
        <c:axId val="151040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GB" sz="1400"/>
                  <a:t>Concentration</a:t>
                </a:r>
                <a:r>
                  <a:rPr lang="en-GB" sz="1400" baseline="0"/>
                  <a:t> (a.u.)</a:t>
                </a:r>
                <a:endParaRPr lang="en-GB" sz="1400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51034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'D=5e-6 1.728e+11s'!$C$22:$C$31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25</c:v>
                </c:pt>
                <c:pt idx="3">
                  <c:v>45</c:v>
                </c:pt>
                <c:pt idx="4">
                  <c:v>75</c:v>
                </c:pt>
                <c:pt idx="5">
                  <c:v>100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</c:numCache>
            </c:numRef>
          </c:xVal>
          <c:yVal>
            <c:numRef>
              <c:f>'D=5e-6 1.728e+11s'!$D$22:$D$31</c:f>
              <c:numCache>
                <c:formatCode>0.00E+00</c:formatCode>
                <c:ptCount val="10"/>
                <c:pt idx="0">
                  <c:v>2.4999999999999999E-17</c:v>
                </c:pt>
                <c:pt idx="1">
                  <c:v>2.4999999999999999E-17</c:v>
                </c:pt>
                <c:pt idx="2">
                  <c:v>1.4000000000000001E-16</c:v>
                </c:pt>
                <c:pt idx="3">
                  <c:v>7.9999999999999998E-16</c:v>
                </c:pt>
                <c:pt idx="4">
                  <c:v>6.8000000000000001E-15</c:v>
                </c:pt>
                <c:pt idx="5">
                  <c:v>2.6999999999999999E-14</c:v>
                </c:pt>
                <c:pt idx="6">
                  <c:v>2.2999999999999998E-13</c:v>
                </c:pt>
                <c:pt idx="7">
                  <c:v>2.0000000000000001E-13</c:v>
                </c:pt>
                <c:pt idx="8">
                  <c:v>1.1E-12</c:v>
                </c:pt>
                <c:pt idx="9">
                  <c:v>6.0000000000000003E-12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27488"/>
        <c:axId val="151329024"/>
      </c:scatterChart>
      <c:valAx>
        <c:axId val="151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329024"/>
        <c:crosses val="autoZero"/>
        <c:crossBetween val="midCat"/>
      </c:valAx>
      <c:valAx>
        <c:axId val="1513290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5132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14</xdr:row>
      <xdr:rowOff>47625</xdr:rowOff>
    </xdr:from>
    <xdr:to>
      <xdr:col>12</xdr:col>
      <xdr:colOff>123825</xdr:colOff>
      <xdr:row>43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49</xdr:row>
      <xdr:rowOff>114300</xdr:rowOff>
    </xdr:from>
    <xdr:to>
      <xdr:col>6</xdr:col>
      <xdr:colOff>762000</xdr:colOff>
      <xdr:row>64</xdr:row>
      <xdr:rowOff>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14</xdr:row>
      <xdr:rowOff>47625</xdr:rowOff>
    </xdr:from>
    <xdr:to>
      <xdr:col>12</xdr:col>
      <xdr:colOff>123825</xdr:colOff>
      <xdr:row>43</xdr:row>
      <xdr:rowOff>171450</xdr:rowOff>
    </xdr:to>
    <xdr:graphicFrame macro="">
      <xdr:nvGraphicFramePr>
        <xdr:cNvPr id="108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49</xdr:row>
      <xdr:rowOff>114300</xdr:rowOff>
    </xdr:from>
    <xdr:to>
      <xdr:col>6</xdr:col>
      <xdr:colOff>762000</xdr:colOff>
      <xdr:row>64</xdr:row>
      <xdr:rowOff>0</xdr:rowOff>
    </xdr:to>
    <xdr:graphicFrame macro="">
      <xdr:nvGraphicFramePr>
        <xdr:cNvPr id="10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7"/>
  <sheetViews>
    <sheetView topLeftCell="A109" zoomScaleNormal="100" workbookViewId="0">
      <selection activeCell="B147" sqref="B147"/>
    </sheetView>
  </sheetViews>
  <sheetFormatPr defaultRowHeight="15" x14ac:dyDescent="0.25"/>
  <cols>
    <col min="1" max="1" width="14.28515625" customWidth="1"/>
    <col min="2" max="2" width="52.42578125" customWidth="1"/>
    <col min="3" max="3" width="14.42578125" customWidth="1"/>
    <col min="4" max="4" width="26.28515625" customWidth="1"/>
    <col min="5" max="5" width="55.140625" customWidth="1"/>
    <col min="6" max="6" width="12" bestFit="1" customWidth="1"/>
    <col min="7" max="7" width="12.42578125" customWidth="1"/>
    <col min="8" max="8" width="14.7109375" customWidth="1"/>
    <col min="9" max="10" width="11.140625" customWidth="1"/>
  </cols>
  <sheetData>
    <row r="2" spans="1:6" x14ac:dyDescent="0.25">
      <c r="B2" s="22" t="s">
        <v>11</v>
      </c>
      <c r="D2" s="1"/>
      <c r="E2" s="24" t="s">
        <v>18</v>
      </c>
      <c r="F2" s="1"/>
    </row>
    <row r="3" spans="1:6" x14ac:dyDescent="0.25">
      <c r="B3" s="6" t="s">
        <v>1</v>
      </c>
      <c r="C3" s="35">
        <f>864000000000/3600/24</f>
        <v>10000000</v>
      </c>
      <c r="E3" s="23" t="s">
        <v>24</v>
      </c>
      <c r="F3" s="13">
        <f>D57*C6/C16</f>
        <v>2.0896647080574061E+17</v>
      </c>
    </row>
    <row r="4" spans="1:6" x14ac:dyDescent="0.25">
      <c r="B4" s="7" t="s">
        <v>4</v>
      </c>
      <c r="C4" s="8">
        <v>5.0000000000000004E-16</v>
      </c>
      <c r="E4" s="7" t="s">
        <v>25</v>
      </c>
      <c r="F4" s="9">
        <f>F3/1000000</f>
        <v>208966470805.7406</v>
      </c>
    </row>
    <row r="5" spans="1:6" x14ac:dyDescent="0.25">
      <c r="B5" s="7" t="s">
        <v>10</v>
      </c>
      <c r="C5" s="9">
        <v>500</v>
      </c>
      <c r="E5" s="14" t="s">
        <v>31</v>
      </c>
      <c r="F5" s="15">
        <f>C15/(24*60*60)</f>
        <v>38580246.913580246</v>
      </c>
    </row>
    <row r="6" spans="1:6" ht="12" customHeight="1" x14ac:dyDescent="0.25">
      <c r="B6" s="32" t="s">
        <v>23</v>
      </c>
      <c r="C6" s="33">
        <f>F10*1000000000000*(C7/1000)</f>
        <v>9.5E+19</v>
      </c>
    </row>
    <row r="7" spans="1:6" ht="12.75" customHeight="1" x14ac:dyDescent="0.25">
      <c r="B7" s="34" t="s">
        <v>29</v>
      </c>
      <c r="C7" s="12">
        <v>1000</v>
      </c>
    </row>
    <row r="8" spans="1:6" x14ac:dyDescent="0.25">
      <c r="E8" t="s">
        <v>27</v>
      </c>
    </row>
    <row r="9" spans="1:6" x14ac:dyDescent="0.25">
      <c r="B9" s="22" t="s">
        <v>12</v>
      </c>
      <c r="E9" t="s">
        <v>28</v>
      </c>
    </row>
    <row r="10" spans="1:6" x14ac:dyDescent="0.25">
      <c r="B10" s="6" t="s">
        <v>13</v>
      </c>
      <c r="C10" s="19">
        <v>0.1</v>
      </c>
      <c r="E10" t="s">
        <v>30</v>
      </c>
      <c r="F10">
        <f>95*1000*1000</f>
        <v>95000000</v>
      </c>
    </row>
    <row r="11" spans="1:6" ht="15.75" customHeight="1" x14ac:dyDescent="0.25">
      <c r="B11" s="20" t="s">
        <v>14</v>
      </c>
      <c r="C11" s="8">
        <f>C10/100</f>
        <v>1E-3</v>
      </c>
    </row>
    <row r="12" spans="1:6" x14ac:dyDescent="0.25">
      <c r="B12" s="7" t="s">
        <v>2</v>
      </c>
      <c r="C12" s="21"/>
    </row>
    <row r="13" spans="1:6" x14ac:dyDescent="0.25">
      <c r="A13" s="2"/>
      <c r="B13" s="7" t="s">
        <v>3</v>
      </c>
      <c r="C13" s="21">
        <f>C14/60</f>
        <v>14400000000</v>
      </c>
    </row>
    <row r="14" spans="1:6" x14ac:dyDescent="0.25">
      <c r="A14" s="2"/>
      <c r="B14" s="7" t="s">
        <v>0</v>
      </c>
      <c r="C14" s="21">
        <f>C3*24*60*60</f>
        <v>864000000000</v>
      </c>
    </row>
    <row r="15" spans="1:6" x14ac:dyDescent="0.25">
      <c r="A15" s="2"/>
      <c r="B15" s="7" t="s">
        <v>5</v>
      </c>
      <c r="C15" s="8">
        <f>C10*C10/(6*C4)</f>
        <v>3333333333333.3335</v>
      </c>
    </row>
    <row r="16" spans="1:6" x14ac:dyDescent="0.25">
      <c r="A16" s="2"/>
      <c r="B16" s="11" t="s">
        <v>26</v>
      </c>
      <c r="C16" s="15">
        <v>1</v>
      </c>
    </row>
    <row r="17" spans="1:10" x14ac:dyDescent="0.25">
      <c r="A17" s="2"/>
      <c r="G17" s="2"/>
      <c r="H17" s="2"/>
    </row>
    <row r="18" spans="1:10" x14ac:dyDescent="0.25">
      <c r="A18" s="2"/>
    </row>
    <row r="19" spans="1:10" ht="13.5" customHeight="1" x14ac:dyDescent="0.25">
      <c r="A19" s="2"/>
      <c r="B19" s="22" t="s">
        <v>17</v>
      </c>
    </row>
    <row r="20" spans="1:10" x14ac:dyDescent="0.25">
      <c r="A20" s="2"/>
      <c r="B20" s="6" t="s">
        <v>21</v>
      </c>
      <c r="C20" s="17"/>
      <c r="D20" s="19"/>
    </row>
    <row r="21" spans="1:10" x14ac:dyDescent="0.25">
      <c r="A21" s="2"/>
      <c r="B21" s="14" t="s">
        <v>6</v>
      </c>
      <c r="C21" s="5" t="s">
        <v>8</v>
      </c>
      <c r="D21" s="15" t="s">
        <v>7</v>
      </c>
    </row>
    <row r="22" spans="1:10" x14ac:dyDescent="0.25">
      <c r="A22" s="2"/>
      <c r="B22" s="7">
        <v>288</v>
      </c>
      <c r="C22" s="1">
        <f>-273+B22</f>
        <v>15</v>
      </c>
      <c r="D22" s="8">
        <v>2.4999999999999999E-17</v>
      </c>
    </row>
    <row r="23" spans="1:10" x14ac:dyDescent="0.25">
      <c r="A23" s="2"/>
      <c r="B23" s="7">
        <v>288</v>
      </c>
      <c r="C23" s="1">
        <f t="shared" ref="C23:C31" si="0">-273+B23</f>
        <v>15</v>
      </c>
      <c r="D23" s="8">
        <v>2.4999999999999999E-17</v>
      </c>
    </row>
    <row r="24" spans="1:10" x14ac:dyDescent="0.25">
      <c r="A24" s="2"/>
      <c r="B24" s="7">
        <v>298</v>
      </c>
      <c r="C24" s="1">
        <f t="shared" si="0"/>
        <v>25</v>
      </c>
      <c r="D24" s="8">
        <v>1.4000000000000001E-16</v>
      </c>
      <c r="I24" s="2"/>
      <c r="J24" s="2"/>
    </row>
    <row r="25" spans="1:10" x14ac:dyDescent="0.25">
      <c r="A25" s="2"/>
      <c r="B25" s="7">
        <v>318</v>
      </c>
      <c r="C25" s="1">
        <f t="shared" si="0"/>
        <v>45</v>
      </c>
      <c r="D25" s="8">
        <v>7.9999999999999998E-16</v>
      </c>
    </row>
    <row r="26" spans="1:10" x14ac:dyDescent="0.25">
      <c r="A26" s="2"/>
      <c r="B26" s="7">
        <v>348</v>
      </c>
      <c r="C26" s="1">
        <f t="shared" si="0"/>
        <v>75</v>
      </c>
      <c r="D26" s="8">
        <v>6.8000000000000001E-15</v>
      </c>
    </row>
    <row r="27" spans="1:10" x14ac:dyDescent="0.25">
      <c r="A27" s="2"/>
      <c r="B27" s="7">
        <v>373</v>
      </c>
      <c r="C27" s="1">
        <f t="shared" si="0"/>
        <v>100</v>
      </c>
      <c r="D27" s="8">
        <v>2.6999999999999999E-14</v>
      </c>
    </row>
    <row r="28" spans="1:10" x14ac:dyDescent="0.25">
      <c r="A28" s="2"/>
      <c r="B28" s="7">
        <v>423</v>
      </c>
      <c r="C28" s="1">
        <f t="shared" si="0"/>
        <v>150</v>
      </c>
      <c r="D28" s="8">
        <v>2.2999999999999998E-13</v>
      </c>
    </row>
    <row r="29" spans="1:10" x14ac:dyDescent="0.25">
      <c r="A29" s="2"/>
      <c r="B29" s="7">
        <v>423</v>
      </c>
      <c r="C29" s="1">
        <f t="shared" si="0"/>
        <v>150</v>
      </c>
      <c r="D29" s="8">
        <v>2.0000000000000001E-13</v>
      </c>
    </row>
    <row r="30" spans="1:10" x14ac:dyDescent="0.25">
      <c r="A30" s="2"/>
      <c r="B30" s="7">
        <v>473</v>
      </c>
      <c r="C30" s="1">
        <f t="shared" si="0"/>
        <v>200</v>
      </c>
      <c r="D30" s="8">
        <v>1.1E-12</v>
      </c>
      <c r="I30" s="2"/>
      <c r="J30" s="2"/>
    </row>
    <row r="31" spans="1:10" x14ac:dyDescent="0.25">
      <c r="A31" s="2"/>
      <c r="B31" s="14">
        <v>573</v>
      </c>
      <c r="C31" s="4">
        <f t="shared" si="0"/>
        <v>300</v>
      </c>
      <c r="D31" s="16">
        <v>6.0000000000000003E-12</v>
      </c>
    </row>
    <row r="32" spans="1:10" x14ac:dyDescent="0.25">
      <c r="A32" s="2"/>
      <c r="D32" s="3"/>
    </row>
    <row r="33" spans="1:5" x14ac:dyDescent="0.25">
      <c r="A33" s="2"/>
      <c r="B33" s="6" t="s">
        <v>22</v>
      </c>
      <c r="C33" s="17"/>
      <c r="D33" s="19"/>
    </row>
    <row r="34" spans="1:5" x14ac:dyDescent="0.25">
      <c r="A34" s="2"/>
      <c r="B34" s="14" t="s">
        <v>6</v>
      </c>
      <c r="C34" s="5" t="s">
        <v>8</v>
      </c>
      <c r="D34" s="15" t="s">
        <v>7</v>
      </c>
    </row>
    <row r="35" spans="1:5" x14ac:dyDescent="0.25">
      <c r="A35" s="2"/>
      <c r="B35" s="6">
        <v>288</v>
      </c>
      <c r="C35" s="17">
        <f>-273+B35</f>
        <v>15</v>
      </c>
      <c r="D35" s="26">
        <v>1.6000000000000001E-17</v>
      </c>
    </row>
    <row r="36" spans="1:5" x14ac:dyDescent="0.25">
      <c r="A36" s="2"/>
      <c r="B36" s="10">
        <v>288</v>
      </c>
      <c r="C36" s="1">
        <f t="shared" ref="C36:C43" si="1">-273+B36</f>
        <v>15</v>
      </c>
      <c r="D36" s="27">
        <v>4.9999999999999999E-17</v>
      </c>
    </row>
    <row r="37" spans="1:5" x14ac:dyDescent="0.25">
      <c r="A37" s="2"/>
      <c r="B37" s="10">
        <v>298</v>
      </c>
      <c r="C37" s="1">
        <f t="shared" si="1"/>
        <v>25</v>
      </c>
      <c r="D37" s="27">
        <v>1.1E-16</v>
      </c>
    </row>
    <row r="38" spans="1:5" x14ac:dyDescent="0.25">
      <c r="A38" s="2"/>
      <c r="B38" s="10">
        <v>318</v>
      </c>
      <c r="C38" s="1">
        <f t="shared" si="1"/>
        <v>45</v>
      </c>
      <c r="D38" s="27">
        <v>1.9000000000000001E-16</v>
      </c>
    </row>
    <row r="39" spans="1:5" x14ac:dyDescent="0.25">
      <c r="A39" s="2"/>
      <c r="B39" s="7">
        <v>348</v>
      </c>
      <c r="C39" s="1">
        <f t="shared" si="1"/>
        <v>75</v>
      </c>
      <c r="D39" s="8">
        <v>2.9999999999999998E-15</v>
      </c>
    </row>
    <row r="40" spans="1:5" x14ac:dyDescent="0.25">
      <c r="A40" s="2"/>
      <c r="B40" s="7">
        <v>373</v>
      </c>
      <c r="C40" s="1">
        <f t="shared" si="1"/>
        <v>100</v>
      </c>
      <c r="D40" s="8">
        <v>1E-14</v>
      </c>
    </row>
    <row r="41" spans="1:5" x14ac:dyDescent="0.25">
      <c r="A41" s="2"/>
      <c r="B41" s="7">
        <v>423</v>
      </c>
      <c r="C41" s="1">
        <f t="shared" si="1"/>
        <v>150</v>
      </c>
      <c r="D41" s="8">
        <v>1.6E-13</v>
      </c>
    </row>
    <row r="42" spans="1:5" x14ac:dyDescent="0.25">
      <c r="A42" s="2"/>
      <c r="B42" s="7">
        <v>423</v>
      </c>
      <c r="C42" s="1">
        <f t="shared" si="1"/>
        <v>150</v>
      </c>
      <c r="D42" s="8">
        <v>1.7999999999999999E-13</v>
      </c>
    </row>
    <row r="43" spans="1:5" x14ac:dyDescent="0.25">
      <c r="A43" s="2"/>
      <c r="B43" s="14">
        <v>473</v>
      </c>
      <c r="C43" s="4">
        <f t="shared" si="1"/>
        <v>200</v>
      </c>
      <c r="D43" s="16">
        <v>7.1999999999999996E-13</v>
      </c>
    </row>
    <row r="44" spans="1:5" x14ac:dyDescent="0.25">
      <c r="A44" s="2"/>
    </row>
    <row r="45" spans="1:5" x14ac:dyDescent="0.25">
      <c r="A45" s="2"/>
      <c r="B45" s="22" t="s">
        <v>19</v>
      </c>
    </row>
    <row r="46" spans="1:5" ht="30" x14ac:dyDescent="0.25">
      <c r="A46" s="2"/>
      <c r="B46" s="1" t="s">
        <v>15</v>
      </c>
      <c r="C46" s="1" t="s">
        <v>16</v>
      </c>
      <c r="D46" s="28" t="s">
        <v>20</v>
      </c>
    </row>
    <row r="47" spans="1:5" x14ac:dyDescent="0.25">
      <c r="A47" s="2"/>
      <c r="B47" s="6">
        <v>0.1</v>
      </c>
      <c r="C47" s="17">
        <v>0</v>
      </c>
      <c r="D47" s="31">
        <f>$C$16*ERFC(B47/(2*($C$4*$C$14)^0.5))</f>
        <v>6.6877729112560264E-4</v>
      </c>
      <c r="E47">
        <f>(100-C47)/1000</f>
        <v>0.1</v>
      </c>
    </row>
    <row r="48" spans="1:5" x14ac:dyDescent="0.25">
      <c r="A48" s="2"/>
      <c r="B48" s="18">
        <f>B47-$C$11</f>
        <v>9.9000000000000005E-2</v>
      </c>
      <c r="C48" s="17">
        <f>C47+1</f>
        <v>1</v>
      </c>
      <c r="D48" s="25">
        <f t="shared" ref="D48:D111" si="2">$C$16*ERFC(B48/(2*($C$4*$C$14)^0.5))</f>
        <v>7.570230615259793E-4</v>
      </c>
      <c r="E48">
        <f t="shared" ref="E48:E111" si="3">(100-C48)/1000</f>
        <v>9.9000000000000005E-2</v>
      </c>
    </row>
    <row r="49" spans="1:7" x14ac:dyDescent="0.25">
      <c r="A49" s="2"/>
      <c r="B49" s="18">
        <f t="shared" ref="B49:B112" si="4">B48-$C$11</f>
        <v>9.8000000000000004E-2</v>
      </c>
      <c r="C49" s="17">
        <f t="shared" ref="C49:C112" si="5">C48+1</f>
        <v>2</v>
      </c>
      <c r="D49" s="25">
        <f t="shared" si="2"/>
        <v>8.5598131228984461E-4</v>
      </c>
      <c r="E49">
        <f t="shared" si="3"/>
        <v>9.8000000000000004E-2</v>
      </c>
    </row>
    <row r="50" spans="1:7" x14ac:dyDescent="0.25">
      <c r="A50" s="2"/>
      <c r="B50" s="18">
        <f t="shared" si="4"/>
        <v>9.7000000000000003E-2</v>
      </c>
      <c r="C50" s="17">
        <f t="shared" si="5"/>
        <v>3</v>
      </c>
      <c r="D50" s="25">
        <f t="shared" si="2"/>
        <v>9.6682411884202988E-4</v>
      </c>
      <c r="E50">
        <f t="shared" si="3"/>
        <v>9.7000000000000003E-2</v>
      </c>
    </row>
    <row r="51" spans="1:7" x14ac:dyDescent="0.25">
      <c r="A51" s="2"/>
      <c r="B51" s="18">
        <f t="shared" si="4"/>
        <v>9.6000000000000002E-2</v>
      </c>
      <c r="C51" s="17">
        <f t="shared" si="5"/>
        <v>4</v>
      </c>
      <c r="D51" s="25">
        <f t="shared" si="2"/>
        <v>1.0908351761252961E-3</v>
      </c>
      <c r="E51">
        <f t="shared" si="3"/>
        <v>9.6000000000000002E-2</v>
      </c>
    </row>
    <row r="52" spans="1:7" x14ac:dyDescent="0.25">
      <c r="A52" s="2"/>
      <c r="B52" s="18">
        <f t="shared" si="4"/>
        <v>9.5000000000000001E-2</v>
      </c>
      <c r="C52" s="17">
        <f t="shared" si="5"/>
        <v>5</v>
      </c>
      <c r="D52" s="25">
        <f t="shared" si="2"/>
        <v>1.2294184125691491E-3</v>
      </c>
      <c r="E52">
        <f t="shared" si="3"/>
        <v>9.5000000000000001E-2</v>
      </c>
    </row>
    <row r="53" spans="1:7" x14ac:dyDescent="0.25">
      <c r="A53" s="2"/>
      <c r="B53" s="18">
        <f t="shared" si="4"/>
        <v>9.4E-2</v>
      </c>
      <c r="C53" s="17">
        <f t="shared" si="5"/>
        <v>6</v>
      </c>
      <c r="D53" s="25">
        <f>$C$16*ERFC(B53/(2*($C$4*$C$14)^0.5))</f>
        <v>1.384107038488744E-3</v>
      </c>
      <c r="E53">
        <f t="shared" si="3"/>
        <v>9.4E-2</v>
      </c>
      <c r="G53" t="s">
        <v>9</v>
      </c>
    </row>
    <row r="54" spans="1:7" x14ac:dyDescent="0.25">
      <c r="B54" s="18">
        <f t="shared" si="4"/>
        <v>9.2999999999999999E-2</v>
      </c>
      <c r="C54" s="17">
        <f t="shared" si="5"/>
        <v>7</v>
      </c>
      <c r="D54" s="25">
        <f t="shared" si="2"/>
        <v>1.5565730248836111E-3</v>
      </c>
      <c r="E54">
        <f t="shared" si="3"/>
        <v>9.2999999999999999E-2</v>
      </c>
    </row>
    <row r="55" spans="1:7" x14ac:dyDescent="0.25">
      <c r="B55" s="18">
        <f t="shared" si="4"/>
        <v>9.1999999999999998E-2</v>
      </c>
      <c r="C55" s="17">
        <f t="shared" si="5"/>
        <v>8</v>
      </c>
      <c r="D55" s="25">
        <f t="shared" si="2"/>
        <v>1.7486370049757003E-3</v>
      </c>
      <c r="E55">
        <f t="shared" si="3"/>
        <v>9.1999999999999998E-2</v>
      </c>
    </row>
    <row r="56" spans="1:7" x14ac:dyDescent="0.25">
      <c r="B56" s="18">
        <f t="shared" si="4"/>
        <v>9.0999999999999998E-2</v>
      </c>
      <c r="C56" s="17">
        <f t="shared" si="5"/>
        <v>9</v>
      </c>
      <c r="D56" s="25">
        <f t="shared" si="2"/>
        <v>1.9622785868377052E-3</v>
      </c>
      <c r="E56">
        <f t="shared" si="3"/>
        <v>9.0999999999999998E-2</v>
      </c>
    </row>
    <row r="57" spans="1:7" x14ac:dyDescent="0.25">
      <c r="B57" s="18">
        <f t="shared" si="4"/>
        <v>0.09</v>
      </c>
      <c r="C57" s="17">
        <f t="shared" si="5"/>
        <v>10</v>
      </c>
      <c r="D57" s="25">
        <f t="shared" si="2"/>
        <v>2.1996470611130589E-3</v>
      </c>
      <c r="E57">
        <f t="shared" si="3"/>
        <v>0.09</v>
      </c>
    </row>
    <row r="58" spans="1:7" x14ac:dyDescent="0.25">
      <c r="B58" s="18">
        <f t="shared" si="4"/>
        <v>8.8999999999999996E-2</v>
      </c>
      <c r="C58" s="17">
        <f t="shared" si="5"/>
        <v>11</v>
      </c>
      <c r="D58" s="25">
        <f t="shared" si="2"/>
        <v>2.4630724831191542E-3</v>
      </c>
      <c r="E58">
        <f t="shared" si="3"/>
        <v>8.8999999999999996E-2</v>
      </c>
    </row>
    <row r="59" spans="1:7" x14ac:dyDescent="0.25">
      <c r="B59" s="18">
        <f t="shared" si="4"/>
        <v>8.7999999999999995E-2</v>
      </c>
      <c r="C59" s="17">
        <f t="shared" si="5"/>
        <v>12</v>
      </c>
      <c r="D59" s="25">
        <f t="shared" si="2"/>
        <v>2.7550771035609236E-3</v>
      </c>
      <c r="E59">
        <f t="shared" si="3"/>
        <v>8.7999999999999995E-2</v>
      </c>
    </row>
    <row r="60" spans="1:7" x14ac:dyDescent="0.25">
      <c r="B60" s="18">
        <f t="shared" si="4"/>
        <v>8.6999999999999994E-2</v>
      </c>
      <c r="C60" s="17">
        <f t="shared" si="5"/>
        <v>13</v>
      </c>
      <c r="D60" s="25">
        <f t="shared" si="2"/>
        <v>3.078387116671721E-3</v>
      </c>
      <c r="E60">
        <f t="shared" si="3"/>
        <v>8.6999999999999994E-2</v>
      </c>
    </row>
    <row r="61" spans="1:7" x14ac:dyDescent="0.25">
      <c r="B61" s="18">
        <f t="shared" si="4"/>
        <v>8.5999999999999993E-2</v>
      </c>
      <c r="C61" s="17">
        <f t="shared" si="5"/>
        <v>14</v>
      </c>
      <c r="D61" s="25">
        <f t="shared" si="2"/>
        <v>3.4359446888573885E-3</v>
      </c>
      <c r="E61">
        <f t="shared" si="3"/>
        <v>8.5999999999999993E-2</v>
      </c>
    </row>
    <row r="62" spans="1:7" x14ac:dyDescent="0.25">
      <c r="B62" s="18">
        <f t="shared" si="4"/>
        <v>8.4999999999999992E-2</v>
      </c>
      <c r="C62" s="17">
        <f t="shared" si="5"/>
        <v>15</v>
      </c>
      <c r="D62" s="25">
        <f t="shared" si="2"/>
        <v>3.8309202248671672E-3</v>
      </c>
      <c r="E62">
        <f t="shared" si="3"/>
        <v>8.5000000000000006E-2</v>
      </c>
    </row>
    <row r="63" spans="1:7" x14ac:dyDescent="0.25">
      <c r="B63" s="18">
        <f t="shared" si="4"/>
        <v>8.3999999999999991E-2</v>
      </c>
      <c r="C63" s="17">
        <f t="shared" si="5"/>
        <v>16</v>
      </c>
      <c r="D63" s="25">
        <f t="shared" si="2"/>
        <v>4.2667248221761357E-3</v>
      </c>
      <c r="E63">
        <f t="shared" si="3"/>
        <v>8.4000000000000005E-2</v>
      </c>
    </row>
    <row r="64" spans="1:7" x14ac:dyDescent="0.25">
      <c r="B64" s="18">
        <f t="shared" si="4"/>
        <v>8.299999999999999E-2</v>
      </c>
      <c r="C64" s="17">
        <f t="shared" si="5"/>
        <v>17</v>
      </c>
      <c r="D64" s="25">
        <f t="shared" si="2"/>
        <v>4.747022857670152E-3</v>
      </c>
      <c r="E64">
        <f t="shared" si="3"/>
        <v>8.3000000000000004E-2</v>
      </c>
    </row>
    <row r="65" spans="2:5" x14ac:dyDescent="0.25">
      <c r="B65" s="18">
        <f t="shared" si="4"/>
        <v>8.199999999999999E-2</v>
      </c>
      <c r="C65" s="17">
        <f t="shared" si="5"/>
        <v>18</v>
      </c>
      <c r="D65" s="25">
        <f t="shared" si="2"/>
        <v>5.2757446439124795E-3</v>
      </c>
      <c r="E65">
        <f t="shared" si="3"/>
        <v>8.2000000000000003E-2</v>
      </c>
    </row>
    <row r="66" spans="2:5" x14ac:dyDescent="0.25">
      <c r="B66" s="18">
        <f t="shared" si="4"/>
        <v>8.0999999999999989E-2</v>
      </c>
      <c r="C66" s="17">
        <f t="shared" si="5"/>
        <v>19</v>
      </c>
      <c r="D66" s="25">
        <f t="shared" si="2"/>
        <v>5.8570990852841367E-3</v>
      </c>
      <c r="E66">
        <f t="shared" si="3"/>
        <v>8.1000000000000003E-2</v>
      </c>
    </row>
    <row r="67" spans="2:5" x14ac:dyDescent="0.25">
      <c r="B67" s="18">
        <f t="shared" si="4"/>
        <v>7.9999999999999988E-2</v>
      </c>
      <c r="C67" s="17">
        <f t="shared" si="5"/>
        <v>20</v>
      </c>
      <c r="D67" s="25">
        <f t="shared" si="2"/>
        <v>6.4955862571790327E-3</v>
      </c>
      <c r="E67">
        <f t="shared" si="3"/>
        <v>0.08</v>
      </c>
    </row>
    <row r="68" spans="2:5" x14ac:dyDescent="0.25">
      <c r="B68" s="18">
        <f t="shared" si="4"/>
        <v>7.8999999999999987E-2</v>
      </c>
      <c r="C68" s="17">
        <f t="shared" si="5"/>
        <v>21</v>
      </c>
      <c r="D68" s="25">
        <f t="shared" si="2"/>
        <v>7.1960098242542028E-3</v>
      </c>
      <c r="E68">
        <f t="shared" si="3"/>
        <v>7.9000000000000001E-2</v>
      </c>
    </row>
    <row r="69" spans="2:5" x14ac:dyDescent="0.25">
      <c r="B69" s="18">
        <f t="shared" si="4"/>
        <v>7.7999999999999986E-2</v>
      </c>
      <c r="C69" s="17">
        <f t="shared" si="5"/>
        <v>22</v>
      </c>
      <c r="D69" s="25">
        <f t="shared" si="2"/>
        <v>7.9634892065500017E-3</v>
      </c>
      <c r="E69">
        <f t="shared" si="3"/>
        <v>7.8E-2</v>
      </c>
    </row>
    <row r="70" spans="2:5" x14ac:dyDescent="0.25">
      <c r="B70" s="18">
        <f t="shared" si="4"/>
        <v>7.6999999999999985E-2</v>
      </c>
      <c r="C70" s="17">
        <f t="shared" si="5"/>
        <v>23</v>
      </c>
      <c r="D70" s="25">
        <f t="shared" si="2"/>
        <v>8.8034713951719405E-3</v>
      </c>
      <c r="E70">
        <f t="shared" si="3"/>
        <v>7.6999999999999999E-2</v>
      </c>
    </row>
    <row r="71" spans="2:5" x14ac:dyDescent="0.25">
      <c r="B71" s="18">
        <f t="shared" si="4"/>
        <v>7.5999999999999984E-2</v>
      </c>
      <c r="C71" s="17">
        <f t="shared" si="5"/>
        <v>24</v>
      </c>
      <c r="D71" s="25">
        <f t="shared" si="2"/>
        <v>9.7217423122416893E-3</v>
      </c>
      <c r="E71">
        <f t="shared" si="3"/>
        <v>7.5999999999999998E-2</v>
      </c>
    </row>
    <row r="72" spans="2:5" x14ac:dyDescent="0.25">
      <c r="B72" s="18">
        <f t="shared" si="4"/>
        <v>7.4999999999999983E-2</v>
      </c>
      <c r="C72" s="17">
        <f t="shared" si="5"/>
        <v>25</v>
      </c>
      <c r="D72" s="25">
        <f t="shared" si="2"/>
        <v>1.0724437603060161E-2</v>
      </c>
      <c r="E72">
        <f t="shared" si="3"/>
        <v>7.4999999999999997E-2</v>
      </c>
    </row>
    <row r="73" spans="2:5" x14ac:dyDescent="0.25">
      <c r="B73" s="18">
        <f t="shared" si="4"/>
        <v>7.3999999999999982E-2</v>
      </c>
      <c r="C73" s="17">
        <f t="shared" si="5"/>
        <v>26</v>
      </c>
      <c r="D73" s="25">
        <f t="shared" si="2"/>
        <v>1.181805274196652E-2</v>
      </c>
      <c r="E73">
        <f t="shared" si="3"/>
        <v>7.3999999999999996E-2</v>
      </c>
    </row>
    <row r="74" spans="2:5" x14ac:dyDescent="0.25">
      <c r="B74" s="18">
        <f t="shared" si="4"/>
        <v>7.2999999999999982E-2</v>
      </c>
      <c r="C74" s="17">
        <f t="shared" si="5"/>
        <v>27</v>
      </c>
      <c r="D74" s="25">
        <f t="shared" si="2"/>
        <v>1.3009452327315856E-2</v>
      </c>
      <c r="E74">
        <f t="shared" si="3"/>
        <v>7.2999999999999995E-2</v>
      </c>
    </row>
    <row r="75" spans="2:5" x14ac:dyDescent="0.25">
      <c r="B75" s="18">
        <f t="shared" si="4"/>
        <v>7.1999999999999981E-2</v>
      </c>
      <c r="C75" s="17">
        <f t="shared" si="5"/>
        <v>28</v>
      </c>
      <c r="D75" s="25">
        <f t="shared" si="2"/>
        <v>1.430587843542966E-2</v>
      </c>
      <c r="E75">
        <f t="shared" si="3"/>
        <v>7.1999999999999995E-2</v>
      </c>
    </row>
    <row r="76" spans="2:5" x14ac:dyDescent="0.25">
      <c r="B76" s="18">
        <f t="shared" si="4"/>
        <v>7.099999999999998E-2</v>
      </c>
      <c r="C76" s="17">
        <f t="shared" si="5"/>
        <v>29</v>
      </c>
      <c r="D76" s="25">
        <f t="shared" si="2"/>
        <v>1.5714957898396904E-2</v>
      </c>
      <c r="E76">
        <f t="shared" si="3"/>
        <v>7.0999999999999994E-2</v>
      </c>
    </row>
    <row r="77" spans="2:5" x14ac:dyDescent="0.25">
      <c r="B77" s="18">
        <f t="shared" si="4"/>
        <v>6.9999999999999979E-2</v>
      </c>
      <c r="C77" s="17">
        <f t="shared" si="5"/>
        <v>30</v>
      </c>
      <c r="D77" s="25">
        <f t="shared" si="2"/>
        <v>1.7244708366320877E-2</v>
      </c>
      <c r="E77">
        <f t="shared" si="3"/>
        <v>7.0000000000000007E-2</v>
      </c>
    </row>
    <row r="78" spans="2:5" x14ac:dyDescent="0.25">
      <c r="B78" s="18">
        <f t="shared" si="4"/>
        <v>6.8999999999999978E-2</v>
      </c>
      <c r="C78" s="17">
        <f t="shared" si="5"/>
        <v>31</v>
      </c>
      <c r="D78" s="25">
        <f t="shared" si="2"/>
        <v>1.8903543011121383E-2</v>
      </c>
      <c r="E78">
        <f t="shared" si="3"/>
        <v>6.9000000000000006E-2</v>
      </c>
    </row>
    <row r="79" spans="2:5" x14ac:dyDescent="0.25">
      <c r="B79" s="18">
        <f t="shared" si="4"/>
        <v>6.7999999999999977E-2</v>
      </c>
      <c r="C79" s="17">
        <f t="shared" si="5"/>
        <v>32</v>
      </c>
      <c r="D79" s="25">
        <f t="shared" si="2"/>
        <v>2.0700273726417261E-2</v>
      </c>
      <c r="E79">
        <f t="shared" si="3"/>
        <v>6.8000000000000005E-2</v>
      </c>
    </row>
    <row r="80" spans="2:5" x14ac:dyDescent="0.25">
      <c r="B80" s="18">
        <f t="shared" si="4"/>
        <v>6.6999999999999976E-2</v>
      </c>
      <c r="C80" s="17">
        <f t="shared" si="5"/>
        <v>33</v>
      </c>
      <c r="D80" s="25">
        <f t="shared" si="2"/>
        <v>2.2644112676433053E-2</v>
      </c>
      <c r="E80">
        <f t="shared" si="3"/>
        <v>6.7000000000000004E-2</v>
      </c>
    </row>
    <row r="81" spans="2:5" x14ac:dyDescent="0.25">
      <c r="B81" s="18">
        <f t="shared" si="4"/>
        <v>6.5999999999999975E-2</v>
      </c>
      <c r="C81" s="17">
        <f t="shared" si="5"/>
        <v>34</v>
      </c>
      <c r="D81" s="25">
        <f t="shared" si="2"/>
        <v>2.4744672046399012E-2</v>
      </c>
      <c r="E81">
        <f t="shared" si="3"/>
        <v>6.6000000000000003E-2</v>
      </c>
    </row>
    <row r="82" spans="2:5" x14ac:dyDescent="0.25">
      <c r="B82" s="18">
        <f t="shared" si="4"/>
        <v>6.4999999999999974E-2</v>
      </c>
      <c r="C82" s="17">
        <f t="shared" si="5"/>
        <v>35</v>
      </c>
      <c r="D82" s="25">
        <f t="shared" si="2"/>
        <v>2.7011961847639748E-2</v>
      </c>
      <c r="E82">
        <f t="shared" si="3"/>
        <v>6.5000000000000002E-2</v>
      </c>
    </row>
    <row r="83" spans="2:5" x14ac:dyDescent="0.25">
      <c r="B83" s="18">
        <f t="shared" si="4"/>
        <v>6.3999999999999974E-2</v>
      </c>
      <c r="C83" s="17">
        <f t="shared" si="5"/>
        <v>36</v>
      </c>
      <c r="D83" s="25">
        <f t="shared" si="2"/>
        <v>2.9456385632571438E-2</v>
      </c>
      <c r="E83">
        <f t="shared" si="3"/>
        <v>6.4000000000000001E-2</v>
      </c>
    </row>
    <row r="84" spans="2:5" x14ac:dyDescent="0.25">
      <c r="B84" s="18">
        <f t="shared" si="4"/>
        <v>6.2999999999999973E-2</v>
      </c>
      <c r="C84" s="17">
        <f t="shared" si="5"/>
        <v>37</v>
      </c>
      <c r="D84" s="25">
        <f t="shared" si="2"/>
        <v>3.2088733978231351E-2</v>
      </c>
      <c r="E84">
        <f t="shared" si="3"/>
        <v>6.3E-2</v>
      </c>
    </row>
    <row r="85" spans="2:5" x14ac:dyDescent="0.25">
      <c r="B85" s="18">
        <f t="shared" si="4"/>
        <v>6.1999999999999972E-2</v>
      </c>
      <c r="C85" s="17">
        <f t="shared" si="5"/>
        <v>38</v>
      </c>
      <c r="D85" s="25">
        <f t="shared" si="2"/>
        <v>3.4920175601832033E-2</v>
      </c>
      <c r="E85">
        <f t="shared" si="3"/>
        <v>6.2E-2</v>
      </c>
    </row>
    <row r="86" spans="2:5" x14ac:dyDescent="0.25">
      <c r="B86" s="18">
        <f t="shared" si="4"/>
        <v>6.0999999999999971E-2</v>
      </c>
      <c r="C86" s="17">
        <f t="shared" si="5"/>
        <v>39</v>
      </c>
      <c r="D86" s="25">
        <f t="shared" si="2"/>
        <v>3.79622459782274E-2</v>
      </c>
      <c r="E86">
        <f t="shared" si="3"/>
        <v>6.0999999999999999E-2</v>
      </c>
    </row>
    <row r="87" spans="2:5" x14ac:dyDescent="0.25">
      <c r="B87" s="18">
        <f t="shared" si="4"/>
        <v>5.999999999999997E-2</v>
      </c>
      <c r="C87" s="17">
        <f t="shared" si="5"/>
        <v>40</v>
      </c>
      <c r="D87" s="25">
        <f t="shared" si="2"/>
        <v>4.122683333716378E-2</v>
      </c>
      <c r="E87">
        <f t="shared" si="3"/>
        <v>0.06</v>
      </c>
    </row>
    <row r="88" spans="2:5" x14ac:dyDescent="0.25">
      <c r="B88" s="18">
        <f t="shared" si="4"/>
        <v>5.8999999999999969E-2</v>
      </c>
      <c r="C88" s="17">
        <f t="shared" si="5"/>
        <v>41</v>
      </c>
      <c r="D88" s="25">
        <f t="shared" si="2"/>
        <v>4.4726161927807664E-2</v>
      </c>
      <c r="E88">
        <f t="shared" si="3"/>
        <v>5.8999999999999997E-2</v>
      </c>
    </row>
    <row r="89" spans="2:5" x14ac:dyDescent="0.25">
      <c r="B89" s="18">
        <f t="shared" si="4"/>
        <v>5.7999999999999968E-2</v>
      </c>
      <c r="C89" s="17">
        <f t="shared" si="5"/>
        <v>42</v>
      </c>
      <c r="D89" s="25">
        <f t="shared" si="2"/>
        <v>4.8472772449324429E-2</v>
      </c>
      <c r="E89">
        <f t="shared" si="3"/>
        <v>5.8000000000000003E-2</v>
      </c>
    </row>
    <row r="90" spans="2:5" x14ac:dyDescent="0.25">
      <c r="B90" s="18">
        <f t="shared" si="4"/>
        <v>5.6999999999999967E-2</v>
      </c>
      <c r="C90" s="17">
        <f t="shared" si="5"/>
        <v>43</v>
      </c>
      <c r="D90" s="25">
        <f t="shared" si="2"/>
        <v>5.2479499559246759E-2</v>
      </c>
      <c r="E90">
        <f t="shared" si="3"/>
        <v>5.7000000000000002E-2</v>
      </c>
    </row>
    <row r="91" spans="2:5" x14ac:dyDescent="0.25">
      <c r="B91" s="18">
        <f t="shared" si="4"/>
        <v>5.5999999999999966E-2</v>
      </c>
      <c r="C91" s="17">
        <f t="shared" si="5"/>
        <v>44</v>
      </c>
      <c r="D91" s="25">
        <f t="shared" si="2"/>
        <v>5.675944638601365E-2</v>
      </c>
      <c r="E91">
        <f t="shared" si="3"/>
        <v>5.6000000000000001E-2</v>
      </c>
    </row>
    <row r="92" spans="2:5" x14ac:dyDescent="0.25">
      <c r="B92" s="18">
        <f t="shared" si="4"/>
        <v>5.4999999999999966E-2</v>
      </c>
      <c r="C92" s="17">
        <f t="shared" si="5"/>
        <v>45</v>
      </c>
      <c r="D92" s="25">
        <f t="shared" si="2"/>
        <v>6.1325955988364468E-2</v>
      </c>
      <c r="E92">
        <f t="shared" si="3"/>
        <v>5.5E-2</v>
      </c>
    </row>
    <row r="93" spans="2:5" x14ac:dyDescent="0.25">
      <c r="B93" s="18">
        <f t="shared" si="4"/>
        <v>5.3999999999999965E-2</v>
      </c>
      <c r="C93" s="17">
        <f t="shared" si="5"/>
        <v>46</v>
      </c>
      <c r="D93" s="25">
        <f t="shared" si="2"/>
        <v>6.6192579722193612E-2</v>
      </c>
      <c r="E93">
        <f t="shared" si="3"/>
        <v>5.3999999999999999E-2</v>
      </c>
    </row>
    <row r="94" spans="2:5" x14ac:dyDescent="0.25">
      <c r="B94" s="18">
        <f t="shared" si="4"/>
        <v>5.2999999999999964E-2</v>
      </c>
      <c r="C94" s="17">
        <f t="shared" si="5"/>
        <v>47</v>
      </c>
      <c r="D94" s="25">
        <f t="shared" si="2"/>
        <v>7.1373042494959432E-2</v>
      </c>
      <c r="E94">
        <f t="shared" si="3"/>
        <v>5.2999999999999999E-2</v>
      </c>
    </row>
    <row r="95" spans="2:5" x14ac:dyDescent="0.25">
      <c r="B95" s="18">
        <f t="shared" si="4"/>
        <v>5.1999999999999963E-2</v>
      </c>
      <c r="C95" s="17">
        <f t="shared" si="5"/>
        <v>48</v>
      </c>
      <c r="D95" s="25">
        <f t="shared" si="2"/>
        <v>7.6881204908705481E-2</v>
      </c>
      <c r="E95">
        <f t="shared" si="3"/>
        <v>5.1999999999999998E-2</v>
      </c>
    </row>
    <row r="96" spans="2:5" x14ac:dyDescent="0.25">
      <c r="B96" s="18">
        <f t="shared" si="4"/>
        <v>5.0999999999999962E-2</v>
      </c>
      <c r="C96" s="17">
        <f t="shared" si="5"/>
        <v>49</v>
      </c>
      <c r="D96" s="25">
        <f t="shared" si="2"/>
        <v>8.2731022315102695E-2</v>
      </c>
      <c r="E96">
        <f t="shared" si="3"/>
        <v>5.0999999999999997E-2</v>
      </c>
    </row>
    <row r="97" spans="2:5" x14ac:dyDescent="0.25">
      <c r="B97" s="18">
        <f t="shared" si="4"/>
        <v>4.9999999999999961E-2</v>
      </c>
      <c r="C97" s="17">
        <f t="shared" si="5"/>
        <v>50</v>
      </c>
      <c r="D97" s="25">
        <f t="shared" si="2"/>
        <v>8.8936500829526546E-2</v>
      </c>
      <c r="E97">
        <f t="shared" si="3"/>
        <v>0.05</v>
      </c>
    </row>
    <row r="98" spans="2:5" x14ac:dyDescent="0.25">
      <c r="B98" s="18">
        <f t="shared" si="4"/>
        <v>4.899999999999996E-2</v>
      </c>
      <c r="C98" s="17">
        <f t="shared" si="5"/>
        <v>51</v>
      </c>
      <c r="D98" s="25">
        <f t="shared" si="2"/>
        <v>9.5511650375905852E-2</v>
      </c>
      <c r="E98">
        <f t="shared" si="3"/>
        <v>4.9000000000000002E-2</v>
      </c>
    </row>
    <row r="99" spans="2:5" x14ac:dyDescent="0.25">
      <c r="B99" s="18">
        <f t="shared" si="4"/>
        <v>4.7999999999999959E-2</v>
      </c>
      <c r="C99" s="17">
        <f t="shared" si="5"/>
        <v>52</v>
      </c>
      <c r="D99" s="25">
        <f t="shared" si="2"/>
        <v>0.10247043485974974</v>
      </c>
      <c r="E99">
        <f t="shared" si="3"/>
        <v>4.8000000000000001E-2</v>
      </c>
    </row>
    <row r="100" spans="2:5" x14ac:dyDescent="0.25">
      <c r="B100" s="18">
        <f t="shared" si="4"/>
        <v>4.6999999999999958E-2</v>
      </c>
      <c r="C100" s="17">
        <f t="shared" si="5"/>
        <v>53</v>
      </c>
      <c r="D100" s="25">
        <f t="shared" si="2"/>
        <v>0.10982671959319279</v>
      </c>
      <c r="E100">
        <f t="shared" si="3"/>
        <v>4.7E-2</v>
      </c>
    </row>
    <row r="101" spans="2:5" x14ac:dyDescent="0.25">
      <c r="B101" s="18">
        <f t="shared" si="4"/>
        <v>4.5999999999999958E-2</v>
      </c>
      <c r="C101" s="17">
        <f t="shared" si="5"/>
        <v>54</v>
      </c>
      <c r="D101" s="25">
        <f t="shared" si="2"/>
        <v>0.11759421612289286</v>
      </c>
      <c r="E101">
        <f t="shared" si="3"/>
        <v>4.5999999999999999E-2</v>
      </c>
    </row>
    <row r="102" spans="2:5" x14ac:dyDescent="0.25">
      <c r="B102" s="18">
        <f t="shared" si="4"/>
        <v>4.4999999999999957E-2</v>
      </c>
      <c r="C102" s="17">
        <f t="shared" si="5"/>
        <v>55</v>
      </c>
      <c r="D102" s="25">
        <f t="shared" si="2"/>
        <v>0.12578642463894041</v>
      </c>
      <c r="E102">
        <f t="shared" si="3"/>
        <v>4.4999999999999998E-2</v>
      </c>
    </row>
    <row r="103" spans="2:5" x14ac:dyDescent="0.25">
      <c r="B103" s="18">
        <f t="shared" si="4"/>
        <v>4.3999999999999956E-2</v>
      </c>
      <c r="C103" s="17">
        <f t="shared" si="5"/>
        <v>56</v>
      </c>
      <c r="D103" s="25">
        <f t="shared" si="2"/>
        <v>0.13441657417036068</v>
      </c>
      <c r="E103">
        <f t="shared" si="3"/>
        <v>4.3999999999999997E-2</v>
      </c>
    </row>
    <row r="104" spans="2:5" x14ac:dyDescent="0.25">
      <c r="B104" s="18">
        <f t="shared" si="4"/>
        <v>4.2999999999999955E-2</v>
      </c>
      <c r="C104" s="17">
        <f t="shared" si="5"/>
        <v>57</v>
      </c>
      <c r="D104" s="25">
        <f t="shared" si="2"/>
        <v>0.14349756080005033</v>
      </c>
      <c r="E104">
        <f t="shared" si="3"/>
        <v>4.2999999999999997E-2</v>
      </c>
    </row>
    <row r="105" spans="2:5" x14ac:dyDescent="0.25">
      <c r="B105" s="18">
        <f t="shared" si="4"/>
        <v>4.1999999999999954E-2</v>
      </c>
      <c r="C105" s="17">
        <f t="shared" si="5"/>
        <v>58</v>
      </c>
      <c r="D105" s="25">
        <f t="shared" si="2"/>
        <v>0.1530418841588205</v>
      </c>
      <c r="E105">
        <f t="shared" si="3"/>
        <v>4.2000000000000003E-2</v>
      </c>
    </row>
    <row r="106" spans="2:5" x14ac:dyDescent="0.25">
      <c r="B106" s="18">
        <f t="shared" si="4"/>
        <v>4.0999999999999953E-2</v>
      </c>
      <c r="C106" s="17">
        <f t="shared" si="5"/>
        <v>59</v>
      </c>
      <c r="D106" s="25">
        <f t="shared" si="2"/>
        <v>0.16306158248434227</v>
      </c>
      <c r="E106">
        <f t="shared" si="3"/>
        <v>4.1000000000000002E-2</v>
      </c>
    </row>
    <row r="107" spans="2:5" x14ac:dyDescent="0.25">
      <c r="B107" s="18">
        <f t="shared" si="4"/>
        <v>3.9999999999999952E-2</v>
      </c>
      <c r="C107" s="17">
        <f t="shared" si="5"/>
        <v>60</v>
      </c>
      <c r="D107" s="25">
        <f t="shared" si="2"/>
        <v>0.17356816655592205</v>
      </c>
      <c r="E107">
        <f t="shared" si="3"/>
        <v>0.04</v>
      </c>
    </row>
    <row r="108" spans="2:5" x14ac:dyDescent="0.25">
      <c r="B108" s="18">
        <f t="shared" si="4"/>
        <v>3.8999999999999951E-2</v>
      </c>
      <c r="C108" s="17">
        <f t="shared" si="5"/>
        <v>61</v>
      </c>
      <c r="D108" s="25">
        <f t="shared" si="2"/>
        <v>0.18457255283988347</v>
      </c>
      <c r="E108">
        <f t="shared" si="3"/>
        <v>3.9E-2</v>
      </c>
    </row>
    <row r="109" spans="2:5" x14ac:dyDescent="0.25">
      <c r="B109" s="18">
        <f t="shared" si="4"/>
        <v>3.799999999999995E-2</v>
      </c>
      <c r="C109" s="17">
        <f t="shared" si="5"/>
        <v>62</v>
      </c>
      <c r="D109" s="25">
        <f t="shared" si="2"/>
        <v>0.19608499620260358</v>
      </c>
      <c r="E109">
        <f t="shared" si="3"/>
        <v>3.7999999999999999E-2</v>
      </c>
    </row>
    <row r="110" spans="2:5" x14ac:dyDescent="0.25">
      <c r="B110" s="18">
        <f t="shared" si="4"/>
        <v>3.699999999999995E-2</v>
      </c>
      <c r="C110" s="17">
        <f t="shared" si="5"/>
        <v>63</v>
      </c>
      <c r="D110" s="25">
        <f t="shared" si="2"/>
        <v>0.20811502256866515</v>
      </c>
      <c r="E110">
        <f t="shared" si="3"/>
        <v>3.6999999999999998E-2</v>
      </c>
    </row>
    <row r="111" spans="2:5" x14ac:dyDescent="0.25">
      <c r="B111" s="18">
        <f t="shared" si="4"/>
        <v>3.5999999999999949E-2</v>
      </c>
      <c r="C111" s="17">
        <f t="shared" si="5"/>
        <v>64</v>
      </c>
      <c r="D111" s="25">
        <f t="shared" si="2"/>
        <v>0.22067136191984735</v>
      </c>
      <c r="E111">
        <f t="shared" si="3"/>
        <v>3.5999999999999997E-2</v>
      </c>
    </row>
    <row r="112" spans="2:5" x14ac:dyDescent="0.25">
      <c r="B112" s="18">
        <f t="shared" si="4"/>
        <v>3.4999999999999948E-2</v>
      </c>
      <c r="C112" s="17">
        <f t="shared" si="5"/>
        <v>65</v>
      </c>
      <c r="D112" s="25">
        <f t="shared" ref="D112:D148" si="6">$C$16*ERFC(B112/(2*($C$4*$C$14)^0.5))</f>
        <v>0.23376188204651957</v>
      </c>
      <c r="E112">
        <f t="shared" ref="E112:E147" si="7">(100-C112)/1000</f>
        <v>3.5000000000000003E-2</v>
      </c>
    </row>
    <row r="113" spans="2:5" x14ac:dyDescent="0.25">
      <c r="B113" s="18">
        <f t="shared" ref="B113:B147" si="8">B112-$C$11</f>
        <v>3.3999999999999947E-2</v>
      </c>
      <c r="C113" s="17">
        <f t="shared" ref="C113:C147" si="9">C112+1</f>
        <v>66</v>
      </c>
      <c r="D113" s="25">
        <f t="shared" si="6"/>
        <v>0.24739352347615937</v>
      </c>
      <c r="E113">
        <f t="shared" si="7"/>
        <v>3.4000000000000002E-2</v>
      </c>
    </row>
    <row r="114" spans="2:5" x14ac:dyDescent="0.25">
      <c r="B114" s="18">
        <f t="shared" si="8"/>
        <v>3.2999999999999946E-2</v>
      </c>
      <c r="C114" s="17">
        <f t="shared" si="9"/>
        <v>67</v>
      </c>
      <c r="D114" s="25">
        <f t="shared" si="6"/>
        <v>0.26157223601395024</v>
      </c>
      <c r="E114">
        <f t="shared" si="7"/>
        <v>3.3000000000000002E-2</v>
      </c>
    </row>
    <row r="115" spans="2:5" x14ac:dyDescent="0.25">
      <c r="B115" s="18">
        <f t="shared" si="8"/>
        <v>3.1999999999999945E-2</v>
      </c>
      <c r="C115" s="17">
        <f t="shared" si="9"/>
        <v>68</v>
      </c>
      <c r="D115" s="25">
        <f t="shared" si="6"/>
        <v>0.2763029173374843</v>
      </c>
      <c r="E115">
        <f t="shared" si="7"/>
        <v>3.2000000000000001E-2</v>
      </c>
    </row>
    <row r="116" spans="2:5" x14ac:dyDescent="0.25">
      <c r="B116" s="18">
        <f t="shared" si="8"/>
        <v>3.0999999999999944E-2</v>
      </c>
      <c r="C116" s="17">
        <f t="shared" si="9"/>
        <v>69</v>
      </c>
      <c r="D116" s="25">
        <f t="shared" si="6"/>
        <v>0.29158935409132791</v>
      </c>
      <c r="E116">
        <f t="shared" si="7"/>
        <v>3.1E-2</v>
      </c>
    </row>
    <row r="117" spans="2:5" x14ac:dyDescent="0.25">
      <c r="B117" s="18">
        <f t="shared" si="8"/>
        <v>2.9999999999999943E-2</v>
      </c>
      <c r="C117" s="17">
        <f t="shared" si="9"/>
        <v>70</v>
      </c>
      <c r="D117" s="25">
        <f t="shared" si="6"/>
        <v>0.3074341659273962</v>
      </c>
      <c r="E117">
        <f t="shared" si="7"/>
        <v>0.03</v>
      </c>
    </row>
    <row r="118" spans="2:5" x14ac:dyDescent="0.25">
      <c r="B118" s="18">
        <f t="shared" si="8"/>
        <v>2.8999999999999942E-2</v>
      </c>
      <c r="C118" s="17">
        <f t="shared" si="9"/>
        <v>71</v>
      </c>
      <c r="D118" s="25">
        <f t="shared" si="6"/>
        <v>0.32383875293361419</v>
      </c>
      <c r="E118">
        <f t="shared" si="7"/>
        <v>2.9000000000000001E-2</v>
      </c>
    </row>
    <row r="119" spans="2:5" x14ac:dyDescent="0.25">
      <c r="B119" s="18">
        <f t="shared" si="8"/>
        <v>2.7999999999999942E-2</v>
      </c>
      <c r="C119" s="17">
        <f t="shared" si="9"/>
        <v>72</v>
      </c>
      <c r="D119" s="25">
        <f t="shared" si="6"/>
        <v>0.34080324688608565</v>
      </c>
      <c r="E119">
        <f t="shared" si="7"/>
        <v>2.8000000000000001E-2</v>
      </c>
    </row>
    <row r="120" spans="2:5" x14ac:dyDescent="0.25">
      <c r="B120" s="18">
        <f t="shared" si="8"/>
        <v>2.6999999999999941E-2</v>
      </c>
      <c r="C120" s="17">
        <f t="shared" si="9"/>
        <v>73</v>
      </c>
      <c r="D120" s="25">
        <f t="shared" si="6"/>
        <v>0.35832646674888136</v>
      </c>
      <c r="E120">
        <f t="shared" si="7"/>
        <v>2.7E-2</v>
      </c>
    </row>
    <row r="121" spans="2:5" x14ac:dyDescent="0.25">
      <c r="B121" s="18">
        <f t="shared" si="8"/>
        <v>2.599999999999994E-2</v>
      </c>
      <c r="C121" s="17">
        <f t="shared" si="9"/>
        <v>74</v>
      </c>
      <c r="D121" s="25">
        <f t="shared" si="6"/>
        <v>0.37640587883055865</v>
      </c>
      <c r="E121">
        <f t="shared" si="7"/>
        <v>2.5999999999999999E-2</v>
      </c>
    </row>
    <row r="122" spans="2:5" x14ac:dyDescent="0.25">
      <c r="B122" s="18">
        <f t="shared" si="8"/>
        <v>2.4999999999999939E-2</v>
      </c>
      <c r="C122" s="17">
        <f t="shared" si="9"/>
        <v>75</v>
      </c>
      <c r="D122" s="25">
        <f t="shared" si="6"/>
        <v>0.39503756198763745</v>
      </c>
      <c r="E122">
        <f t="shared" si="7"/>
        <v>2.5000000000000001E-2</v>
      </c>
    </row>
    <row r="123" spans="2:5" x14ac:dyDescent="0.25">
      <c r="B123" s="18">
        <f t="shared" si="8"/>
        <v>2.3999999999999938E-2</v>
      </c>
      <c r="C123" s="17">
        <f t="shared" si="9"/>
        <v>76</v>
      </c>
      <c r="D123" s="25">
        <f t="shared" si="6"/>
        <v>0.41421617824252627</v>
      </c>
      <c r="E123">
        <f t="shared" si="7"/>
        <v>2.4E-2</v>
      </c>
    </row>
    <row r="124" spans="2:5" x14ac:dyDescent="0.25">
      <c r="B124" s="18">
        <f t="shared" si="8"/>
        <v>2.2999999999999937E-2</v>
      </c>
      <c r="C124" s="17">
        <f t="shared" si="9"/>
        <v>77</v>
      </c>
      <c r="D124" s="25">
        <f t="shared" si="6"/>
        <v>0.43393494915691172</v>
      </c>
      <c r="E124">
        <f t="shared" si="7"/>
        <v>2.3E-2</v>
      </c>
    </row>
    <row r="125" spans="2:5" x14ac:dyDescent="0.25">
      <c r="B125" s="18">
        <f t="shared" si="8"/>
        <v>2.1999999999999936E-2</v>
      </c>
      <c r="C125" s="17">
        <f t="shared" si="9"/>
        <v>78</v>
      </c>
      <c r="D125" s="25">
        <f t="shared" si="6"/>
        <v>0.45418563827150793</v>
      </c>
      <c r="E125">
        <f t="shared" si="7"/>
        <v>2.1999999999999999E-2</v>
      </c>
    </row>
    <row r="126" spans="2:5" x14ac:dyDescent="0.25">
      <c r="B126" s="18">
        <f t="shared" si="8"/>
        <v>2.0999999999999935E-2</v>
      </c>
      <c r="C126" s="17">
        <f t="shared" si="9"/>
        <v>79</v>
      </c>
      <c r="D126" s="25">
        <f t="shared" si="6"/>
        <v>0.4749585398895082</v>
      </c>
      <c r="E126">
        <f t="shared" si="7"/>
        <v>2.1000000000000001E-2</v>
      </c>
    </row>
    <row r="127" spans="2:5" x14ac:dyDescent="0.25">
      <c r="B127" s="18">
        <f t="shared" si="8"/>
        <v>1.9999999999999934E-2</v>
      </c>
      <c r="C127" s="17">
        <f t="shared" si="9"/>
        <v>80</v>
      </c>
      <c r="D127" s="25">
        <f t="shared" si="6"/>
        <v>0.49624247444426428</v>
      </c>
      <c r="E127">
        <f t="shared" si="7"/>
        <v>0.02</v>
      </c>
    </row>
    <row r="128" spans="2:5" x14ac:dyDescent="0.25">
      <c r="B128" s="18">
        <f t="shared" si="8"/>
        <v>1.8999999999999934E-2</v>
      </c>
      <c r="C128" s="17">
        <f t="shared" si="9"/>
        <v>81</v>
      </c>
      <c r="D128" s="25">
        <f t="shared" si="6"/>
        <v>0.51802479065194451</v>
      </c>
      <c r="E128">
        <f t="shared" si="7"/>
        <v>1.9E-2</v>
      </c>
    </row>
    <row r="129" spans="2:5" x14ac:dyDescent="0.25">
      <c r="B129" s="18">
        <f t="shared" si="8"/>
        <v>1.7999999999999933E-2</v>
      </c>
      <c r="C129" s="17">
        <f t="shared" si="9"/>
        <v>82</v>
      </c>
      <c r="D129" s="25">
        <f t="shared" si="6"/>
        <v>0.54029137460742138</v>
      </c>
      <c r="E129">
        <f t="shared" si="7"/>
        <v>1.7999999999999999E-2</v>
      </c>
    </row>
    <row r="130" spans="2:5" x14ac:dyDescent="0.25">
      <c r="B130" s="18">
        <f t="shared" si="8"/>
        <v>1.6999999999999932E-2</v>
      </c>
      <c r="C130" s="17">
        <f t="shared" si="9"/>
        <v>83</v>
      </c>
      <c r="D130" s="25">
        <f t="shared" si="6"/>
        <v>0.56302666593680017</v>
      </c>
      <c r="E130">
        <f t="shared" si="7"/>
        <v>1.7000000000000001E-2</v>
      </c>
    </row>
    <row r="131" spans="2:5" x14ac:dyDescent="0.25">
      <c r="B131" s="18">
        <f t="shared" si="8"/>
        <v>1.5999999999999931E-2</v>
      </c>
      <c r="C131" s="17">
        <f t="shared" si="9"/>
        <v>84</v>
      </c>
      <c r="D131" s="25">
        <f t="shared" si="6"/>
        <v>0.58621368107314153</v>
      </c>
      <c r="E131">
        <f t="shared" si="7"/>
        <v>1.6E-2</v>
      </c>
    </row>
    <row r="132" spans="2:5" x14ac:dyDescent="0.25">
      <c r="B132" s="18">
        <f t="shared" si="8"/>
        <v>1.499999999999993E-2</v>
      </c>
      <c r="C132" s="17">
        <f t="shared" si="9"/>
        <v>85</v>
      </c>
      <c r="D132" s="25">
        <f t="shared" si="6"/>
        <v>0.60983404367346106</v>
      </c>
      <c r="E132">
        <f t="shared" si="7"/>
        <v>1.4999999999999999E-2</v>
      </c>
    </row>
    <row r="133" spans="2:5" x14ac:dyDescent="0.25">
      <c r="B133" s="18">
        <f t="shared" si="8"/>
        <v>1.3999999999999929E-2</v>
      </c>
      <c r="C133" s="17">
        <f t="shared" si="9"/>
        <v>86</v>
      </c>
      <c r="D133" s="25">
        <f t="shared" si="6"/>
        <v>0.63386802214542781</v>
      </c>
      <c r="E133">
        <f t="shared" si="7"/>
        <v>1.4E-2</v>
      </c>
    </row>
    <row r="134" spans="2:5" x14ac:dyDescent="0.25">
      <c r="B134" s="18">
        <f t="shared" si="8"/>
        <v>1.2999999999999928E-2</v>
      </c>
      <c r="C134" s="17">
        <f t="shared" si="9"/>
        <v>87</v>
      </c>
      <c r="D134" s="25">
        <f t="shared" si="6"/>
        <v>0.65829457420176274</v>
      </c>
      <c r="E134">
        <f t="shared" si="7"/>
        <v>1.2999999999999999E-2</v>
      </c>
    </row>
    <row r="135" spans="2:5" x14ac:dyDescent="0.25">
      <c r="B135" s="18">
        <f t="shared" si="8"/>
        <v>1.1999999999999927E-2</v>
      </c>
      <c r="C135" s="17">
        <f t="shared" si="9"/>
        <v>88</v>
      </c>
      <c r="D135" s="25">
        <f t="shared" si="6"/>
        <v>0.68309139830961052</v>
      </c>
      <c r="E135">
        <f t="shared" si="7"/>
        <v>1.2E-2</v>
      </c>
    </row>
    <row r="136" spans="2:5" x14ac:dyDescent="0.25">
      <c r="B136" s="18">
        <f t="shared" si="8"/>
        <v>1.0999999999999927E-2</v>
      </c>
      <c r="C136" s="17">
        <f t="shared" si="9"/>
        <v>89</v>
      </c>
      <c r="D136" s="25">
        <f t="shared" si="6"/>
        <v>0.70823499185160732</v>
      </c>
      <c r="E136">
        <f t="shared" si="7"/>
        <v>1.0999999999999999E-2</v>
      </c>
    </row>
    <row r="137" spans="2:5" x14ac:dyDescent="0.25">
      <c r="B137" s="18">
        <f t="shared" si="8"/>
        <v>9.9999999999999256E-3</v>
      </c>
      <c r="C137" s="17">
        <f t="shared" si="9"/>
        <v>90</v>
      </c>
      <c r="D137" s="25">
        <f t="shared" si="6"/>
        <v>0.73370071576544516</v>
      </c>
      <c r="E137">
        <f t="shared" si="7"/>
        <v>0.01</v>
      </c>
    </row>
    <row r="138" spans="2:5" x14ac:dyDescent="0.25">
      <c r="B138" s="18">
        <f t="shared" si="8"/>
        <v>8.9999999999999247E-3</v>
      </c>
      <c r="C138" s="17">
        <f t="shared" si="9"/>
        <v>91</v>
      </c>
      <c r="D138" s="25">
        <f t="shared" si="6"/>
        <v>0.75946286537993546</v>
      </c>
      <c r="E138">
        <f t="shared" si="7"/>
        <v>8.9999999999999993E-3</v>
      </c>
    </row>
    <row r="139" spans="2:5" x14ac:dyDescent="0.25">
      <c r="B139" s="18">
        <f t="shared" si="8"/>
        <v>7.9999999999999238E-3</v>
      </c>
      <c r="C139" s="17">
        <f t="shared" si="9"/>
        <v>92</v>
      </c>
      <c r="D139" s="25">
        <f t="shared" si="6"/>
        <v>0.78549474711835621</v>
      </c>
      <c r="E139">
        <f t="shared" si="7"/>
        <v>8.0000000000000002E-3</v>
      </c>
    </row>
    <row r="140" spans="2:5" x14ac:dyDescent="0.25">
      <c r="B140" s="18">
        <f t="shared" si="8"/>
        <v>6.9999999999999238E-3</v>
      </c>
      <c r="C140" s="17">
        <f t="shared" si="9"/>
        <v>93</v>
      </c>
      <c r="D140" s="25">
        <f t="shared" si="6"/>
        <v>0.81176876069470794</v>
      </c>
      <c r="E140">
        <f t="shared" si="7"/>
        <v>7.0000000000000001E-3</v>
      </c>
    </row>
    <row r="141" spans="2:5" x14ac:dyDescent="0.25">
      <c r="B141" s="18">
        <f t="shared" si="8"/>
        <v>5.9999999999999238E-3</v>
      </c>
      <c r="C141" s="17">
        <f t="shared" si="9"/>
        <v>94</v>
      </c>
      <c r="D141" s="25">
        <f t="shared" si="6"/>
        <v>0.83825648638582828</v>
      </c>
      <c r="E141">
        <f t="shared" si="7"/>
        <v>6.0000000000000001E-3</v>
      </c>
    </row>
    <row r="142" spans="2:5" x14ac:dyDescent="0.25">
      <c r="B142" s="18">
        <f t="shared" si="8"/>
        <v>4.9999999999999238E-3</v>
      </c>
      <c r="C142" s="17">
        <f t="shared" si="9"/>
        <v>95</v>
      </c>
      <c r="D142" s="25">
        <f t="shared" si="6"/>
        <v>0.86492877692256709</v>
      </c>
      <c r="E142">
        <f t="shared" si="7"/>
        <v>5.0000000000000001E-3</v>
      </c>
    </row>
    <row r="143" spans="2:5" x14ac:dyDescent="0.25">
      <c r="B143" s="18">
        <f t="shared" si="8"/>
        <v>3.9999999999999238E-3</v>
      </c>
      <c r="C143" s="17">
        <f t="shared" si="9"/>
        <v>96</v>
      </c>
      <c r="D143" s="25">
        <f>$C$16*ERFC(B143/(2*($C$4*$C$14)^0.5))</f>
        <v>0.89175585350679631</v>
      </c>
      <c r="E143">
        <f t="shared" si="7"/>
        <v>4.0000000000000001E-3</v>
      </c>
    </row>
    <row r="144" spans="2:5" x14ac:dyDescent="0.25">
      <c r="B144" s="18">
        <f t="shared" si="8"/>
        <v>2.9999999999999237E-3</v>
      </c>
      <c r="C144" s="17">
        <f t="shared" si="9"/>
        <v>97</v>
      </c>
      <c r="D144" s="25">
        <f t="shared" si="6"/>
        <v>0.91870740542829088</v>
      </c>
      <c r="E144">
        <f t="shared" si="7"/>
        <v>3.0000000000000001E-3</v>
      </c>
    </row>
    <row r="145" spans="2:5" x14ac:dyDescent="0.25">
      <c r="B145" s="18">
        <f t="shared" si="8"/>
        <v>1.9999999999999237E-3</v>
      </c>
      <c r="C145" s="17">
        <f t="shared" si="9"/>
        <v>98</v>
      </c>
      <c r="D145" s="25">
        <f t="shared" si="6"/>
        <v>0.94575269272679752</v>
      </c>
      <c r="E145">
        <f t="shared" si="7"/>
        <v>2E-3</v>
      </c>
    </row>
    <row r="146" spans="2:5" x14ac:dyDescent="0.25">
      <c r="B146" s="18">
        <f t="shared" si="8"/>
        <v>9.9999999999992369E-4</v>
      </c>
      <c r="C146" s="17">
        <f t="shared" si="9"/>
        <v>99</v>
      </c>
      <c r="D146" s="25">
        <f t="shared" si="6"/>
        <v>0.97286065132021837</v>
      </c>
      <c r="E146">
        <f t="shared" si="7"/>
        <v>1E-3</v>
      </c>
    </row>
    <row r="147" spans="2:5" x14ac:dyDescent="0.25">
      <c r="B147" s="18">
        <f t="shared" si="8"/>
        <v>-7.6327832942979512E-17</v>
      </c>
      <c r="C147" s="17">
        <f t="shared" si="9"/>
        <v>100</v>
      </c>
      <c r="D147" s="29">
        <f t="shared" si="6"/>
        <v>1.0000000000000022</v>
      </c>
      <c r="E147">
        <f t="shared" si="7"/>
        <v>0</v>
      </c>
    </row>
    <row r="148" spans="2:5" x14ac:dyDescent="0.25">
      <c r="B148" s="30"/>
      <c r="C148" s="1"/>
      <c r="D148" s="1"/>
    </row>
    <row r="149" spans="2:5" x14ac:dyDescent="0.25">
      <c r="B149" s="30"/>
      <c r="C149" s="1"/>
      <c r="D149" s="1"/>
    </row>
    <row r="150" spans="2:5" x14ac:dyDescent="0.25">
      <c r="B150" s="30"/>
      <c r="C150" s="1"/>
      <c r="D150" s="1"/>
    </row>
    <row r="151" spans="2:5" x14ac:dyDescent="0.25">
      <c r="B151" s="30"/>
      <c r="C151" s="1"/>
      <c r="D151" s="1"/>
    </row>
    <row r="152" spans="2:5" x14ac:dyDescent="0.25">
      <c r="B152" s="30"/>
      <c r="C152" s="1"/>
      <c r="D152" s="1"/>
    </row>
    <row r="153" spans="2:5" x14ac:dyDescent="0.25">
      <c r="B153" s="30"/>
      <c r="C153" s="1"/>
      <c r="D153" s="1"/>
    </row>
    <row r="154" spans="2:5" x14ac:dyDescent="0.25">
      <c r="B154" s="30"/>
      <c r="C154" s="1"/>
      <c r="D154" s="1"/>
    </row>
    <row r="155" spans="2:5" x14ac:dyDescent="0.25">
      <c r="B155" s="30"/>
      <c r="C155" s="1"/>
      <c r="D155" s="1"/>
    </row>
    <row r="156" spans="2:5" x14ac:dyDescent="0.25">
      <c r="B156" s="30"/>
      <c r="C156" s="1"/>
      <c r="D156" s="1"/>
    </row>
    <row r="157" spans="2:5" x14ac:dyDescent="0.25">
      <c r="B157" s="30"/>
      <c r="C157" s="1"/>
      <c r="D157" s="1"/>
    </row>
    <row r="158" spans="2:5" x14ac:dyDescent="0.25">
      <c r="B158" s="30"/>
      <c r="C158" s="1"/>
      <c r="D158" s="1"/>
    </row>
    <row r="159" spans="2:5" x14ac:dyDescent="0.25">
      <c r="B159" s="30"/>
      <c r="C159" s="1"/>
      <c r="D159" s="1"/>
    </row>
    <row r="160" spans="2:5" x14ac:dyDescent="0.25">
      <c r="B160" s="30"/>
      <c r="C160" s="1"/>
      <c r="D160" s="1"/>
    </row>
    <row r="161" spans="2:4" x14ac:dyDescent="0.25">
      <c r="B161" s="30"/>
      <c r="C161" s="1"/>
      <c r="D161" s="1"/>
    </row>
    <row r="162" spans="2:4" x14ac:dyDescent="0.25">
      <c r="B162" s="30"/>
      <c r="C162" s="1"/>
      <c r="D162" s="1"/>
    </row>
    <row r="163" spans="2:4" x14ac:dyDescent="0.25">
      <c r="B163" s="30"/>
      <c r="C163" s="1"/>
      <c r="D163" s="1"/>
    </row>
    <row r="164" spans="2:4" x14ac:dyDescent="0.25">
      <c r="B164" s="30"/>
      <c r="C164" s="1"/>
      <c r="D164" s="1"/>
    </row>
    <row r="165" spans="2:4" x14ac:dyDescent="0.25">
      <c r="B165" s="30"/>
      <c r="C165" s="1"/>
      <c r="D165" s="1"/>
    </row>
    <row r="166" spans="2:4" x14ac:dyDescent="0.25">
      <c r="B166" s="30"/>
      <c r="C166" s="1"/>
      <c r="D166" s="1"/>
    </row>
    <row r="167" spans="2:4" x14ac:dyDescent="0.25">
      <c r="B167" s="30"/>
      <c r="C167" s="1"/>
      <c r="D16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7"/>
  <sheetViews>
    <sheetView tabSelected="1" topLeftCell="A40" zoomScaleNormal="100" workbookViewId="0">
      <selection activeCell="D71" sqref="D71"/>
    </sheetView>
  </sheetViews>
  <sheetFormatPr defaultRowHeight="15" x14ac:dyDescent="0.25"/>
  <cols>
    <col min="1" max="1" width="14.28515625" customWidth="1"/>
    <col min="2" max="2" width="52.42578125" customWidth="1"/>
    <col min="3" max="3" width="14.42578125" customWidth="1"/>
    <col min="4" max="4" width="26.28515625" customWidth="1"/>
    <col min="5" max="5" width="55.140625" customWidth="1"/>
    <col min="6" max="6" width="12" bestFit="1" customWidth="1"/>
    <col min="7" max="7" width="12.42578125" customWidth="1"/>
    <col min="8" max="8" width="14.7109375" customWidth="1"/>
    <col min="9" max="10" width="11.140625" customWidth="1"/>
  </cols>
  <sheetData>
    <row r="2" spans="1:6" x14ac:dyDescent="0.25">
      <c r="B2" s="22" t="s">
        <v>11</v>
      </c>
      <c r="D2" s="1"/>
      <c r="E2" s="24" t="s">
        <v>18</v>
      </c>
      <c r="F2" s="1"/>
    </row>
    <row r="3" spans="1:6" x14ac:dyDescent="0.25">
      <c r="B3" s="6" t="s">
        <v>1</v>
      </c>
      <c r="C3" s="35">
        <f>172800000000/3600/24</f>
        <v>2000000</v>
      </c>
      <c r="E3" s="23" t="s">
        <v>24</v>
      </c>
      <c r="F3" s="13">
        <f>D57*C6/C16</f>
        <v>718786566.161834</v>
      </c>
    </row>
    <row r="4" spans="1:6" x14ac:dyDescent="0.25">
      <c r="B4" s="7" t="s">
        <v>4</v>
      </c>
      <c r="C4" s="8">
        <v>5.0000000000000004E-16</v>
      </c>
      <c r="E4" s="7" t="s">
        <v>25</v>
      </c>
      <c r="F4" s="9">
        <f>F3/1000000</f>
        <v>718.786566161834</v>
      </c>
    </row>
    <row r="5" spans="1:6" x14ac:dyDescent="0.25">
      <c r="B5" s="7" t="s">
        <v>10</v>
      </c>
      <c r="C5" s="9">
        <v>500</v>
      </c>
      <c r="E5" s="14" t="s">
        <v>31</v>
      </c>
      <c r="F5" s="15">
        <f>C15/(24*60*60)</f>
        <v>38580246.913580246</v>
      </c>
    </row>
    <row r="6" spans="1:6" ht="12" customHeight="1" x14ac:dyDescent="0.25">
      <c r="B6" s="32" t="s">
        <v>23</v>
      </c>
      <c r="C6" s="33">
        <f>F10*1000000000000*(C7/1000)</f>
        <v>9.5E+19</v>
      </c>
    </row>
    <row r="7" spans="1:6" ht="12.75" customHeight="1" x14ac:dyDescent="0.25">
      <c r="B7" s="34" t="s">
        <v>29</v>
      </c>
      <c r="C7" s="12">
        <v>1000</v>
      </c>
    </row>
    <row r="8" spans="1:6" x14ac:dyDescent="0.25">
      <c r="E8" t="s">
        <v>27</v>
      </c>
    </row>
    <row r="9" spans="1:6" x14ac:dyDescent="0.25">
      <c r="B9" s="22" t="s">
        <v>12</v>
      </c>
      <c r="E9" t="s">
        <v>28</v>
      </c>
    </row>
    <row r="10" spans="1:6" x14ac:dyDescent="0.25">
      <c r="B10" s="6" t="s">
        <v>13</v>
      </c>
      <c r="C10" s="19">
        <v>0.1</v>
      </c>
      <c r="E10" t="s">
        <v>30</v>
      </c>
      <c r="F10">
        <f>95*1000*1000</f>
        <v>95000000</v>
      </c>
    </row>
    <row r="11" spans="1:6" ht="15.75" customHeight="1" x14ac:dyDescent="0.25">
      <c r="B11" s="20" t="s">
        <v>14</v>
      </c>
      <c r="C11" s="8">
        <f>C10/100</f>
        <v>1E-3</v>
      </c>
    </row>
    <row r="12" spans="1:6" x14ac:dyDescent="0.25">
      <c r="B12" s="7" t="s">
        <v>2</v>
      </c>
      <c r="C12" s="21"/>
    </row>
    <row r="13" spans="1:6" x14ac:dyDescent="0.25">
      <c r="A13" s="2"/>
      <c r="B13" s="7" t="s">
        <v>3</v>
      </c>
      <c r="C13" s="21">
        <f>C14/60</f>
        <v>2880000000</v>
      </c>
    </row>
    <row r="14" spans="1:6" x14ac:dyDescent="0.25">
      <c r="A14" s="2"/>
      <c r="B14" s="7" t="s">
        <v>0</v>
      </c>
      <c r="C14" s="21">
        <f>C3*24*60*60</f>
        <v>172800000000</v>
      </c>
    </row>
    <row r="15" spans="1:6" x14ac:dyDescent="0.25">
      <c r="A15" s="2"/>
      <c r="B15" s="7" t="s">
        <v>5</v>
      </c>
      <c r="C15" s="8">
        <f>C10*C10/(6*C4)</f>
        <v>3333333333333.3335</v>
      </c>
    </row>
    <row r="16" spans="1:6" x14ac:dyDescent="0.25">
      <c r="A16" s="2"/>
      <c r="B16" s="11" t="s">
        <v>26</v>
      </c>
      <c r="C16" s="15">
        <v>1</v>
      </c>
    </row>
    <row r="17" spans="1:10" x14ac:dyDescent="0.25">
      <c r="A17" s="2"/>
      <c r="G17" s="2"/>
      <c r="H17" s="2"/>
    </row>
    <row r="18" spans="1:10" x14ac:dyDescent="0.25">
      <c r="A18" s="2"/>
    </row>
    <row r="19" spans="1:10" ht="13.5" customHeight="1" x14ac:dyDescent="0.25">
      <c r="A19" s="2"/>
      <c r="B19" s="22" t="s">
        <v>17</v>
      </c>
    </row>
    <row r="20" spans="1:10" x14ac:dyDescent="0.25">
      <c r="A20" s="2"/>
      <c r="B20" s="6" t="s">
        <v>21</v>
      </c>
      <c r="C20" s="17"/>
      <c r="D20" s="19"/>
    </row>
    <row r="21" spans="1:10" x14ac:dyDescent="0.25">
      <c r="A21" s="2"/>
      <c r="B21" s="14" t="s">
        <v>6</v>
      </c>
      <c r="C21" s="5" t="s">
        <v>8</v>
      </c>
      <c r="D21" s="15" t="s">
        <v>7</v>
      </c>
    </row>
    <row r="22" spans="1:10" x14ac:dyDescent="0.25">
      <c r="A22" s="2"/>
      <c r="B22" s="7">
        <v>288</v>
      </c>
      <c r="C22" s="1">
        <f>-273+B22</f>
        <v>15</v>
      </c>
      <c r="D22" s="8">
        <v>2.4999999999999999E-17</v>
      </c>
    </row>
    <row r="23" spans="1:10" x14ac:dyDescent="0.25">
      <c r="A23" s="2"/>
      <c r="B23" s="7">
        <v>288</v>
      </c>
      <c r="C23" s="1">
        <f t="shared" ref="C23:C31" si="0">-273+B23</f>
        <v>15</v>
      </c>
      <c r="D23" s="8">
        <v>2.4999999999999999E-17</v>
      </c>
    </row>
    <row r="24" spans="1:10" x14ac:dyDescent="0.25">
      <c r="A24" s="2"/>
      <c r="B24" s="7">
        <v>298</v>
      </c>
      <c r="C24" s="1">
        <f t="shared" si="0"/>
        <v>25</v>
      </c>
      <c r="D24" s="8">
        <v>1.4000000000000001E-16</v>
      </c>
      <c r="I24" s="2"/>
      <c r="J24" s="2"/>
    </row>
    <row r="25" spans="1:10" x14ac:dyDescent="0.25">
      <c r="A25" s="2"/>
      <c r="B25" s="7">
        <v>318</v>
      </c>
      <c r="C25" s="1">
        <f t="shared" si="0"/>
        <v>45</v>
      </c>
      <c r="D25" s="8">
        <v>7.9999999999999998E-16</v>
      </c>
    </row>
    <row r="26" spans="1:10" x14ac:dyDescent="0.25">
      <c r="A26" s="2"/>
      <c r="B26" s="7">
        <v>348</v>
      </c>
      <c r="C26" s="1">
        <f t="shared" si="0"/>
        <v>75</v>
      </c>
      <c r="D26" s="8">
        <v>6.8000000000000001E-15</v>
      </c>
    </row>
    <row r="27" spans="1:10" x14ac:dyDescent="0.25">
      <c r="A27" s="2"/>
      <c r="B27" s="7">
        <v>373</v>
      </c>
      <c r="C27" s="1">
        <f t="shared" si="0"/>
        <v>100</v>
      </c>
      <c r="D27" s="8">
        <v>2.6999999999999999E-14</v>
      </c>
    </row>
    <row r="28" spans="1:10" x14ac:dyDescent="0.25">
      <c r="A28" s="2"/>
      <c r="B28" s="7">
        <v>423</v>
      </c>
      <c r="C28" s="1">
        <f t="shared" si="0"/>
        <v>150</v>
      </c>
      <c r="D28" s="8">
        <v>2.2999999999999998E-13</v>
      </c>
    </row>
    <row r="29" spans="1:10" x14ac:dyDescent="0.25">
      <c r="A29" s="2"/>
      <c r="B29" s="7">
        <v>423</v>
      </c>
      <c r="C29" s="1">
        <f t="shared" si="0"/>
        <v>150</v>
      </c>
      <c r="D29" s="8">
        <v>2.0000000000000001E-13</v>
      </c>
    </row>
    <row r="30" spans="1:10" x14ac:dyDescent="0.25">
      <c r="A30" s="2"/>
      <c r="B30" s="7">
        <v>473</v>
      </c>
      <c r="C30" s="1">
        <f t="shared" si="0"/>
        <v>200</v>
      </c>
      <c r="D30" s="8">
        <v>1.1E-12</v>
      </c>
      <c r="I30" s="2"/>
      <c r="J30" s="2"/>
    </row>
    <row r="31" spans="1:10" x14ac:dyDescent="0.25">
      <c r="A31" s="2"/>
      <c r="B31" s="14">
        <v>573</v>
      </c>
      <c r="C31" s="4">
        <f t="shared" si="0"/>
        <v>300</v>
      </c>
      <c r="D31" s="16">
        <v>6.0000000000000003E-12</v>
      </c>
    </row>
    <row r="32" spans="1:10" x14ac:dyDescent="0.25">
      <c r="A32" s="2"/>
      <c r="D32" s="3"/>
    </row>
    <row r="33" spans="1:5" x14ac:dyDescent="0.25">
      <c r="A33" s="2"/>
      <c r="B33" s="6" t="s">
        <v>22</v>
      </c>
      <c r="C33" s="17"/>
      <c r="D33" s="19"/>
    </row>
    <row r="34" spans="1:5" x14ac:dyDescent="0.25">
      <c r="A34" s="2"/>
      <c r="B34" s="14" t="s">
        <v>6</v>
      </c>
      <c r="C34" s="5" t="s">
        <v>8</v>
      </c>
      <c r="D34" s="15" t="s">
        <v>7</v>
      </c>
    </row>
    <row r="35" spans="1:5" x14ac:dyDescent="0.25">
      <c r="A35" s="2"/>
      <c r="B35" s="6">
        <v>288</v>
      </c>
      <c r="C35" s="17">
        <f>-273+B35</f>
        <v>15</v>
      </c>
      <c r="D35" s="26">
        <v>1.6000000000000001E-17</v>
      </c>
    </row>
    <row r="36" spans="1:5" x14ac:dyDescent="0.25">
      <c r="A36" s="2"/>
      <c r="B36" s="10">
        <v>288</v>
      </c>
      <c r="C36" s="1">
        <f t="shared" ref="C36:C43" si="1">-273+B36</f>
        <v>15</v>
      </c>
      <c r="D36" s="27">
        <v>4.9999999999999999E-17</v>
      </c>
    </row>
    <row r="37" spans="1:5" x14ac:dyDescent="0.25">
      <c r="A37" s="2"/>
      <c r="B37" s="10">
        <v>298</v>
      </c>
      <c r="C37" s="1">
        <f t="shared" si="1"/>
        <v>25</v>
      </c>
      <c r="D37" s="27">
        <v>1.1E-16</v>
      </c>
    </row>
    <row r="38" spans="1:5" x14ac:dyDescent="0.25">
      <c r="A38" s="2"/>
      <c r="B38" s="10">
        <v>318</v>
      </c>
      <c r="C38" s="1">
        <f t="shared" si="1"/>
        <v>45</v>
      </c>
      <c r="D38" s="27">
        <v>1.9000000000000001E-16</v>
      </c>
    </row>
    <row r="39" spans="1:5" x14ac:dyDescent="0.25">
      <c r="A39" s="2"/>
      <c r="B39" s="7">
        <v>348</v>
      </c>
      <c r="C39" s="1">
        <f t="shared" si="1"/>
        <v>75</v>
      </c>
      <c r="D39" s="8">
        <v>2.9999999999999998E-15</v>
      </c>
    </row>
    <row r="40" spans="1:5" x14ac:dyDescent="0.25">
      <c r="A40" s="2"/>
      <c r="B40" s="7">
        <v>373</v>
      </c>
      <c r="C40" s="1">
        <f t="shared" si="1"/>
        <v>100</v>
      </c>
      <c r="D40" s="8">
        <v>1E-14</v>
      </c>
    </row>
    <row r="41" spans="1:5" x14ac:dyDescent="0.25">
      <c r="A41" s="2"/>
      <c r="B41" s="7">
        <v>423</v>
      </c>
      <c r="C41" s="1">
        <f t="shared" si="1"/>
        <v>150</v>
      </c>
      <c r="D41" s="8">
        <v>1.6E-13</v>
      </c>
    </row>
    <row r="42" spans="1:5" x14ac:dyDescent="0.25">
      <c r="A42" s="2"/>
      <c r="B42" s="7">
        <v>423</v>
      </c>
      <c r="C42" s="1">
        <f t="shared" si="1"/>
        <v>150</v>
      </c>
      <c r="D42" s="8">
        <v>1.7999999999999999E-13</v>
      </c>
    </row>
    <row r="43" spans="1:5" x14ac:dyDescent="0.25">
      <c r="A43" s="2"/>
      <c r="B43" s="14">
        <v>473</v>
      </c>
      <c r="C43" s="4">
        <f t="shared" si="1"/>
        <v>200</v>
      </c>
      <c r="D43" s="16">
        <v>7.1999999999999996E-13</v>
      </c>
    </row>
    <row r="44" spans="1:5" x14ac:dyDescent="0.25">
      <c r="A44" s="2"/>
    </row>
    <row r="45" spans="1:5" x14ac:dyDescent="0.25">
      <c r="A45" s="2"/>
      <c r="B45" s="22" t="s">
        <v>19</v>
      </c>
    </row>
    <row r="46" spans="1:5" ht="30" x14ac:dyDescent="0.25">
      <c r="A46" s="2"/>
      <c r="B46" s="1" t="s">
        <v>15</v>
      </c>
      <c r="C46" s="1" t="s">
        <v>16</v>
      </c>
      <c r="D46" s="28" t="s">
        <v>20</v>
      </c>
    </row>
    <row r="47" spans="1:5" x14ac:dyDescent="0.25">
      <c r="A47" s="2"/>
      <c r="B47" s="6">
        <v>0.1</v>
      </c>
      <c r="C47" s="17">
        <v>0</v>
      </c>
      <c r="D47" s="31">
        <f>$C$16*ERFC(B47/(2*($C$4*$C$14)^0.5))</f>
        <v>2.7997263386498003E-14</v>
      </c>
      <c r="E47">
        <f>(100-C47)/1000</f>
        <v>0.1</v>
      </c>
    </row>
    <row r="48" spans="1:5" x14ac:dyDescent="0.25">
      <c r="A48" s="2"/>
      <c r="B48" s="18">
        <f>B47-$C$11</f>
        <v>9.9000000000000005E-2</v>
      </c>
      <c r="C48" s="17">
        <f>C47+1</f>
        <v>1</v>
      </c>
      <c r="D48" s="25">
        <f t="shared" ref="D47:D78" si="2">$C$16*ERFC(B48/(2*($C$4*$C$14)^0.5))</f>
        <v>5.0281823648941367E-14</v>
      </c>
      <c r="E48">
        <f t="shared" ref="E48:E111" si="3">(100-C48)/1000</f>
        <v>9.9000000000000005E-2</v>
      </c>
    </row>
    <row r="49" spans="1:7" x14ac:dyDescent="0.25">
      <c r="A49" s="2"/>
      <c r="B49" s="18">
        <f t="shared" ref="B49:B112" si="4">B48-$C$11</f>
        <v>9.8000000000000004E-2</v>
      </c>
      <c r="C49" s="17">
        <f t="shared" ref="C49:C112" si="5">C48+1</f>
        <v>2</v>
      </c>
      <c r="D49" s="25">
        <f t="shared" si="2"/>
        <v>8.9791120275566484E-14</v>
      </c>
      <c r="E49">
        <f t="shared" si="3"/>
        <v>9.8000000000000004E-2</v>
      </c>
    </row>
    <row r="50" spans="1:7" x14ac:dyDescent="0.25">
      <c r="A50" s="2"/>
      <c r="B50" s="18">
        <f t="shared" si="4"/>
        <v>9.7000000000000003E-2</v>
      </c>
      <c r="C50" s="17">
        <f t="shared" si="5"/>
        <v>3</v>
      </c>
      <c r="D50" s="25">
        <f t="shared" si="2"/>
        <v>1.594349173988435E-13</v>
      </c>
      <c r="E50">
        <f t="shared" si="3"/>
        <v>9.7000000000000003E-2</v>
      </c>
    </row>
    <row r="51" spans="1:7" x14ac:dyDescent="0.25">
      <c r="A51" s="2"/>
      <c r="B51" s="18">
        <f t="shared" si="4"/>
        <v>9.6000000000000002E-2</v>
      </c>
      <c r="C51" s="17">
        <f t="shared" si="5"/>
        <v>4</v>
      </c>
      <c r="D51" s="25">
        <f t="shared" si="2"/>
        <v>2.8148933417504107E-13</v>
      </c>
      <c r="E51">
        <f t="shared" si="3"/>
        <v>9.6000000000000002E-2</v>
      </c>
    </row>
    <row r="52" spans="1:7" x14ac:dyDescent="0.25">
      <c r="A52" s="2"/>
      <c r="B52" s="18">
        <f t="shared" si="4"/>
        <v>9.5000000000000001E-2</v>
      </c>
      <c r="C52" s="17">
        <f t="shared" si="5"/>
        <v>5</v>
      </c>
      <c r="D52" s="25">
        <f t="shared" si="2"/>
        <v>4.9416239072649619E-13</v>
      </c>
      <c r="E52">
        <f t="shared" si="3"/>
        <v>9.5000000000000001E-2</v>
      </c>
    </row>
    <row r="53" spans="1:7" x14ac:dyDescent="0.25">
      <c r="A53" s="2"/>
      <c r="B53" s="18">
        <f t="shared" si="4"/>
        <v>9.4E-2</v>
      </c>
      <c r="C53" s="17">
        <f t="shared" si="5"/>
        <v>6</v>
      </c>
      <c r="D53" s="25">
        <f>$C$16*ERFC(B53/(2*($C$4*$C$14)^0.5))</f>
        <v>8.6259610224929972E-13</v>
      </c>
      <c r="E53">
        <f t="shared" si="3"/>
        <v>9.4E-2</v>
      </c>
      <c r="G53" t="s">
        <v>9</v>
      </c>
    </row>
    <row r="54" spans="1:7" x14ac:dyDescent="0.25">
      <c r="B54" s="18">
        <f t="shared" si="4"/>
        <v>9.2999999999999999E-2</v>
      </c>
      <c r="C54" s="17">
        <f t="shared" si="5"/>
        <v>7</v>
      </c>
      <c r="D54" s="25">
        <f t="shared" si="2"/>
        <v>1.497187477092757E-12</v>
      </c>
      <c r="E54">
        <f t="shared" si="3"/>
        <v>9.2999999999999999E-2</v>
      </c>
    </row>
    <row r="55" spans="1:7" x14ac:dyDescent="0.25">
      <c r="B55" s="18">
        <f t="shared" si="4"/>
        <v>9.1999999999999998E-2</v>
      </c>
      <c r="C55" s="17">
        <f t="shared" si="5"/>
        <v>8</v>
      </c>
      <c r="D55" s="25">
        <f t="shared" si="2"/>
        <v>2.5839055380055224E-12</v>
      </c>
      <c r="E55">
        <f t="shared" si="3"/>
        <v>9.1999999999999998E-2</v>
      </c>
    </row>
    <row r="56" spans="1:7" x14ac:dyDescent="0.25">
      <c r="B56" s="18">
        <f t="shared" si="4"/>
        <v>9.0999999999999998E-2</v>
      </c>
      <c r="C56" s="17">
        <f t="shared" si="5"/>
        <v>9</v>
      </c>
      <c r="D56" s="25">
        <f t="shared" si="2"/>
        <v>4.4341432188296246E-12</v>
      </c>
      <c r="E56">
        <f t="shared" si="3"/>
        <v>9.0999999999999998E-2</v>
      </c>
    </row>
    <row r="57" spans="1:7" x14ac:dyDescent="0.25">
      <c r="B57" s="18">
        <f t="shared" si="4"/>
        <v>0.09</v>
      </c>
      <c r="C57" s="17">
        <f t="shared" si="5"/>
        <v>10</v>
      </c>
      <c r="D57" s="25">
        <f t="shared" si="2"/>
        <v>7.5661743806508847E-12</v>
      </c>
      <c r="E57">
        <f t="shared" si="3"/>
        <v>0.09</v>
      </c>
    </row>
    <row r="58" spans="1:7" x14ac:dyDescent="0.25">
      <c r="B58" s="18">
        <f t="shared" si="4"/>
        <v>8.8999999999999996E-2</v>
      </c>
      <c r="C58" s="17">
        <f t="shared" si="5"/>
        <v>11</v>
      </c>
      <c r="D58" s="25">
        <f t="shared" si="2"/>
        <v>1.2837411400274031E-11</v>
      </c>
      <c r="E58">
        <f t="shared" si="3"/>
        <v>8.8999999999999996E-2</v>
      </c>
    </row>
    <row r="59" spans="1:7" x14ac:dyDescent="0.25">
      <c r="B59" s="18">
        <f t="shared" si="4"/>
        <v>8.7999999999999995E-2</v>
      </c>
      <c r="C59" s="17">
        <f t="shared" si="5"/>
        <v>12</v>
      </c>
      <c r="D59" s="25">
        <f t="shared" si="2"/>
        <v>2.1657784016175216E-11</v>
      </c>
      <c r="E59">
        <f t="shared" si="3"/>
        <v>8.7999999999999995E-2</v>
      </c>
    </row>
    <row r="60" spans="1:7" x14ac:dyDescent="0.25">
      <c r="B60" s="18">
        <f t="shared" si="4"/>
        <v>8.6999999999999994E-2</v>
      </c>
      <c r="C60" s="17">
        <f t="shared" si="5"/>
        <v>13</v>
      </c>
      <c r="D60" s="25">
        <f t="shared" si="2"/>
        <v>3.6331808445596421E-11</v>
      </c>
      <c r="E60">
        <f t="shared" si="3"/>
        <v>8.6999999999999994E-2</v>
      </c>
    </row>
    <row r="61" spans="1:7" x14ac:dyDescent="0.25">
      <c r="B61" s="18">
        <f t="shared" si="4"/>
        <v>8.5999999999999993E-2</v>
      </c>
      <c r="C61" s="17">
        <f t="shared" si="5"/>
        <v>14</v>
      </c>
      <c r="D61" s="25">
        <f t="shared" si="2"/>
        <v>6.060346741689786E-11</v>
      </c>
      <c r="E61">
        <f t="shared" si="3"/>
        <v>8.5999999999999993E-2</v>
      </c>
    </row>
    <row r="62" spans="1:7" x14ac:dyDescent="0.25">
      <c r="B62" s="18">
        <f t="shared" si="4"/>
        <v>8.4999999999999992E-2</v>
      </c>
      <c r="C62" s="17">
        <f t="shared" si="5"/>
        <v>15</v>
      </c>
      <c r="D62" s="25">
        <f t="shared" si="2"/>
        <v>1.0051860252421046E-10</v>
      </c>
      <c r="E62">
        <f t="shared" si="3"/>
        <v>8.5000000000000006E-2</v>
      </c>
    </row>
    <row r="63" spans="1:7" x14ac:dyDescent="0.25">
      <c r="B63" s="18">
        <f t="shared" si="4"/>
        <v>8.3999999999999991E-2</v>
      </c>
      <c r="C63" s="17">
        <f t="shared" si="5"/>
        <v>16</v>
      </c>
      <c r="D63" s="25">
        <f t="shared" si="2"/>
        <v>1.6578109628573409E-10</v>
      </c>
      <c r="E63">
        <f t="shared" si="3"/>
        <v>8.4000000000000005E-2</v>
      </c>
    </row>
    <row r="64" spans="1:7" x14ac:dyDescent="0.25">
      <c r="B64" s="18">
        <f t="shared" si="4"/>
        <v>8.299999999999999E-2</v>
      </c>
      <c r="C64" s="17">
        <f t="shared" si="5"/>
        <v>17</v>
      </c>
      <c r="D64" s="25">
        <f t="shared" si="2"/>
        <v>2.7187187690499606E-10</v>
      </c>
      <c r="E64">
        <f t="shared" si="3"/>
        <v>8.3000000000000004E-2</v>
      </c>
    </row>
    <row r="65" spans="2:5" x14ac:dyDescent="0.25">
      <c r="B65" s="18">
        <f t="shared" si="4"/>
        <v>8.199999999999999E-2</v>
      </c>
      <c r="C65" s="17">
        <f t="shared" si="5"/>
        <v>18</v>
      </c>
      <c r="D65" s="25">
        <f t="shared" si="2"/>
        <v>4.4333848023738542E-10</v>
      </c>
      <c r="E65">
        <f t="shared" si="3"/>
        <v>8.2000000000000003E-2</v>
      </c>
    </row>
    <row r="66" spans="2:5" x14ac:dyDescent="0.25">
      <c r="B66" s="18">
        <f t="shared" si="4"/>
        <v>8.0999999999999989E-2</v>
      </c>
      <c r="C66" s="17">
        <f t="shared" si="5"/>
        <v>19</v>
      </c>
      <c r="D66" s="25">
        <f t="shared" si="2"/>
        <v>7.1886877984750818E-10</v>
      </c>
      <c r="E66">
        <f t="shared" si="3"/>
        <v>8.1000000000000003E-2</v>
      </c>
    </row>
    <row r="67" spans="2:5" x14ac:dyDescent="0.25">
      <c r="B67" s="18">
        <f t="shared" si="4"/>
        <v>7.9999999999999988E-2</v>
      </c>
      <c r="C67" s="17">
        <f t="shared" si="5"/>
        <v>20</v>
      </c>
      <c r="D67" s="25">
        <f t="shared" si="2"/>
        <v>1.1590658060741435E-9</v>
      </c>
      <c r="E67">
        <f t="shared" si="3"/>
        <v>0.08</v>
      </c>
    </row>
    <row r="68" spans="2:5" x14ac:dyDescent="0.25">
      <c r="B68" s="18">
        <f t="shared" si="4"/>
        <v>7.8999999999999987E-2</v>
      </c>
      <c r="C68" s="17">
        <f t="shared" si="5"/>
        <v>21</v>
      </c>
      <c r="D68" s="25">
        <f t="shared" si="2"/>
        <v>1.8582840715409509E-9</v>
      </c>
      <c r="E68">
        <f t="shared" si="3"/>
        <v>7.9000000000000001E-2</v>
      </c>
    </row>
    <row r="69" spans="2:5" x14ac:dyDescent="0.25">
      <c r="B69" s="18">
        <f t="shared" si="4"/>
        <v>7.7999999999999986E-2</v>
      </c>
      <c r="C69" s="17">
        <f t="shared" si="5"/>
        <v>22</v>
      </c>
      <c r="D69" s="25">
        <f t="shared" si="2"/>
        <v>2.9625313713048967E-9</v>
      </c>
      <c r="E69">
        <f t="shared" si="3"/>
        <v>7.8E-2</v>
      </c>
    </row>
    <row r="70" spans="2:5" x14ac:dyDescent="0.25">
      <c r="B70" s="18">
        <f t="shared" si="4"/>
        <v>7.6999999999999985E-2</v>
      </c>
      <c r="C70" s="17">
        <f t="shared" si="5"/>
        <v>23</v>
      </c>
      <c r="D70" s="25">
        <f t="shared" si="2"/>
        <v>4.6963667016570187E-9</v>
      </c>
      <c r="E70">
        <f t="shared" si="3"/>
        <v>7.6999999999999999E-2</v>
      </c>
    </row>
    <row r="71" spans="2:5" x14ac:dyDescent="0.25">
      <c r="B71" s="18">
        <f t="shared" si="4"/>
        <v>7.5999999999999984E-2</v>
      </c>
      <c r="C71" s="17">
        <f t="shared" si="5"/>
        <v>24</v>
      </c>
      <c r="D71" s="25">
        <f t="shared" si="2"/>
        <v>7.4030489344980034E-9</v>
      </c>
      <c r="E71">
        <f t="shared" si="3"/>
        <v>7.5999999999999998E-2</v>
      </c>
    </row>
    <row r="72" spans="2:5" x14ac:dyDescent="0.25">
      <c r="B72" s="18">
        <f t="shared" si="4"/>
        <v>7.4999999999999983E-2</v>
      </c>
      <c r="C72" s="17">
        <f t="shared" si="5"/>
        <v>25</v>
      </c>
      <c r="D72" s="25">
        <f t="shared" si="2"/>
        <v>1.1604067664083389E-8</v>
      </c>
      <c r="E72">
        <f t="shared" si="3"/>
        <v>7.4999999999999997E-2</v>
      </c>
    </row>
    <row r="73" spans="2:5" x14ac:dyDescent="0.25">
      <c r="B73" s="18">
        <f t="shared" si="4"/>
        <v>7.3999999999999982E-2</v>
      </c>
      <c r="C73" s="17">
        <f t="shared" si="5"/>
        <v>26</v>
      </c>
      <c r="D73" s="25">
        <f t="shared" si="2"/>
        <v>1.8086826793778116E-8</v>
      </c>
      <c r="E73">
        <f t="shared" si="3"/>
        <v>7.3999999999999996E-2</v>
      </c>
    </row>
    <row r="74" spans="2:5" x14ac:dyDescent="0.25">
      <c r="B74" s="18">
        <f t="shared" si="4"/>
        <v>7.2999999999999982E-2</v>
      </c>
      <c r="C74" s="17">
        <f t="shared" si="5"/>
        <v>27</v>
      </c>
      <c r="D74" s="25">
        <f t="shared" si="2"/>
        <v>2.8032932613755288E-8</v>
      </c>
      <c r="E74">
        <f t="shared" si="3"/>
        <v>7.2999999999999995E-2</v>
      </c>
    </row>
    <row r="75" spans="2:5" x14ac:dyDescent="0.25">
      <c r="B75" s="18">
        <f t="shared" si="4"/>
        <v>7.1999999999999981E-2</v>
      </c>
      <c r="C75" s="17">
        <f t="shared" si="5"/>
        <v>28</v>
      </c>
      <c r="D75" s="25">
        <f t="shared" si="2"/>
        <v>4.3204630578275537E-8</v>
      </c>
      <c r="E75">
        <f t="shared" si="3"/>
        <v>7.1999999999999995E-2</v>
      </c>
    </row>
    <row r="76" spans="2:5" x14ac:dyDescent="0.25">
      <c r="B76" s="18">
        <f t="shared" si="4"/>
        <v>7.099999999999998E-2</v>
      </c>
      <c r="C76" s="17">
        <f t="shared" si="5"/>
        <v>29</v>
      </c>
      <c r="D76" s="25">
        <f t="shared" si="2"/>
        <v>6.6213920903989363E-8</v>
      </c>
      <c r="E76">
        <f t="shared" si="3"/>
        <v>7.0999999999999994E-2</v>
      </c>
    </row>
    <row r="77" spans="2:5" x14ac:dyDescent="0.25">
      <c r="B77" s="18">
        <f t="shared" si="4"/>
        <v>6.9999999999999979E-2</v>
      </c>
      <c r="C77" s="17">
        <f t="shared" si="5"/>
        <v>30</v>
      </c>
      <c r="D77" s="25">
        <f t="shared" si="2"/>
        <v>1.0090838494413896E-7</v>
      </c>
      <c r="E77">
        <f t="shared" si="3"/>
        <v>7.0000000000000007E-2</v>
      </c>
    </row>
    <row r="78" spans="2:5" x14ac:dyDescent="0.25">
      <c r="B78" s="18">
        <f t="shared" si="4"/>
        <v>6.8999999999999978E-2</v>
      </c>
      <c r="C78" s="17">
        <f t="shared" si="5"/>
        <v>31</v>
      </c>
      <c r="D78" s="25">
        <f t="shared" si="2"/>
        <v>1.5292056596530297E-7</v>
      </c>
      <c r="E78">
        <f t="shared" si="3"/>
        <v>6.9000000000000006E-2</v>
      </c>
    </row>
    <row r="79" spans="2:5" x14ac:dyDescent="0.25">
      <c r="B79" s="18">
        <f t="shared" si="4"/>
        <v>6.7999999999999977E-2</v>
      </c>
      <c r="C79" s="17">
        <f t="shared" si="5"/>
        <v>32</v>
      </c>
      <c r="D79" s="25">
        <f t="shared" ref="D79:D110" si="6">$C$16*ERFC(B79/(2*($C$4*$C$14)^0.5))</f>
        <v>2.3044486921034721E-7</v>
      </c>
      <c r="E79">
        <f t="shared" si="3"/>
        <v>6.8000000000000005E-2</v>
      </c>
    </row>
    <row r="80" spans="2:5" x14ac:dyDescent="0.25">
      <c r="B80" s="18">
        <f t="shared" si="4"/>
        <v>6.6999999999999976E-2</v>
      </c>
      <c r="C80" s="17">
        <f t="shared" si="5"/>
        <v>33</v>
      </c>
      <c r="D80" s="25">
        <f t="shared" si="6"/>
        <v>3.4532861889984074E-7</v>
      </c>
      <c r="E80">
        <f t="shared" si="3"/>
        <v>6.7000000000000004E-2</v>
      </c>
    </row>
    <row r="81" spans="2:5" x14ac:dyDescent="0.25">
      <c r="B81" s="18">
        <f t="shared" si="4"/>
        <v>6.5999999999999975E-2</v>
      </c>
      <c r="C81" s="17">
        <f t="shared" si="5"/>
        <v>34</v>
      </c>
      <c r="D81" s="25">
        <f t="shared" si="6"/>
        <v>5.1459365446503948E-7</v>
      </c>
      <c r="E81">
        <f t="shared" si="3"/>
        <v>6.6000000000000003E-2</v>
      </c>
    </row>
    <row r="82" spans="2:5" x14ac:dyDescent="0.25">
      <c r="B82" s="18">
        <f t="shared" si="4"/>
        <v>6.4999999999999974E-2</v>
      </c>
      <c r="C82" s="17">
        <f t="shared" si="5"/>
        <v>35</v>
      </c>
      <c r="D82" s="25">
        <f t="shared" si="6"/>
        <v>7.6254349664386492E-7</v>
      </c>
      <c r="E82">
        <f t="shared" si="3"/>
        <v>6.5000000000000002E-2</v>
      </c>
    </row>
    <row r="83" spans="2:5" x14ac:dyDescent="0.25">
      <c r="B83" s="18">
        <f t="shared" si="4"/>
        <v>6.3999999999999974E-2</v>
      </c>
      <c r="C83" s="17">
        <f t="shared" si="5"/>
        <v>36</v>
      </c>
      <c r="D83" s="25">
        <f t="shared" si="6"/>
        <v>1.1236608347786555E-6</v>
      </c>
      <c r="E83">
        <f t="shared" si="3"/>
        <v>6.4000000000000001E-2</v>
      </c>
    </row>
    <row r="84" spans="2:5" x14ac:dyDescent="0.25">
      <c r="B84" s="18">
        <f t="shared" si="4"/>
        <v>6.2999999999999973E-2</v>
      </c>
      <c r="C84" s="17">
        <f t="shared" si="5"/>
        <v>37</v>
      </c>
      <c r="D84" s="25">
        <f t="shared" si="6"/>
        <v>1.6465633970473491E-6</v>
      </c>
      <c r="E84">
        <f t="shared" si="3"/>
        <v>6.3E-2</v>
      </c>
    </row>
    <row r="85" spans="2:5" x14ac:dyDescent="0.25">
      <c r="B85" s="18">
        <f t="shared" si="4"/>
        <v>6.1999999999999972E-2</v>
      </c>
      <c r="C85" s="17">
        <f t="shared" si="5"/>
        <v>38</v>
      </c>
      <c r="D85" s="25">
        <f t="shared" si="6"/>
        <v>2.3993660220058145E-6</v>
      </c>
      <c r="E85">
        <f t="shared" si="3"/>
        <v>6.2E-2</v>
      </c>
    </row>
    <row r="86" spans="2:5" x14ac:dyDescent="0.25">
      <c r="B86" s="18">
        <f t="shared" si="4"/>
        <v>6.0999999999999971E-2</v>
      </c>
      <c r="C86" s="17">
        <f t="shared" si="5"/>
        <v>39</v>
      </c>
      <c r="D86" s="25">
        <f t="shared" si="6"/>
        <v>3.4768961085979705E-6</v>
      </c>
      <c r="E86">
        <f t="shared" si="3"/>
        <v>6.0999999999999999E-2</v>
      </c>
    </row>
    <row r="87" spans="2:5" x14ac:dyDescent="0.25">
      <c r="B87" s="18">
        <f t="shared" si="4"/>
        <v>5.999999999999997E-2</v>
      </c>
      <c r="C87" s="17">
        <f t="shared" si="5"/>
        <v>40</v>
      </c>
      <c r="D87" s="25">
        <f t="shared" si="6"/>
        <v>5.0103319563905173E-6</v>
      </c>
      <c r="E87">
        <f t="shared" si="3"/>
        <v>0.06</v>
      </c>
    </row>
    <row r="88" spans="2:5" x14ac:dyDescent="0.25">
      <c r="B88" s="18">
        <f t="shared" si="4"/>
        <v>5.8999999999999969E-2</v>
      </c>
      <c r="C88" s="17">
        <f t="shared" si="5"/>
        <v>41</v>
      </c>
      <c r="D88" s="25">
        <f t="shared" si="6"/>
        <v>7.1799822742558486E-6</v>
      </c>
      <c r="E88">
        <f t="shared" si="3"/>
        <v>5.8999999999999997E-2</v>
      </c>
    </row>
    <row r="89" spans="2:5" x14ac:dyDescent="0.25">
      <c r="B89" s="18">
        <f t="shared" si="4"/>
        <v>5.7999999999999968E-2</v>
      </c>
      <c r="C89" s="17">
        <f t="shared" si="5"/>
        <v>42</v>
      </c>
      <c r="D89" s="25">
        <f t="shared" si="6"/>
        <v>1.0232103669864019E-5</v>
      </c>
      <c r="E89">
        <f t="shared" si="3"/>
        <v>5.8000000000000003E-2</v>
      </c>
    </row>
    <row r="90" spans="2:5" x14ac:dyDescent="0.25">
      <c r="B90" s="18">
        <f t="shared" si="4"/>
        <v>5.6999999999999967E-2</v>
      </c>
      <c r="C90" s="17">
        <f t="shared" si="5"/>
        <v>43</v>
      </c>
      <c r="D90" s="25">
        <f t="shared" si="6"/>
        <v>1.450086416690482E-5</v>
      </c>
      <c r="E90">
        <f t="shared" si="3"/>
        <v>5.7000000000000002E-2</v>
      </c>
    </row>
    <row r="91" spans="2:5" x14ac:dyDescent="0.25">
      <c r="B91" s="18">
        <f t="shared" si="4"/>
        <v>5.5999999999999966E-2</v>
      </c>
      <c r="C91" s="17">
        <f t="shared" si="5"/>
        <v>44</v>
      </c>
      <c r="D91" s="25">
        <f t="shared" si="6"/>
        <v>2.0436806886962714E-5</v>
      </c>
      <c r="E91">
        <f t="shared" si="3"/>
        <v>5.6000000000000001E-2</v>
      </c>
    </row>
    <row r="92" spans="2:5" x14ac:dyDescent="0.25">
      <c r="B92" s="18">
        <f t="shared" si="4"/>
        <v>5.4999999999999966E-2</v>
      </c>
      <c r="C92" s="17">
        <f t="shared" si="5"/>
        <v>45</v>
      </c>
      <c r="D92" s="25">
        <f t="shared" si="6"/>
        <v>2.8643449880658541E-5</v>
      </c>
      <c r="E92">
        <f t="shared" si="3"/>
        <v>5.5E-2</v>
      </c>
    </row>
    <row r="93" spans="2:5" x14ac:dyDescent="0.25">
      <c r="B93" s="18">
        <f t="shared" si="4"/>
        <v>5.3999999999999965E-2</v>
      </c>
      <c r="C93" s="17">
        <f t="shared" si="5"/>
        <v>46</v>
      </c>
      <c r="D93" s="25">
        <f t="shared" si="6"/>
        <v>3.9923974769013984E-5</v>
      </c>
      <c r="E93">
        <f t="shared" si="3"/>
        <v>5.3999999999999999E-2</v>
      </c>
    </row>
    <row r="94" spans="2:5" x14ac:dyDescent="0.25">
      <c r="B94" s="18">
        <f t="shared" si="4"/>
        <v>5.2999999999999964E-2</v>
      </c>
      <c r="C94" s="17">
        <f t="shared" si="5"/>
        <v>47</v>
      </c>
      <c r="D94" s="25">
        <f t="shared" si="6"/>
        <v>5.534030492336589E-5</v>
      </c>
      <c r="E94">
        <f t="shared" si="3"/>
        <v>5.2999999999999999E-2</v>
      </c>
    </row>
    <row r="95" spans="2:5" x14ac:dyDescent="0.25">
      <c r="B95" s="18">
        <f t="shared" si="4"/>
        <v>5.1999999999999963E-2</v>
      </c>
      <c r="C95" s="17">
        <f t="shared" si="5"/>
        <v>48</v>
      </c>
      <c r="D95" s="25">
        <f t="shared" si="6"/>
        <v>7.6287246663734668E-5</v>
      </c>
      <c r="E95">
        <f t="shared" si="3"/>
        <v>5.1999999999999998E-2</v>
      </c>
    </row>
    <row r="96" spans="2:5" x14ac:dyDescent="0.25">
      <c r="B96" s="18">
        <f t="shared" si="4"/>
        <v>5.0999999999999962E-2</v>
      </c>
      <c r="C96" s="17">
        <f t="shared" si="5"/>
        <v>49</v>
      </c>
      <c r="D96" s="25">
        <f t="shared" si="6"/>
        <v>1.0458475360023326E-4</v>
      </c>
      <c r="E96">
        <f t="shared" si="3"/>
        <v>5.0999999999999997E-2</v>
      </c>
    </row>
    <row r="97" spans="2:5" x14ac:dyDescent="0.25">
      <c r="B97" s="18">
        <f t="shared" si="4"/>
        <v>4.9999999999999961E-2</v>
      </c>
      <c r="C97" s="17">
        <f t="shared" si="5"/>
        <v>50</v>
      </c>
      <c r="D97" s="25">
        <f t="shared" si="6"/>
        <v>1.4259175908008526E-4</v>
      </c>
      <c r="E97">
        <f t="shared" si="3"/>
        <v>0.05</v>
      </c>
    </row>
    <row r="98" spans="2:5" x14ac:dyDescent="0.25">
      <c r="B98" s="18">
        <f t="shared" si="4"/>
        <v>4.899999999999996E-2</v>
      </c>
      <c r="C98" s="17">
        <f t="shared" si="5"/>
        <v>51</v>
      </c>
      <c r="D98" s="25">
        <f t="shared" si="6"/>
        <v>1.9334538335487165E-4</v>
      </c>
      <c r="E98">
        <f t="shared" si="3"/>
        <v>4.9000000000000002E-2</v>
      </c>
    </row>
    <row r="99" spans="2:5" x14ac:dyDescent="0.25">
      <c r="B99" s="18">
        <f t="shared" si="4"/>
        <v>4.7999999999999959E-2</v>
      </c>
      <c r="C99" s="17">
        <f t="shared" si="5"/>
        <v>52</v>
      </c>
      <c r="D99" s="25">
        <f t="shared" si="6"/>
        <v>2.6072963285532063E-4</v>
      </c>
      <c r="E99">
        <f t="shared" si="3"/>
        <v>4.8000000000000001E-2</v>
      </c>
    </row>
    <row r="100" spans="2:5" x14ac:dyDescent="0.25">
      <c r="B100" s="18">
        <f t="shared" si="4"/>
        <v>4.6999999999999958E-2</v>
      </c>
      <c r="C100" s="17">
        <f t="shared" si="5"/>
        <v>53</v>
      </c>
      <c r="D100" s="25">
        <f t="shared" si="6"/>
        <v>3.4967793444843032E-4</v>
      </c>
      <c r="E100">
        <f t="shared" si="3"/>
        <v>4.7E-2</v>
      </c>
    </row>
    <row r="101" spans="2:5" x14ac:dyDescent="0.25">
      <c r="B101" s="18">
        <f t="shared" si="4"/>
        <v>4.5999999999999958E-2</v>
      </c>
      <c r="C101" s="17">
        <f t="shared" si="5"/>
        <v>54</v>
      </c>
      <c r="D101" s="25">
        <f t="shared" si="6"/>
        <v>4.6641394658990514E-4</v>
      </c>
      <c r="E101">
        <f t="shared" si="3"/>
        <v>4.5999999999999999E-2</v>
      </c>
    </row>
    <row r="102" spans="2:5" x14ac:dyDescent="0.25">
      <c r="B102" s="18">
        <f t="shared" si="4"/>
        <v>4.4999999999999957E-2</v>
      </c>
      <c r="C102" s="17">
        <f t="shared" si="5"/>
        <v>55</v>
      </c>
      <c r="D102" s="25">
        <f t="shared" si="6"/>
        <v>6.187350143854268E-4</v>
      </c>
      <c r="E102">
        <f t="shared" si="3"/>
        <v>4.4999999999999998E-2</v>
      </c>
    </row>
    <row r="103" spans="2:5" x14ac:dyDescent="0.25">
      <c r="B103" s="18">
        <f t="shared" si="4"/>
        <v>4.3999999999999956E-2</v>
      </c>
      <c r="C103" s="17">
        <f t="shared" si="5"/>
        <v>56</v>
      </c>
      <c r="D103" s="25">
        <f t="shared" si="6"/>
        <v>8.1634233396591879E-4</v>
      </c>
      <c r="E103">
        <f t="shared" si="3"/>
        <v>4.3999999999999997E-2</v>
      </c>
    </row>
    <row r="104" spans="2:5" x14ac:dyDescent="0.25">
      <c r="B104" s="18">
        <f t="shared" si="4"/>
        <v>4.2999999999999955E-2</v>
      </c>
      <c r="C104" s="17">
        <f t="shared" si="5"/>
        <v>57</v>
      </c>
      <c r="D104" s="25">
        <f t="shared" si="6"/>
        <v>1.0712213069803715E-3</v>
      </c>
      <c r="E104">
        <f t="shared" si="3"/>
        <v>4.2999999999999997E-2</v>
      </c>
    </row>
    <row r="105" spans="2:5" x14ac:dyDescent="0.25">
      <c r="B105" s="18">
        <f t="shared" si="4"/>
        <v>4.1999999999999954E-2</v>
      </c>
      <c r="C105" s="17">
        <f t="shared" si="5"/>
        <v>58</v>
      </c>
      <c r="D105" s="25">
        <f t="shared" si="6"/>
        <v>1.39807464121157E-3</v>
      </c>
      <c r="E105">
        <f t="shared" si="3"/>
        <v>4.2000000000000003E-2</v>
      </c>
    </row>
    <row r="106" spans="2:5" x14ac:dyDescent="0.25">
      <c r="B106" s="18">
        <f t="shared" si="4"/>
        <v>4.0999999999999953E-2</v>
      </c>
      <c r="C106" s="17">
        <f t="shared" si="5"/>
        <v>59</v>
      </c>
      <c r="D106" s="25">
        <f t="shared" si="6"/>
        <v>1.8148094336788211E-3</v>
      </c>
      <c r="E106">
        <f t="shared" si="3"/>
        <v>4.1000000000000002E-2</v>
      </c>
    </row>
    <row r="107" spans="2:5" x14ac:dyDescent="0.25">
      <c r="B107" s="18">
        <f t="shared" si="4"/>
        <v>3.9999999999999952E-2</v>
      </c>
      <c r="C107" s="17">
        <f t="shared" si="5"/>
        <v>60</v>
      </c>
      <c r="D107" s="25">
        <f t="shared" si="6"/>
        <v>2.3430777103758717E-3</v>
      </c>
      <c r="E107">
        <f t="shared" si="3"/>
        <v>0.04</v>
      </c>
    </row>
    <row r="108" spans="2:5" x14ac:dyDescent="0.25">
      <c r="B108" s="18">
        <f t="shared" si="4"/>
        <v>3.8999999999999951E-2</v>
      </c>
      <c r="C108" s="17">
        <f t="shared" si="5"/>
        <v>61</v>
      </c>
      <c r="D108" s="25">
        <f t="shared" si="6"/>
        <v>3.0088676563491267E-3</v>
      </c>
      <c r="E108">
        <f t="shared" si="3"/>
        <v>3.9E-2</v>
      </c>
    </row>
    <row r="109" spans="2:5" x14ac:dyDescent="0.25">
      <c r="B109" s="18">
        <f t="shared" si="4"/>
        <v>3.799999999999995E-2</v>
      </c>
      <c r="C109" s="17">
        <f t="shared" si="5"/>
        <v>62</v>
      </c>
      <c r="D109" s="25">
        <f t="shared" si="6"/>
        <v>3.8431400333834055E-3</v>
      </c>
      <c r="E109">
        <f t="shared" si="3"/>
        <v>3.7999999999999999E-2</v>
      </c>
    </row>
    <row r="110" spans="2:5" x14ac:dyDescent="0.25">
      <c r="B110" s="18">
        <f t="shared" si="4"/>
        <v>3.699999999999995E-2</v>
      </c>
      <c r="C110" s="17">
        <f t="shared" si="5"/>
        <v>63</v>
      </c>
      <c r="D110" s="25">
        <f t="shared" si="6"/>
        <v>4.882501056422974E-3</v>
      </c>
      <c r="E110">
        <f t="shared" si="3"/>
        <v>3.6999999999999998E-2</v>
      </c>
    </row>
    <row r="111" spans="2:5" x14ac:dyDescent="0.25">
      <c r="B111" s="18">
        <f t="shared" si="4"/>
        <v>3.5999999999999949E-2</v>
      </c>
      <c r="C111" s="17">
        <f t="shared" si="5"/>
        <v>64</v>
      </c>
      <c r="D111" s="25">
        <f t="shared" ref="D111:D147" si="7">$C$16*ERFC(B111/(2*($C$4*$C$14)^0.5))</f>
        <v>6.1698993205442434E-3</v>
      </c>
      <c r="E111">
        <f t="shared" si="3"/>
        <v>3.5999999999999997E-2</v>
      </c>
    </row>
    <row r="112" spans="2:5" x14ac:dyDescent="0.25">
      <c r="B112" s="18">
        <f t="shared" si="4"/>
        <v>3.4999999999999948E-2</v>
      </c>
      <c r="C112" s="17">
        <f t="shared" si="5"/>
        <v>65</v>
      </c>
      <c r="D112" s="25">
        <f t="shared" si="7"/>
        <v>7.755330310265568E-3</v>
      </c>
      <c r="E112">
        <f t="shared" ref="E112:E147" si="8">(100-C112)/1000</f>
        <v>3.5000000000000003E-2</v>
      </c>
    </row>
    <row r="113" spans="2:5" x14ac:dyDescent="0.25">
      <c r="B113" s="18">
        <f t="shared" ref="B113:B147" si="9">B112-$C$11</f>
        <v>3.3999999999999947E-2</v>
      </c>
      <c r="C113" s="17">
        <f t="shared" ref="C113:C147" si="10">C112+1</f>
        <v>66</v>
      </c>
      <c r="D113" s="25">
        <f t="shared" si="7"/>
        <v>9.6965276952434287E-3</v>
      </c>
      <c r="E113">
        <f t="shared" si="8"/>
        <v>3.4000000000000002E-2</v>
      </c>
    </row>
    <row r="114" spans="2:5" x14ac:dyDescent="0.25">
      <c r="B114" s="18">
        <f t="shared" si="9"/>
        <v>3.2999999999999946E-2</v>
      </c>
      <c r="C114" s="17">
        <f t="shared" si="10"/>
        <v>67</v>
      </c>
      <c r="D114" s="25">
        <f t="shared" si="7"/>
        <v>1.2059616177490386E-2</v>
      </c>
      <c r="E114">
        <f t="shared" si="8"/>
        <v>3.3000000000000002E-2</v>
      </c>
    </row>
    <row r="115" spans="2:5" x14ac:dyDescent="0.25">
      <c r="B115" s="18">
        <f t="shared" si="9"/>
        <v>3.1999999999999945E-2</v>
      </c>
      <c r="C115" s="17">
        <f t="shared" si="10"/>
        <v>68</v>
      </c>
      <c r="D115" s="25">
        <f t="shared" si="7"/>
        <v>1.4919696305822058E-2</v>
      </c>
      <c r="E115">
        <f t="shared" si="8"/>
        <v>3.2000000000000001E-2</v>
      </c>
    </row>
    <row r="116" spans="2:5" x14ac:dyDescent="0.25">
      <c r="B116" s="18">
        <f t="shared" si="9"/>
        <v>3.0999999999999944E-2</v>
      </c>
      <c r="C116" s="17">
        <f t="shared" si="10"/>
        <v>69</v>
      </c>
      <c r="D116" s="25">
        <f t="shared" si="7"/>
        <v>1.8361327655766743E-2</v>
      </c>
      <c r="E116">
        <f t="shared" si="8"/>
        <v>3.1E-2</v>
      </c>
    </row>
    <row r="117" spans="2:5" x14ac:dyDescent="0.25">
      <c r="B117" s="18">
        <f t="shared" si="9"/>
        <v>2.9999999999999943E-2</v>
      </c>
      <c r="C117" s="17">
        <f t="shared" si="10"/>
        <v>70</v>
      </c>
      <c r="D117" s="25">
        <f t="shared" si="7"/>
        <v>2.2478873366125546E-2</v>
      </c>
      <c r="E117">
        <f t="shared" si="8"/>
        <v>0.03</v>
      </c>
    </row>
    <row r="118" spans="2:5" x14ac:dyDescent="0.25">
      <c r="B118" s="18">
        <f t="shared" si="9"/>
        <v>2.8999999999999942E-2</v>
      </c>
      <c r="C118" s="17">
        <f t="shared" si="10"/>
        <v>71</v>
      </c>
      <c r="D118" s="25">
        <f t="shared" si="7"/>
        <v>2.7376666531602589E-2</v>
      </c>
      <c r="E118">
        <f t="shared" si="8"/>
        <v>2.9000000000000001E-2</v>
      </c>
    </row>
    <row r="119" spans="2:5" x14ac:dyDescent="0.25">
      <c r="B119" s="18">
        <f t="shared" si="9"/>
        <v>2.7999999999999942E-2</v>
      </c>
      <c r="C119" s="17">
        <f t="shared" si="10"/>
        <v>72</v>
      </c>
      <c r="D119" s="25">
        <f t="shared" si="7"/>
        <v>3.3168957692077915E-2</v>
      </c>
      <c r="E119">
        <f t="shared" si="8"/>
        <v>2.8000000000000001E-2</v>
      </c>
    </row>
    <row r="120" spans="2:5" x14ac:dyDescent="0.25">
      <c r="B120" s="18">
        <f t="shared" si="9"/>
        <v>2.6999999999999941E-2</v>
      </c>
      <c r="C120" s="17">
        <f t="shared" si="10"/>
        <v>73</v>
      </c>
      <c r="D120" s="25">
        <f t="shared" si="7"/>
        <v>3.9979602946257443E-2</v>
      </c>
      <c r="E120">
        <f t="shared" si="8"/>
        <v>2.7E-2</v>
      </c>
    </row>
    <row r="121" spans="2:5" x14ac:dyDescent="0.25">
      <c r="B121" s="18">
        <f t="shared" si="9"/>
        <v>2.599999999999994E-2</v>
      </c>
      <c r="C121" s="17">
        <f t="shared" si="10"/>
        <v>74</v>
      </c>
      <c r="D121" s="25">
        <f t="shared" si="7"/>
        <v>4.7941454338521948E-2</v>
      </c>
      <c r="E121">
        <f t="shared" si="8"/>
        <v>2.5999999999999999E-2</v>
      </c>
    </row>
    <row r="122" spans="2:5" x14ac:dyDescent="0.25">
      <c r="B122" s="18">
        <f t="shared" si="9"/>
        <v>2.4999999999999939E-2</v>
      </c>
      <c r="C122" s="17">
        <f t="shared" si="10"/>
        <v>75</v>
      </c>
      <c r="D122" s="25">
        <f t="shared" si="7"/>
        <v>5.7195418362603279E-2</v>
      </c>
      <c r="E122">
        <f t="shared" si="8"/>
        <v>2.5000000000000001E-2</v>
      </c>
    </row>
    <row r="123" spans="2:5" x14ac:dyDescent="0.25">
      <c r="B123" s="18">
        <f t="shared" si="9"/>
        <v>2.3999999999999938E-2</v>
      </c>
      <c r="C123" s="17">
        <f t="shared" si="10"/>
        <v>76</v>
      </c>
      <c r="D123" s="25">
        <f t="shared" si="7"/>
        <v>6.7889154861829795E-2</v>
      </c>
      <c r="E123">
        <f t="shared" si="8"/>
        <v>2.4E-2</v>
      </c>
    </row>
    <row r="124" spans="2:5" x14ac:dyDescent="0.25">
      <c r="B124" s="18">
        <f t="shared" si="9"/>
        <v>2.2999999999999937E-2</v>
      </c>
      <c r="C124" s="17">
        <f t="shared" si="10"/>
        <v>77</v>
      </c>
      <c r="D124" s="25">
        <f t="shared" si="7"/>
        <v>8.0175397354953867E-2</v>
      </c>
      <c r="E124">
        <f t="shared" si="8"/>
        <v>2.3E-2</v>
      </c>
    </row>
    <row r="125" spans="2:5" x14ac:dyDescent="0.25">
      <c r="B125" s="18">
        <f t="shared" si="9"/>
        <v>2.1999999999999936E-2</v>
      </c>
      <c r="C125" s="17">
        <f t="shared" si="10"/>
        <v>78</v>
      </c>
      <c r="D125" s="25">
        <f t="shared" si="7"/>
        <v>9.4209886833874656E-2</v>
      </c>
      <c r="E125">
        <f t="shared" si="8"/>
        <v>2.1999999999999999E-2</v>
      </c>
    </row>
    <row r="126" spans="2:5" x14ac:dyDescent="0.25">
      <c r="B126" s="18">
        <f t="shared" si="9"/>
        <v>2.0999999999999935E-2</v>
      </c>
      <c r="C126" s="17">
        <f t="shared" si="10"/>
        <v>79</v>
      </c>
      <c r="D126" s="25">
        <f t="shared" si="7"/>
        <v>0.1101489241859481</v>
      </c>
      <c r="E126">
        <f t="shared" si="8"/>
        <v>2.1000000000000001E-2</v>
      </c>
    </row>
    <row r="127" spans="2:5" x14ac:dyDescent="0.25">
      <c r="B127" s="18">
        <f t="shared" si="9"/>
        <v>1.9999999999999934E-2</v>
      </c>
      <c r="C127" s="17">
        <f t="shared" si="10"/>
        <v>80</v>
      </c>
      <c r="D127" s="25">
        <f t="shared" si="7"/>
        <v>0.12814656126568102</v>
      </c>
      <c r="E127">
        <f t="shared" si="8"/>
        <v>0.02</v>
      </c>
    </row>
    <row r="128" spans="2:5" x14ac:dyDescent="0.25">
      <c r="B128" s="18">
        <f t="shared" si="9"/>
        <v>1.8999999999999934E-2</v>
      </c>
      <c r="C128" s="17">
        <f t="shared" si="10"/>
        <v>81</v>
      </c>
      <c r="D128" s="25">
        <f t="shared" si="7"/>
        <v>0.14835146680827102</v>
      </c>
      <c r="E128">
        <f t="shared" si="8"/>
        <v>1.9E-2</v>
      </c>
    </row>
    <row r="129" spans="2:5" x14ac:dyDescent="0.25">
      <c r="B129" s="18">
        <f t="shared" si="9"/>
        <v>1.7999999999999933E-2</v>
      </c>
      <c r="C129" s="17">
        <f t="shared" si="10"/>
        <v>82</v>
      </c>
      <c r="D129" s="25">
        <f t="shared" si="7"/>
        <v>0.17090352023079913</v>
      </c>
      <c r="E129">
        <f t="shared" si="8"/>
        <v>1.7999999999999999E-2</v>
      </c>
    </row>
    <row r="130" spans="2:5" x14ac:dyDescent="0.25">
      <c r="B130" s="18">
        <f t="shared" si="9"/>
        <v>1.6999999999999932E-2</v>
      </c>
      <c r="C130" s="17">
        <f t="shared" si="10"/>
        <v>83</v>
      </c>
      <c r="D130" s="25">
        <f t="shared" si="7"/>
        <v>0.19593020317388565</v>
      </c>
      <c r="E130">
        <f t="shared" si="8"/>
        <v>1.7000000000000001E-2</v>
      </c>
    </row>
    <row r="131" spans="2:5" x14ac:dyDescent="0.25">
      <c r="B131" s="18">
        <f t="shared" si="9"/>
        <v>1.5999999999999931E-2</v>
      </c>
      <c r="C131" s="17">
        <f t="shared" si="10"/>
        <v>84</v>
      </c>
      <c r="D131" s="25">
        <f t="shared" si="7"/>
        <v>0.22354287457132244</v>
      </c>
      <c r="E131">
        <f t="shared" si="8"/>
        <v>1.6E-2</v>
      </c>
    </row>
    <row r="132" spans="2:5" x14ac:dyDescent="0.25">
      <c r="B132" s="18">
        <f t="shared" si="9"/>
        <v>1.499999999999993E-2</v>
      </c>
      <c r="C132" s="17">
        <f t="shared" si="10"/>
        <v>85</v>
      </c>
      <c r="D132" s="25">
        <f t="shared" si="7"/>
        <v>0.25383302921587597</v>
      </c>
      <c r="E132">
        <f t="shared" si="8"/>
        <v>1.4999999999999999E-2</v>
      </c>
    </row>
    <row r="133" spans="2:5" x14ac:dyDescent="0.25">
      <c r="B133" s="18">
        <f t="shared" si="9"/>
        <v>1.3999999999999929E-2</v>
      </c>
      <c r="C133" s="17">
        <f t="shared" si="10"/>
        <v>86</v>
      </c>
      <c r="D133" s="25">
        <f t="shared" si="7"/>
        <v>0.28686865132537082</v>
      </c>
      <c r="E133">
        <f t="shared" si="8"/>
        <v>1.4E-2</v>
      </c>
    </row>
    <row r="134" spans="2:5" x14ac:dyDescent="0.25">
      <c r="B134" s="18">
        <f t="shared" si="9"/>
        <v>1.2999999999999928E-2</v>
      </c>
      <c r="C134" s="17">
        <f t="shared" si="10"/>
        <v>87</v>
      </c>
      <c r="D134" s="25">
        <f t="shared" si="7"/>
        <v>0.32269078265738638</v>
      </c>
      <c r="E134">
        <f t="shared" si="8"/>
        <v>1.2999999999999999E-2</v>
      </c>
    </row>
    <row r="135" spans="2:5" x14ac:dyDescent="0.25">
      <c r="B135" s="18">
        <f t="shared" si="9"/>
        <v>1.1999999999999927E-2</v>
      </c>
      <c r="C135" s="17">
        <f t="shared" si="10"/>
        <v>88</v>
      </c>
      <c r="D135" s="25">
        <f t="shared" si="7"/>
        <v>0.36131042852618178</v>
      </c>
      <c r="E135">
        <f t="shared" si="8"/>
        <v>1.2E-2</v>
      </c>
    </row>
    <row r="136" spans="2:5" x14ac:dyDescent="0.25">
      <c r="B136" s="18">
        <f t="shared" si="9"/>
        <v>1.0999999999999927E-2</v>
      </c>
      <c r="C136" s="17">
        <f t="shared" si="10"/>
        <v>89</v>
      </c>
      <c r="D136" s="25">
        <f t="shared" si="7"/>
        <v>0.40270592404949812</v>
      </c>
      <c r="E136">
        <f t="shared" si="8"/>
        <v>1.0999999999999999E-2</v>
      </c>
    </row>
    <row r="137" spans="2:5" x14ac:dyDescent="0.25">
      <c r="B137" s="18">
        <f t="shared" si="9"/>
        <v>9.9999999999999256E-3</v>
      </c>
      <c r="C137" s="17">
        <f t="shared" si="10"/>
        <v>90</v>
      </c>
      <c r="D137" s="25">
        <f t="shared" si="7"/>
        <v>0.44682087670870096</v>
      </c>
      <c r="E137">
        <f t="shared" si="8"/>
        <v>0.01</v>
      </c>
    </row>
    <row r="138" spans="2:5" x14ac:dyDescent="0.25">
      <c r="B138" s="18">
        <f t="shared" si="9"/>
        <v>8.9999999999999247E-3</v>
      </c>
      <c r="C138" s="17">
        <f t="shared" si="10"/>
        <v>91</v>
      </c>
      <c r="D138" s="25">
        <f t="shared" si="7"/>
        <v>0.49356278970339296</v>
      </c>
      <c r="E138">
        <f t="shared" si="8"/>
        <v>8.9999999999999993E-3</v>
      </c>
    </row>
    <row r="139" spans="2:5" x14ac:dyDescent="0.25">
      <c r="B139" s="18">
        <f t="shared" si="9"/>
        <v>7.9999999999999238E-3</v>
      </c>
      <c r="C139" s="17">
        <f t="shared" si="10"/>
        <v>92</v>
      </c>
      <c r="D139" s="25">
        <f t="shared" si="7"/>
        <v>0.54280245375737701</v>
      </c>
      <c r="E139">
        <f t="shared" si="8"/>
        <v>8.0000000000000002E-3</v>
      </c>
    </row>
    <row r="140" spans="2:5" x14ac:dyDescent="0.25">
      <c r="B140" s="18">
        <f t="shared" si="9"/>
        <v>6.9999999999999238E-3</v>
      </c>
      <c r="C140" s="17">
        <f t="shared" si="10"/>
        <v>93</v>
      </c>
      <c r="D140" s="25">
        <f t="shared" si="7"/>
        <v>0.59437417341230403</v>
      </c>
      <c r="E140">
        <f t="shared" si="8"/>
        <v>7.0000000000000001E-3</v>
      </c>
    </row>
    <row r="141" spans="2:5" x14ac:dyDescent="0.25">
      <c r="B141" s="18">
        <f t="shared" si="9"/>
        <v>5.9999999999999238E-3</v>
      </c>
      <c r="C141" s="17">
        <f t="shared" si="10"/>
        <v>94</v>
      </c>
      <c r="D141" s="25">
        <f t="shared" si="7"/>
        <v>0.64807686813915033</v>
      </c>
      <c r="E141">
        <f t="shared" si="8"/>
        <v>6.0000000000000001E-3</v>
      </c>
    </row>
    <row r="142" spans="2:5" x14ac:dyDescent="0.25">
      <c r="B142" s="18">
        <f t="shared" si="9"/>
        <v>4.9999999999999238E-3</v>
      </c>
      <c r="C142" s="17">
        <f t="shared" si="10"/>
        <v>95</v>
      </c>
      <c r="D142" s="25">
        <f t="shared" si="7"/>
        <v>0.70367605977797321</v>
      </c>
      <c r="E142">
        <f t="shared" si="8"/>
        <v>5.0000000000000001E-3</v>
      </c>
    </row>
    <row r="143" spans="2:5" x14ac:dyDescent="0.25">
      <c r="B143" s="18">
        <f t="shared" si="9"/>
        <v>3.9999999999999238E-3</v>
      </c>
      <c r="C143" s="17">
        <f t="shared" si="10"/>
        <v>96</v>
      </c>
      <c r="D143" s="25">
        <f>$C$16*ERFC(B143/(2*($C$4*$C$14)^0.5))</f>
        <v>0.76090672707511853</v>
      </c>
      <c r="E143">
        <f t="shared" si="8"/>
        <v>4.0000000000000001E-3</v>
      </c>
    </row>
    <row r="144" spans="2:5" x14ac:dyDescent="0.25">
      <c r="B144" s="18">
        <f t="shared" si="9"/>
        <v>2.9999999999999237E-3</v>
      </c>
      <c r="C144" s="17">
        <f t="shared" si="10"/>
        <v>97</v>
      </c>
      <c r="D144" s="25">
        <f t="shared" si="7"/>
        <v>0.81947697677752562</v>
      </c>
      <c r="E144">
        <f t="shared" si="8"/>
        <v>3.0000000000000001E-3</v>
      </c>
    </row>
    <row r="145" spans="2:5" x14ac:dyDescent="0.25">
      <c r="B145" s="18">
        <f t="shared" si="9"/>
        <v>1.9999999999999237E-3</v>
      </c>
      <c r="C145" s="17">
        <f t="shared" si="10"/>
        <v>98</v>
      </c>
      <c r="D145" s="25">
        <f t="shared" si="7"/>
        <v>0.87907245030897563</v>
      </c>
      <c r="E145">
        <f t="shared" si="8"/>
        <v>2E-3</v>
      </c>
    </row>
    <row r="146" spans="2:5" x14ac:dyDescent="0.25">
      <c r="B146" s="18">
        <f t="shared" si="9"/>
        <v>9.9999999999992369E-4</v>
      </c>
      <c r="C146" s="17">
        <f t="shared" si="10"/>
        <v>99</v>
      </c>
      <c r="D146" s="25">
        <f t="shared" si="7"/>
        <v>0.93936135694514566</v>
      </c>
      <c r="E146">
        <f t="shared" si="8"/>
        <v>1E-3</v>
      </c>
    </row>
    <row r="147" spans="2:5" x14ac:dyDescent="0.25">
      <c r="B147" s="18">
        <f t="shared" si="9"/>
        <v>-7.6327832942979512E-17</v>
      </c>
      <c r="C147" s="17">
        <f t="shared" si="10"/>
        <v>100</v>
      </c>
      <c r="D147" s="29">
        <f t="shared" si="7"/>
        <v>1.0000000000000047</v>
      </c>
      <c r="E147">
        <f t="shared" si="8"/>
        <v>0</v>
      </c>
    </row>
    <row r="148" spans="2:5" x14ac:dyDescent="0.25">
      <c r="B148" s="30"/>
      <c r="C148" s="1"/>
      <c r="D148" s="1"/>
    </row>
    <row r="149" spans="2:5" x14ac:dyDescent="0.25">
      <c r="B149" s="30"/>
      <c r="C149" s="1"/>
      <c r="D149" s="1"/>
    </row>
    <row r="150" spans="2:5" x14ac:dyDescent="0.25">
      <c r="B150" s="30"/>
      <c r="C150" s="1"/>
      <c r="D150" s="1"/>
    </row>
    <row r="151" spans="2:5" x14ac:dyDescent="0.25">
      <c r="B151" s="30"/>
      <c r="C151" s="1"/>
      <c r="D151" s="1"/>
    </row>
    <row r="152" spans="2:5" x14ac:dyDescent="0.25">
      <c r="B152" s="30"/>
      <c r="C152" s="1"/>
      <c r="D152" s="1"/>
    </row>
    <row r="153" spans="2:5" x14ac:dyDescent="0.25">
      <c r="B153" s="30"/>
      <c r="C153" s="1"/>
      <c r="D153" s="1"/>
    </row>
    <row r="154" spans="2:5" x14ac:dyDescent="0.25">
      <c r="B154" s="30"/>
      <c r="C154" s="1"/>
      <c r="D154" s="1"/>
    </row>
    <row r="155" spans="2:5" x14ac:dyDescent="0.25">
      <c r="B155" s="30"/>
      <c r="C155" s="1"/>
      <c r="D155" s="1"/>
    </row>
    <row r="156" spans="2:5" x14ac:dyDescent="0.25">
      <c r="B156" s="30"/>
      <c r="C156" s="1"/>
      <c r="D156" s="1"/>
    </row>
    <row r="157" spans="2:5" x14ac:dyDescent="0.25">
      <c r="B157" s="30"/>
      <c r="C157" s="1"/>
      <c r="D157" s="1"/>
    </row>
    <row r="158" spans="2:5" x14ac:dyDescent="0.25">
      <c r="B158" s="30"/>
      <c r="C158" s="1"/>
      <c r="D158" s="1"/>
    </row>
    <row r="159" spans="2:5" x14ac:dyDescent="0.25">
      <c r="B159" s="30"/>
      <c r="C159" s="1"/>
      <c r="D159" s="1"/>
    </row>
    <row r="160" spans="2:5" x14ac:dyDescent="0.25">
      <c r="B160" s="30"/>
      <c r="C160" s="1"/>
      <c r="D160" s="1"/>
    </row>
    <row r="161" spans="2:4" x14ac:dyDescent="0.25">
      <c r="B161" s="30"/>
      <c r="C161" s="1"/>
      <c r="D161" s="1"/>
    </row>
    <row r="162" spans="2:4" x14ac:dyDescent="0.25">
      <c r="B162" s="30"/>
      <c r="C162" s="1"/>
      <c r="D162" s="1"/>
    </row>
    <row r="163" spans="2:4" x14ac:dyDescent="0.25">
      <c r="B163" s="30"/>
      <c r="C163" s="1"/>
      <c r="D163" s="1"/>
    </row>
    <row r="164" spans="2:4" x14ac:dyDescent="0.25">
      <c r="B164" s="30"/>
      <c r="C164" s="1"/>
      <c r="D164" s="1"/>
    </row>
    <row r="165" spans="2:4" x14ac:dyDescent="0.25">
      <c r="B165" s="30"/>
      <c r="C165" s="1"/>
      <c r="D165" s="1"/>
    </row>
    <row r="166" spans="2:4" x14ac:dyDescent="0.25">
      <c r="B166" s="30"/>
      <c r="C166" s="1"/>
      <c r="D166" s="1"/>
    </row>
    <row r="167" spans="2:4" x14ac:dyDescent="0.25">
      <c r="B167" s="30"/>
      <c r="C167" s="1"/>
      <c r="D16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D=5e-6 8.64e+11s</vt:lpstr>
      <vt:lpstr>D=5e-6 1.728e+11s</vt:lpstr>
    </vt:vector>
  </TitlesOfParts>
  <Company>Culham Centre for Fusion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Hollingsworth, Anthony</dc:creator>
  <cp:lastModifiedBy>Delaporte-Mathurin, Remi</cp:lastModifiedBy>
  <dcterms:created xsi:type="dcterms:W3CDTF">2014-06-24T13:17:24Z</dcterms:created>
  <dcterms:modified xsi:type="dcterms:W3CDTF">2018-06-15T08:17:12Z</dcterms:modified>
</cp:coreProperties>
</file>