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4yd\Downloads\"/>
    </mc:Choice>
  </mc:AlternateContent>
  <xr:revisionPtr revIDLastSave="0" documentId="13_ncr:1_{F9E88EA2-7D2F-43F1-BDE1-BBAC033297B5}" xr6:coauthVersionLast="45" xr6:coauthVersionMax="45" xr10:uidLastSave="{00000000-0000-0000-0000-000000000000}"/>
  <bookViews>
    <workbookView xWindow="-120" yWindow="-120" windowWidth="20730" windowHeight="11160" activeTab="1" xr2:uid="{0D810236-238D-451E-8AF8-240F28CD724C}"/>
  </bookViews>
  <sheets>
    <sheet name="EXP" sheetId="2" r:id="rId1"/>
    <sheet name="AEXP" sheetId="1" r:id="rId2"/>
    <sheet name="PNOE" sheetId="3" r:id="rId3"/>
    <sheet name="PE" sheetId="5" r:id="rId4"/>
    <sheet name="TAID" sheetId="6" r:id="rId5"/>
    <sheet name="TPGG" sheetId="7" r:id="rId6"/>
  </sheets>
  <definedNames>
    <definedName name="solver_adj" localSheetId="1" hidden="1">AEXP!$O$2:$S$4</definedName>
    <definedName name="solver_adj" localSheetId="0" hidden="1">EXP!$O$2:$S$4</definedName>
    <definedName name="solver_adj" localSheetId="3" hidden="1">PE!$O$2:$S$3</definedName>
    <definedName name="solver_adj" localSheetId="2" hidden="1">PNOE!$O$2:$S$3</definedName>
    <definedName name="solver_adj" localSheetId="4" hidden="1">TAID!$O$2:$S$4</definedName>
    <definedName name="solver_adj" localSheetId="5" hidden="1">TPGG!$O$2:$S$4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cvg" localSheetId="4" hidden="1">0.0001</definedName>
    <definedName name="solver_cvg" localSheetId="5" hidden="1">0.0001</definedName>
    <definedName name="solver_drv" localSheetId="1" hidden="1">2</definedName>
    <definedName name="solver_drv" localSheetId="0" hidden="1">2</definedName>
    <definedName name="solver_drv" localSheetId="3" hidden="1">2</definedName>
    <definedName name="solver_drv" localSheetId="2" hidden="1">2</definedName>
    <definedName name="solver_drv" localSheetId="4" hidden="1">2</definedName>
    <definedName name="solver_drv" localSheetId="5" hidden="1">2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ng" localSheetId="2" hidden="1">1</definedName>
    <definedName name="solver_eng" localSheetId="4" hidden="1">1</definedName>
    <definedName name="solver_eng" localSheetId="5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est" localSheetId="2" hidden="1">1</definedName>
    <definedName name="solver_est" localSheetId="4" hidden="1">1</definedName>
    <definedName name="solver_est" localSheetId="5" hidden="1">1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lhs1" localSheetId="1" hidden="1">AEXP!$O$2:$S$4</definedName>
    <definedName name="solver_lhs1" localSheetId="0" hidden="1">EXP!$O$2:$S$4</definedName>
    <definedName name="solver_lhs1" localSheetId="3" hidden="1">PE!$O$2:$S$4</definedName>
    <definedName name="solver_lhs1" localSheetId="2" hidden="1">PNOE!$O$2:$S$3</definedName>
    <definedName name="solver_lhs1" localSheetId="4" hidden="1">TAID!$O$2:$S$4</definedName>
    <definedName name="solver_lhs1" localSheetId="5" hidden="1">TPGG!$O$2:$S$4</definedName>
    <definedName name="solver_lhs2" localSheetId="1" hidden="1">AEXP!$T$2</definedName>
    <definedName name="solver_lhs2" localSheetId="0" hidden="1">EXP!$T$2</definedName>
    <definedName name="solver_lhs2" localSheetId="3" hidden="1">PE!$T$2</definedName>
    <definedName name="solver_lhs2" localSheetId="2" hidden="1">PNOE!$T$2</definedName>
    <definedName name="solver_lhs2" localSheetId="4" hidden="1">TAID!$T$2</definedName>
    <definedName name="solver_lhs2" localSheetId="5" hidden="1">TPGG!$T$2</definedName>
    <definedName name="solver_lhs3" localSheetId="1" hidden="1">AEXP!$T$3</definedName>
    <definedName name="solver_lhs3" localSheetId="0" hidden="1">EXP!$T$3</definedName>
    <definedName name="solver_lhs3" localSheetId="3" hidden="1">PE!$T$3</definedName>
    <definedName name="solver_lhs3" localSheetId="2" hidden="1">PNOE!$T$3</definedName>
    <definedName name="solver_lhs3" localSheetId="4" hidden="1">TAID!$T$3</definedName>
    <definedName name="solver_lhs3" localSheetId="5" hidden="1">TPGG!$T$3</definedName>
    <definedName name="solver_lhs4" localSheetId="1" hidden="1">AEXP!$T$4</definedName>
    <definedName name="solver_lhs4" localSheetId="0" hidden="1">EXP!$T$4</definedName>
    <definedName name="solver_lhs4" localSheetId="3" hidden="1">PE!$T$4</definedName>
    <definedName name="solver_lhs4" localSheetId="2" hidden="1">PNOE!$T$4</definedName>
    <definedName name="solver_lhs4" localSheetId="4" hidden="1">TAID!$T$4</definedName>
    <definedName name="solver_lhs4" localSheetId="5" hidden="1">TPGG!$T$4</definedName>
    <definedName name="solver_lhs5" localSheetId="1" hidden="1">AEXP!$T$4</definedName>
    <definedName name="solver_lhs5" localSheetId="0" hidden="1">EXP!$T$4</definedName>
    <definedName name="solver_lhs5" localSheetId="3" hidden="1">PE!$T$4</definedName>
    <definedName name="solver_lhs5" localSheetId="2" hidden="1">PNOE!$T$4</definedName>
    <definedName name="solver_lhs5" localSheetId="4" hidden="1">TAID!$T$4</definedName>
    <definedName name="solver_lhs5" localSheetId="5" hidden="1">TPGG!$T$4</definedName>
    <definedName name="solver_lhs6" localSheetId="1" hidden="1">AEXP!$T$4</definedName>
    <definedName name="solver_lhs6" localSheetId="0" hidden="1">EXP!$T$4</definedName>
    <definedName name="solver_lhs6" localSheetId="3" hidden="1">PE!$T$4</definedName>
    <definedName name="solver_lhs6" localSheetId="2" hidden="1">PNOE!$T$4</definedName>
    <definedName name="solver_lhs6" localSheetId="4" hidden="1">TAID!$T$4</definedName>
    <definedName name="solver_lhs6" localSheetId="5" hidden="1">TPGG!$T$4</definedName>
    <definedName name="solver_lhs7" localSheetId="1" hidden="1">AEXP!$T$4</definedName>
    <definedName name="solver_lhs7" localSheetId="0" hidden="1">EXP!$T$4</definedName>
    <definedName name="solver_lhs7" localSheetId="3" hidden="1">PE!$T$4</definedName>
    <definedName name="solver_lhs7" localSheetId="2" hidden="1">PNOE!$T$4</definedName>
    <definedName name="solver_lhs7" localSheetId="4" hidden="1">TAID!$T$4</definedName>
    <definedName name="solver_lhs7" localSheetId="5" hidden="1">TPGG!$T$4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ip" localSheetId="2" hidden="1">2147483647</definedName>
    <definedName name="solver_mip" localSheetId="4" hidden="1">2147483647</definedName>
    <definedName name="solver_mip" localSheetId="5" hidden="1">2147483647</definedName>
    <definedName name="solver_mni" localSheetId="1" hidden="1">50</definedName>
    <definedName name="solver_mni" localSheetId="0" hidden="1">50</definedName>
    <definedName name="solver_mni" localSheetId="3" hidden="1">50</definedName>
    <definedName name="solver_mni" localSheetId="2" hidden="1">50</definedName>
    <definedName name="solver_mni" localSheetId="4" hidden="1">50</definedName>
    <definedName name="solver_mni" localSheetId="5" hidden="1">50</definedName>
    <definedName name="solver_mrt" localSheetId="1" hidden="1">0.1</definedName>
    <definedName name="solver_mrt" localSheetId="0" hidden="1">0.1</definedName>
    <definedName name="solver_mrt" localSheetId="3" hidden="1">0.1</definedName>
    <definedName name="solver_mrt" localSheetId="2" hidden="1">0.1</definedName>
    <definedName name="solver_mrt" localSheetId="4" hidden="1">0.1</definedName>
    <definedName name="solver_mrt" localSheetId="5" hidden="1">0.1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msl" localSheetId="2" hidden="1">2</definedName>
    <definedName name="solver_msl" localSheetId="4" hidden="1">2</definedName>
    <definedName name="solver_msl" localSheetId="5" hidden="1">2</definedName>
    <definedName name="solver_neg" localSheetId="1" hidden="1">1</definedName>
    <definedName name="solver_neg" localSheetId="0" hidden="1">1</definedName>
    <definedName name="solver_neg" localSheetId="3" hidden="1">1</definedName>
    <definedName name="solver_neg" localSheetId="2" hidden="1">1</definedName>
    <definedName name="solver_neg" localSheetId="4" hidden="1">1</definedName>
    <definedName name="solver_neg" localSheetId="5" hidden="1">1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od" localSheetId="2" hidden="1">2147483647</definedName>
    <definedName name="solver_nod" localSheetId="4" hidden="1">2147483647</definedName>
    <definedName name="solver_nod" localSheetId="5" hidden="1">2147483647</definedName>
    <definedName name="solver_num" localSheetId="1" hidden="1">4</definedName>
    <definedName name="solver_num" localSheetId="0" hidden="1">4</definedName>
    <definedName name="solver_num" localSheetId="3" hidden="1">3</definedName>
    <definedName name="solver_num" localSheetId="2" hidden="1">3</definedName>
    <definedName name="solver_num" localSheetId="4" hidden="1">4</definedName>
    <definedName name="solver_num" localSheetId="5" hidden="1">4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nwt" localSheetId="2" hidden="1">1</definedName>
    <definedName name="solver_nwt" localSheetId="4" hidden="1">1</definedName>
    <definedName name="solver_nwt" localSheetId="5" hidden="1">1</definedName>
    <definedName name="solver_opt" localSheetId="1" hidden="1">AEXP!$S$13</definedName>
    <definedName name="solver_opt" localSheetId="0" hidden="1">EXP!$S$13</definedName>
    <definedName name="solver_opt" localSheetId="3" hidden="1">PE!$S$13</definedName>
    <definedName name="solver_opt" localSheetId="2" hidden="1">PNOE!$S$13</definedName>
    <definedName name="solver_opt" localSheetId="4" hidden="1">TAID!$S$13</definedName>
    <definedName name="solver_opt" localSheetId="5" hidden="1">TPGG!$S$13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pre" localSheetId="4" hidden="1">0.000001</definedName>
    <definedName name="solver_pre" localSheetId="5" hidden="1">0.000001</definedName>
    <definedName name="solver_rbv" localSheetId="1" hidden="1">2</definedName>
    <definedName name="solver_rbv" localSheetId="0" hidden="1">2</definedName>
    <definedName name="solver_rbv" localSheetId="3" hidden="1">2</definedName>
    <definedName name="solver_rbv" localSheetId="2" hidden="1">2</definedName>
    <definedName name="solver_rbv" localSheetId="4" hidden="1">2</definedName>
    <definedName name="solver_rbv" localSheetId="5" hidden="1">2</definedName>
    <definedName name="solver_rel1" localSheetId="1" hidden="1">4</definedName>
    <definedName name="solver_rel1" localSheetId="0" hidden="1">4</definedName>
    <definedName name="solver_rel1" localSheetId="3" hidden="1">4</definedName>
    <definedName name="solver_rel1" localSheetId="2" hidden="1">4</definedName>
    <definedName name="solver_rel1" localSheetId="4" hidden="1">4</definedName>
    <definedName name="solver_rel1" localSheetId="5" hidden="1">4</definedName>
    <definedName name="solver_rel2" localSheetId="1" hidden="1">2</definedName>
    <definedName name="solver_rel2" localSheetId="0" hidden="1">2</definedName>
    <definedName name="solver_rel2" localSheetId="3" hidden="1">2</definedName>
    <definedName name="solver_rel2" localSheetId="2" hidden="1">2</definedName>
    <definedName name="solver_rel2" localSheetId="4" hidden="1">2</definedName>
    <definedName name="solver_rel2" localSheetId="5" hidden="1">2</definedName>
    <definedName name="solver_rel3" localSheetId="1" hidden="1">2</definedName>
    <definedName name="solver_rel3" localSheetId="0" hidden="1">2</definedName>
    <definedName name="solver_rel3" localSheetId="3" hidden="1">2</definedName>
    <definedName name="solver_rel3" localSheetId="2" hidden="1">2</definedName>
    <definedName name="solver_rel3" localSheetId="4" hidden="1">2</definedName>
    <definedName name="solver_rel3" localSheetId="5" hidden="1">2</definedName>
    <definedName name="solver_rel4" localSheetId="1" hidden="1">2</definedName>
    <definedName name="solver_rel4" localSheetId="0" hidden="1">2</definedName>
    <definedName name="solver_rel4" localSheetId="3" hidden="1">2</definedName>
    <definedName name="solver_rel4" localSheetId="2" hidden="1">2</definedName>
    <definedName name="solver_rel4" localSheetId="4" hidden="1">2</definedName>
    <definedName name="solver_rel4" localSheetId="5" hidden="1">2</definedName>
    <definedName name="solver_rel5" localSheetId="1" hidden="1">2</definedName>
    <definedName name="solver_rel5" localSheetId="0" hidden="1">2</definedName>
    <definedName name="solver_rel5" localSheetId="3" hidden="1">2</definedName>
    <definedName name="solver_rel5" localSheetId="2" hidden="1">2</definedName>
    <definedName name="solver_rel5" localSheetId="4" hidden="1">2</definedName>
    <definedName name="solver_rel5" localSheetId="5" hidden="1">2</definedName>
    <definedName name="solver_rel6" localSheetId="1" hidden="1">2</definedName>
    <definedName name="solver_rel6" localSheetId="0" hidden="1">2</definedName>
    <definedName name="solver_rel6" localSheetId="3" hidden="1">2</definedName>
    <definedName name="solver_rel6" localSheetId="2" hidden="1">2</definedName>
    <definedName name="solver_rel6" localSheetId="4" hidden="1">2</definedName>
    <definedName name="solver_rel6" localSheetId="5" hidden="1">2</definedName>
    <definedName name="solver_rel7" localSheetId="1" hidden="1">2</definedName>
    <definedName name="solver_rel7" localSheetId="0" hidden="1">2</definedName>
    <definedName name="solver_rel7" localSheetId="3" hidden="1">2</definedName>
    <definedName name="solver_rel7" localSheetId="2" hidden="1">2</definedName>
    <definedName name="solver_rel7" localSheetId="4" hidden="1">2</definedName>
    <definedName name="solver_rel7" localSheetId="5" hidden="1">2</definedName>
    <definedName name="solver_rhs1" localSheetId="1" hidden="1">número inteiro</definedName>
    <definedName name="solver_rhs1" localSheetId="0" hidden="1">número inteiro</definedName>
    <definedName name="solver_rhs1" localSheetId="3" hidden="1">número inteiro</definedName>
    <definedName name="solver_rhs1" localSheetId="2" hidden="1">número inteiro</definedName>
    <definedName name="solver_rhs1" localSheetId="4" hidden="1">número inteiro</definedName>
    <definedName name="solver_rhs1" localSheetId="5" hidden="1">número inteiro</definedName>
    <definedName name="solver_rhs2" localSheetId="1" hidden="1">AEXP!$J$2</definedName>
    <definedName name="solver_rhs2" localSheetId="0" hidden="1">EXP!$J$2</definedName>
    <definedName name="solver_rhs2" localSheetId="3" hidden="1">PE!$J$2</definedName>
    <definedName name="solver_rhs2" localSheetId="2" hidden="1">PNOE!$J$2</definedName>
    <definedName name="solver_rhs2" localSheetId="4" hidden="1">TAID!$J$2</definedName>
    <definedName name="solver_rhs2" localSheetId="5" hidden="1">TPGG!$J$2</definedName>
    <definedName name="solver_rhs3" localSheetId="1" hidden="1">AEXP!$J$3</definedName>
    <definedName name="solver_rhs3" localSheetId="0" hidden="1">EXP!$J$3</definedName>
    <definedName name="solver_rhs3" localSheetId="3" hidden="1">PE!$J$3</definedName>
    <definedName name="solver_rhs3" localSheetId="2" hidden="1">PNOE!$J$3</definedName>
    <definedName name="solver_rhs3" localSheetId="4" hidden="1">TAID!$J$3</definedName>
    <definedName name="solver_rhs3" localSheetId="5" hidden="1">TPGG!$J$3</definedName>
    <definedName name="solver_rhs4" localSheetId="1" hidden="1">AEXP!$J$4</definedName>
    <definedName name="solver_rhs4" localSheetId="0" hidden="1">EXP!$J$4</definedName>
    <definedName name="solver_rhs4" localSheetId="3" hidden="1">PE!$J$4</definedName>
    <definedName name="solver_rhs4" localSheetId="2" hidden="1">PNOE!$J$4</definedName>
    <definedName name="solver_rhs4" localSheetId="4" hidden="1">TAID!$J$4</definedName>
    <definedName name="solver_rhs4" localSheetId="5" hidden="1">TPGG!$J$4</definedName>
    <definedName name="solver_rhs5" localSheetId="1" hidden="1">AEXP!$J$4</definedName>
    <definedName name="solver_rhs5" localSheetId="0" hidden="1">EXP!$J$4</definedName>
    <definedName name="solver_rhs5" localSheetId="3" hidden="1">PE!$J$4</definedName>
    <definedName name="solver_rhs5" localSheetId="2" hidden="1">PNOE!$J$4</definedName>
    <definedName name="solver_rhs5" localSheetId="4" hidden="1">TAID!$J$4</definedName>
    <definedName name="solver_rhs5" localSheetId="5" hidden="1">TPGG!$J$4</definedName>
    <definedName name="solver_rhs6" localSheetId="1" hidden="1">AEXP!$J$4</definedName>
    <definedName name="solver_rhs6" localSheetId="0" hidden="1">EXP!$J$4</definedName>
    <definedName name="solver_rhs6" localSheetId="3" hidden="1">PE!$J$4</definedName>
    <definedName name="solver_rhs6" localSheetId="2" hidden="1">PNOE!$J$4</definedName>
    <definedName name="solver_rhs6" localSheetId="4" hidden="1">TAID!$J$4</definedName>
    <definedName name="solver_rhs6" localSheetId="5" hidden="1">TPGG!$J$4</definedName>
    <definedName name="solver_rhs7" localSheetId="1" hidden="1">AEXP!$J$4</definedName>
    <definedName name="solver_rhs7" localSheetId="0" hidden="1">EXP!$J$4</definedName>
    <definedName name="solver_rhs7" localSheetId="3" hidden="1">PE!$J$4</definedName>
    <definedName name="solver_rhs7" localSheetId="2" hidden="1">PNOE!$J$4</definedName>
    <definedName name="solver_rhs7" localSheetId="4" hidden="1">TAID!$J$4</definedName>
    <definedName name="solver_rhs7" localSheetId="5" hidden="1">TPGG!$J$4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sd" localSheetId="1" hidden="1">10</definedName>
    <definedName name="solver_rsd" localSheetId="0" hidden="1">10</definedName>
    <definedName name="solver_rsd" localSheetId="3" hidden="1">10</definedName>
    <definedName name="solver_rsd" localSheetId="2" hidden="1">10</definedName>
    <definedName name="solver_rsd" localSheetId="4" hidden="1">10</definedName>
    <definedName name="solver_rsd" localSheetId="5" hidden="1">10</definedName>
    <definedName name="solver_scl" localSheetId="1" hidden="1">2</definedName>
    <definedName name="solver_scl" localSheetId="0" hidden="1">2</definedName>
    <definedName name="solver_scl" localSheetId="3" hidden="1">2</definedName>
    <definedName name="solver_scl" localSheetId="2" hidden="1">2</definedName>
    <definedName name="solver_scl" localSheetId="4" hidden="1">2</definedName>
    <definedName name="solver_scl" localSheetId="5" hidden="1">2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ssz" localSheetId="2" hidden="1">100</definedName>
    <definedName name="solver_ssz" localSheetId="4" hidden="1">100</definedName>
    <definedName name="solver_ssz" localSheetId="5" hidden="1">100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ol" localSheetId="2" hidden="1">0.01</definedName>
    <definedName name="solver_tol" localSheetId="4" hidden="1">0.01</definedName>
    <definedName name="solver_tol" localSheetId="5" hidden="1">0.01</definedName>
    <definedName name="solver_typ" localSheetId="1" hidden="1">2</definedName>
    <definedName name="solver_typ" localSheetId="0" hidden="1">2</definedName>
    <definedName name="solver_typ" localSheetId="3" hidden="1">2</definedName>
    <definedName name="solver_typ" localSheetId="2" hidden="1">2</definedName>
    <definedName name="solver_typ" localSheetId="4" hidden="1">2</definedName>
    <definedName name="solver_typ" localSheetId="5" hidden="1">2</definedName>
    <definedName name="solver_val" localSheetId="1" hidden="1">0</definedName>
    <definedName name="solver_val" localSheetId="0" hidden="1">0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er" localSheetId="1" hidden="1">3</definedName>
    <definedName name="solver_ver" localSheetId="0" hidden="1">3</definedName>
    <definedName name="solver_ver" localSheetId="3" hidden="1">3</definedName>
    <definedName name="solver_ver" localSheetId="2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" i="7" l="1"/>
  <c r="R6" i="7"/>
  <c r="Q6" i="7"/>
  <c r="P6" i="7"/>
  <c r="O6" i="7"/>
  <c r="I6" i="7"/>
  <c r="T5" i="7"/>
  <c r="I5" i="7"/>
  <c r="B5" i="7"/>
  <c r="G3" i="7" s="1"/>
  <c r="J3" i="7" s="1"/>
  <c r="T4" i="7"/>
  <c r="I4" i="7"/>
  <c r="T3" i="7"/>
  <c r="I3" i="7"/>
  <c r="T2" i="7"/>
  <c r="I2" i="7"/>
  <c r="S6" i="6"/>
  <c r="R6" i="6"/>
  <c r="Q6" i="6"/>
  <c r="P6" i="6"/>
  <c r="O6" i="6"/>
  <c r="I6" i="6"/>
  <c r="T5" i="6"/>
  <c r="I5" i="6"/>
  <c r="B5" i="6"/>
  <c r="G6" i="6" s="1"/>
  <c r="J6" i="6" s="1"/>
  <c r="T4" i="6"/>
  <c r="I4" i="6"/>
  <c r="T3" i="6"/>
  <c r="I3" i="6"/>
  <c r="T2" i="6"/>
  <c r="I2" i="6"/>
  <c r="S6" i="5"/>
  <c r="R6" i="5"/>
  <c r="Q6" i="5"/>
  <c r="P6" i="5"/>
  <c r="O6" i="5"/>
  <c r="I6" i="5"/>
  <c r="T5" i="5"/>
  <c r="I5" i="5"/>
  <c r="B5" i="5"/>
  <c r="G5" i="5" s="1"/>
  <c r="J5" i="5" s="1"/>
  <c r="T4" i="5"/>
  <c r="I4" i="5"/>
  <c r="T3" i="5"/>
  <c r="I3" i="5"/>
  <c r="T2" i="5"/>
  <c r="I2" i="5"/>
  <c r="S10" i="7" l="1"/>
  <c r="I9" i="7"/>
  <c r="I10" i="7" s="1"/>
  <c r="G2" i="7"/>
  <c r="J2" i="7" s="1"/>
  <c r="G6" i="7"/>
  <c r="J6" i="7" s="1"/>
  <c r="G4" i="7"/>
  <c r="J4" i="7" s="1"/>
  <c r="G5" i="7"/>
  <c r="J5" i="7" s="1"/>
  <c r="S8" i="7"/>
  <c r="S10" i="6"/>
  <c r="I9" i="6"/>
  <c r="I10" i="6" s="1"/>
  <c r="G4" i="6"/>
  <c r="J4" i="6" s="1"/>
  <c r="G3" i="6"/>
  <c r="J3" i="6" s="1"/>
  <c r="G2" i="6"/>
  <c r="J2" i="6" s="1"/>
  <c r="G5" i="6"/>
  <c r="J5" i="6" s="1"/>
  <c r="S8" i="6"/>
  <c r="S10" i="5"/>
  <c r="S8" i="5"/>
  <c r="S13" i="5" s="1"/>
  <c r="I9" i="5"/>
  <c r="I10" i="5" s="1"/>
  <c r="G2" i="5"/>
  <c r="J2" i="5" s="1"/>
  <c r="G3" i="5"/>
  <c r="J3" i="5" s="1"/>
  <c r="G4" i="5"/>
  <c r="J4" i="5" s="1"/>
  <c r="G6" i="5"/>
  <c r="J6" i="5" s="1"/>
  <c r="S6" i="3"/>
  <c r="R6" i="3"/>
  <c r="Q6" i="3"/>
  <c r="P6" i="3"/>
  <c r="O6" i="3"/>
  <c r="I6" i="3"/>
  <c r="T5" i="3"/>
  <c r="I5" i="3"/>
  <c r="B5" i="3"/>
  <c r="G2" i="3" s="1"/>
  <c r="J2" i="3" s="1"/>
  <c r="T4" i="3"/>
  <c r="I4" i="3"/>
  <c r="T3" i="3"/>
  <c r="I3" i="3"/>
  <c r="T2" i="3"/>
  <c r="I2" i="3"/>
  <c r="S6" i="2"/>
  <c r="R6" i="2"/>
  <c r="Q6" i="2"/>
  <c r="P6" i="2"/>
  <c r="S8" i="2" s="1"/>
  <c r="O6" i="2"/>
  <c r="S10" i="2" s="1"/>
  <c r="I6" i="2"/>
  <c r="G6" i="2"/>
  <c r="J6" i="2" s="1"/>
  <c r="T5" i="2"/>
  <c r="I5" i="2"/>
  <c r="G5" i="2"/>
  <c r="J5" i="2" s="1"/>
  <c r="B5" i="2"/>
  <c r="T4" i="2"/>
  <c r="I4" i="2"/>
  <c r="G4" i="2"/>
  <c r="J4" i="2" s="1"/>
  <c r="T3" i="2"/>
  <c r="I3" i="2"/>
  <c r="G3" i="2"/>
  <c r="J3" i="2" s="1"/>
  <c r="T2" i="2"/>
  <c r="I2" i="2"/>
  <c r="I9" i="2" s="1"/>
  <c r="I10" i="2" s="1"/>
  <c r="G2" i="2"/>
  <c r="J2" i="2" s="1"/>
  <c r="J9" i="2" s="1"/>
  <c r="J10" i="2" s="1"/>
  <c r="J9" i="7" l="1"/>
  <c r="J10" i="7" s="1"/>
  <c r="S13" i="7"/>
  <c r="T8" i="7"/>
  <c r="J9" i="6"/>
  <c r="J10" i="6" s="1"/>
  <c r="T8" i="6"/>
  <c r="S13" i="6"/>
  <c r="T8" i="5"/>
  <c r="J9" i="5"/>
  <c r="J10" i="5" s="1"/>
  <c r="S10" i="3"/>
  <c r="S8" i="3"/>
  <c r="S13" i="3" s="1"/>
  <c r="I9" i="3"/>
  <c r="I10" i="3" s="1"/>
  <c r="G6" i="3"/>
  <c r="J6" i="3" s="1"/>
  <c r="G4" i="3"/>
  <c r="J4" i="3" s="1"/>
  <c r="G5" i="3"/>
  <c r="J5" i="3" s="1"/>
  <c r="G3" i="3"/>
  <c r="J3" i="3" s="1"/>
  <c r="S13" i="2"/>
  <c r="T8" i="2"/>
  <c r="S6" i="1"/>
  <c r="Q6" i="1"/>
  <c r="O6" i="1"/>
  <c r="R6" i="1"/>
  <c r="P6" i="1"/>
  <c r="T3" i="1"/>
  <c r="T4" i="1"/>
  <c r="T5" i="1"/>
  <c r="T2" i="1"/>
  <c r="I3" i="1"/>
  <c r="I4" i="1"/>
  <c r="I5" i="1"/>
  <c r="I6" i="1"/>
  <c r="I2" i="1"/>
  <c r="B5" i="1"/>
  <c r="G6" i="1" s="1"/>
  <c r="J6" i="1" s="1"/>
  <c r="T8" i="3" l="1"/>
  <c r="J9" i="3"/>
  <c r="J10" i="3" s="1"/>
  <c r="I9" i="1"/>
  <c r="I10" i="1" s="1"/>
  <c r="G5" i="1"/>
  <c r="J5" i="1" s="1"/>
  <c r="G2" i="1"/>
  <c r="J2" i="1" s="1"/>
  <c r="G4" i="1"/>
  <c r="J4" i="1" s="1"/>
  <c r="G3" i="1"/>
  <c r="J3" i="1" s="1"/>
  <c r="S8" i="1"/>
  <c r="S10" i="1"/>
  <c r="J9" i="1" l="1"/>
  <c r="J10" i="1" s="1"/>
  <c r="S13" i="1"/>
  <c r="T8" i="1"/>
</calcChain>
</file>

<file path=xl/sharedStrings.xml><?xml version="1.0" encoding="utf-8"?>
<sst xmlns="http://schemas.openxmlformats.org/spreadsheetml/2006/main" count="144" uniqueCount="24">
  <si>
    <t>Respostas</t>
  </si>
  <si>
    <t>Empregados</t>
  </si>
  <si>
    <t>R/E</t>
  </si>
  <si>
    <t xml:space="preserve">Nº Funcionarios Responderam </t>
  </si>
  <si>
    <t>Nº Func Projetado</t>
  </si>
  <si>
    <t>Dias de trabalho</t>
  </si>
  <si>
    <t>em branco</t>
  </si>
  <si>
    <t>Banco DiasXFunc</t>
  </si>
  <si>
    <t>Total</t>
  </si>
  <si>
    <t>proporção</t>
  </si>
  <si>
    <t xml:space="preserve">Segunda </t>
  </si>
  <si>
    <t>Terça</t>
  </si>
  <si>
    <t>Quarta</t>
  </si>
  <si>
    <t>Quinta</t>
  </si>
  <si>
    <t>Sexta</t>
  </si>
  <si>
    <t>Nº workdays</t>
  </si>
  <si>
    <t>residuo</t>
  </si>
  <si>
    <t>Necessidade</t>
  </si>
  <si>
    <t>Função objetivo</t>
  </si>
  <si>
    <t>2 dias</t>
  </si>
  <si>
    <t>3 dias</t>
  </si>
  <si>
    <t>4 dias</t>
  </si>
  <si>
    <t>5 dias</t>
  </si>
  <si>
    <t>Banco DiasXFunc Projetado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</si>
</sst>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4" xfId="0" applyBorder="1"/>
    <xf numFmtId="0" fontId="1" fillId="0" borderId="5" xfId="0" applyFont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79DE-5DEE-4DF2-9EDB-9BB09D736DEB}">
  <dimension ref="A1:T13"/>
  <sheetViews>
    <sheetView topLeftCell="H1" zoomScale="130" zoomScaleNormal="130" workbookViewId="0">
      <selection activeCell="S13" sqref="S13"/>
    </sheetView>
  </sheetViews>
  <sheetFormatPr defaultRowHeight="15" x14ac:dyDescent="0.25"/>
  <cols>
    <col min="1" max="1" width="11.85546875" bestFit="1" customWidth="1"/>
    <col min="4" max="4" width="10.28515625" bestFit="1" customWidth="1"/>
    <col min="5" max="5" width="15.42578125" bestFit="1" customWidth="1"/>
    <col min="6" max="6" width="29" bestFit="1" customWidth="1"/>
    <col min="7" max="7" width="17.28515625" bestFit="1" customWidth="1"/>
    <col min="8" max="8" width="9.85546875" customWidth="1"/>
    <col min="9" max="9" width="15.85546875" bestFit="1" customWidth="1"/>
    <col min="10" max="10" width="25.28515625" bestFit="1" customWidth="1"/>
    <col min="14" max="14" width="12.140625" bestFit="1" customWidth="1"/>
    <col min="18" max="18" width="11.42578125" bestFit="1" customWidth="1"/>
  </cols>
  <sheetData>
    <row r="1" spans="1:20" ht="15.75" thickBot="1" x14ac:dyDescent="0.3">
      <c r="E1" t="s">
        <v>5</v>
      </c>
      <c r="F1" t="s">
        <v>3</v>
      </c>
      <c r="G1" t="s">
        <v>4</v>
      </c>
      <c r="I1" t="s">
        <v>7</v>
      </c>
      <c r="J1" t="s">
        <v>23</v>
      </c>
      <c r="N1" t="s">
        <v>15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 t="s">
        <v>0</v>
      </c>
      <c r="B2">
        <v>640</v>
      </c>
      <c r="E2">
        <v>2</v>
      </c>
      <c r="F2">
        <v>418</v>
      </c>
      <c r="G2">
        <f>ROUND(F2/$B$5,0)</f>
        <v>804</v>
      </c>
      <c r="I2">
        <f>E2*F2</f>
        <v>836</v>
      </c>
      <c r="J2">
        <f>E2*G2</f>
        <v>1608</v>
      </c>
      <c r="N2" t="s">
        <v>19</v>
      </c>
      <c r="O2" s="8">
        <v>321</v>
      </c>
      <c r="P2" s="9">
        <v>322</v>
      </c>
      <c r="Q2" s="9">
        <v>321</v>
      </c>
      <c r="R2" s="9">
        <v>321</v>
      </c>
      <c r="S2" s="10">
        <v>323</v>
      </c>
      <c r="T2">
        <f>SUM(O2:S2)</f>
        <v>1608</v>
      </c>
    </row>
    <row r="3" spans="1:20" x14ac:dyDescent="0.25">
      <c r="A3" t="s">
        <v>1</v>
      </c>
      <c r="B3">
        <v>1231</v>
      </c>
      <c r="E3">
        <v>3</v>
      </c>
      <c r="F3">
        <v>130</v>
      </c>
      <c r="G3">
        <f t="shared" ref="G3:G6" si="0">ROUND(F3/$B$5,0)</f>
        <v>250</v>
      </c>
      <c r="I3">
        <f t="shared" ref="I3:I6" si="1">E3*F3</f>
        <v>390</v>
      </c>
      <c r="J3">
        <f t="shared" ref="J3:J6" si="2">E3*G3</f>
        <v>750</v>
      </c>
      <c r="N3" t="s">
        <v>20</v>
      </c>
      <c r="O3" s="11">
        <v>145</v>
      </c>
      <c r="P3" s="7">
        <v>151</v>
      </c>
      <c r="Q3" s="7">
        <v>151</v>
      </c>
      <c r="R3" s="7">
        <v>151</v>
      </c>
      <c r="S3" s="12">
        <v>152</v>
      </c>
      <c r="T3">
        <f t="shared" ref="T3:T5" si="3">SUM(O3:S3)</f>
        <v>750</v>
      </c>
    </row>
    <row r="4" spans="1:20" ht="15.75" thickBot="1" x14ac:dyDescent="0.3">
      <c r="E4">
        <v>4</v>
      </c>
      <c r="F4">
        <v>33</v>
      </c>
      <c r="G4">
        <f t="shared" si="0"/>
        <v>63</v>
      </c>
      <c r="I4">
        <f t="shared" si="1"/>
        <v>132</v>
      </c>
      <c r="J4">
        <f t="shared" si="2"/>
        <v>252</v>
      </c>
      <c r="N4" t="s">
        <v>21</v>
      </c>
      <c r="O4" s="13">
        <v>56</v>
      </c>
      <c r="P4" s="14">
        <v>49</v>
      </c>
      <c r="Q4" s="14">
        <v>50</v>
      </c>
      <c r="R4" s="14">
        <v>50</v>
      </c>
      <c r="S4" s="15">
        <v>47</v>
      </c>
      <c r="T4">
        <f t="shared" si="3"/>
        <v>252</v>
      </c>
    </row>
    <row r="5" spans="1:20" ht="15.75" thickBot="1" x14ac:dyDescent="0.3">
      <c r="A5" t="s">
        <v>2</v>
      </c>
      <c r="B5">
        <f>B2/B3</f>
        <v>0.51990251827782286</v>
      </c>
      <c r="E5">
        <v>5</v>
      </c>
      <c r="F5">
        <v>45</v>
      </c>
      <c r="G5" s="2">
        <f t="shared" si="0"/>
        <v>87</v>
      </c>
      <c r="I5">
        <f t="shared" si="1"/>
        <v>225</v>
      </c>
      <c r="J5">
        <f t="shared" si="2"/>
        <v>435</v>
      </c>
      <c r="N5" t="s">
        <v>22</v>
      </c>
      <c r="O5" s="4">
        <v>114</v>
      </c>
      <c r="P5" s="5">
        <v>114</v>
      </c>
      <c r="Q5" s="5">
        <v>114</v>
      </c>
      <c r="R5" s="5">
        <v>114</v>
      </c>
      <c r="S5" s="6">
        <v>114</v>
      </c>
      <c r="T5">
        <f t="shared" si="3"/>
        <v>570</v>
      </c>
    </row>
    <row r="6" spans="1:20" ht="15.75" thickBot="1" x14ac:dyDescent="0.3">
      <c r="D6" t="s">
        <v>6</v>
      </c>
      <c r="E6" s="1">
        <v>5</v>
      </c>
      <c r="F6" s="1">
        <v>14</v>
      </c>
      <c r="G6" s="3">
        <f t="shared" si="0"/>
        <v>27</v>
      </c>
      <c r="I6">
        <f t="shared" si="1"/>
        <v>70</v>
      </c>
      <c r="J6">
        <f t="shared" si="2"/>
        <v>135</v>
      </c>
      <c r="O6">
        <f>SUM(O2:O5)</f>
        <v>636</v>
      </c>
      <c r="P6">
        <f>SUM(P2:P5)</f>
        <v>636</v>
      </c>
      <c r="Q6">
        <f>SUM(Q2:Q5)</f>
        <v>636</v>
      </c>
      <c r="R6">
        <f>SUM(R2:R5)</f>
        <v>636</v>
      </c>
      <c r="S6">
        <f>SUM(S2:S5)</f>
        <v>636</v>
      </c>
    </row>
    <row r="8" spans="1:20" x14ac:dyDescent="0.25">
      <c r="R8" t="s">
        <v>17</v>
      </c>
      <c r="S8">
        <f>MAX(O6:S6)</f>
        <v>636</v>
      </c>
      <c r="T8">
        <f>S8/B3</f>
        <v>0.5166531275385865</v>
      </c>
    </row>
    <row r="9" spans="1:20" x14ac:dyDescent="0.25">
      <c r="H9" t="s">
        <v>8</v>
      </c>
      <c r="I9">
        <f>SUM(I2:I6)</f>
        <v>1653</v>
      </c>
      <c r="J9">
        <f>SUM(J2:J6)</f>
        <v>3180</v>
      </c>
    </row>
    <row r="10" spans="1:20" x14ac:dyDescent="0.25">
      <c r="H10" t="s">
        <v>9</v>
      </c>
      <c r="I10">
        <f>I9/(B2*5)</f>
        <v>0.51656250000000004</v>
      </c>
      <c r="J10">
        <f>J9/(5*B3)</f>
        <v>0.5166531275385865</v>
      </c>
      <c r="R10" t="s">
        <v>16</v>
      </c>
      <c r="S10">
        <f>_xlfn.STDEV.S(O6:S6)</f>
        <v>0</v>
      </c>
    </row>
    <row r="13" spans="1:20" x14ac:dyDescent="0.25">
      <c r="Q13" t="s">
        <v>18</v>
      </c>
      <c r="S13">
        <f>S8</f>
        <v>636</v>
      </c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7E0EA-F39A-4589-82B4-6F9F1AFD403F}">
  <dimension ref="A1:T13"/>
  <sheetViews>
    <sheetView tabSelected="1" topLeftCell="H1" zoomScale="130" zoomScaleNormal="130" workbookViewId="0">
      <selection activeCell="P19" sqref="P19"/>
    </sheetView>
  </sheetViews>
  <sheetFormatPr defaultRowHeight="15" x14ac:dyDescent="0.25"/>
  <cols>
    <col min="1" max="1" width="11.85546875" bestFit="1" customWidth="1"/>
    <col min="4" max="4" width="10.28515625" bestFit="1" customWidth="1"/>
    <col min="5" max="5" width="15.42578125" bestFit="1" customWidth="1"/>
    <col min="6" max="6" width="29" bestFit="1" customWidth="1"/>
    <col min="7" max="7" width="17.28515625" bestFit="1" customWidth="1"/>
    <col min="8" max="8" width="9.85546875" customWidth="1"/>
    <col min="9" max="9" width="15.85546875" bestFit="1" customWidth="1"/>
    <col min="10" max="10" width="25.28515625" bestFit="1" customWidth="1"/>
    <col min="14" max="14" width="12.140625" bestFit="1" customWidth="1"/>
    <col min="18" max="18" width="11.42578125" bestFit="1" customWidth="1"/>
  </cols>
  <sheetData>
    <row r="1" spans="1:20" ht="15.75" thickBot="1" x14ac:dyDescent="0.3">
      <c r="E1" t="s">
        <v>5</v>
      </c>
      <c r="F1" t="s">
        <v>3</v>
      </c>
      <c r="G1" t="s">
        <v>4</v>
      </c>
      <c r="I1" t="s">
        <v>7</v>
      </c>
      <c r="J1" t="s">
        <v>23</v>
      </c>
      <c r="N1" t="s">
        <v>15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 t="s">
        <v>0</v>
      </c>
      <c r="B2">
        <v>134</v>
      </c>
      <c r="E2">
        <v>2</v>
      </c>
      <c r="F2">
        <v>84</v>
      </c>
      <c r="G2">
        <f>ROUND(F2/$B$5,0)</f>
        <v>140</v>
      </c>
      <c r="I2">
        <f>E2*F2</f>
        <v>168</v>
      </c>
      <c r="J2">
        <f>E2*G2</f>
        <v>280</v>
      </c>
      <c r="N2" t="s">
        <v>19</v>
      </c>
      <c r="O2" s="8">
        <v>55</v>
      </c>
      <c r="P2" s="9">
        <v>56</v>
      </c>
      <c r="Q2" s="9">
        <v>55</v>
      </c>
      <c r="R2" s="9">
        <v>57</v>
      </c>
      <c r="S2" s="10">
        <v>57</v>
      </c>
      <c r="T2">
        <f>SUM(O2:S2)</f>
        <v>280</v>
      </c>
    </row>
    <row r="3" spans="1:20" x14ac:dyDescent="0.25">
      <c r="A3" t="s">
        <v>1</v>
      </c>
      <c r="B3">
        <v>223</v>
      </c>
      <c r="E3">
        <v>3</v>
      </c>
      <c r="F3">
        <v>28</v>
      </c>
      <c r="G3">
        <f t="shared" ref="G3:G6" si="0">ROUND(F3/$B$5,0)</f>
        <v>47</v>
      </c>
      <c r="I3">
        <f t="shared" ref="I3:I6" si="1">E3*F3</f>
        <v>84</v>
      </c>
      <c r="J3">
        <f t="shared" ref="J3:J6" si="2">E3*G3</f>
        <v>141</v>
      </c>
      <c r="N3" t="s">
        <v>20</v>
      </c>
      <c r="O3" s="11">
        <v>23</v>
      </c>
      <c r="P3" s="7">
        <v>21</v>
      </c>
      <c r="Q3" s="7">
        <v>31</v>
      </c>
      <c r="R3" s="7">
        <v>28</v>
      </c>
      <c r="S3" s="12">
        <v>38</v>
      </c>
      <c r="T3">
        <f t="shared" ref="T3:T5" si="3">SUM(O3:S3)</f>
        <v>141</v>
      </c>
    </row>
    <row r="4" spans="1:20" ht="15.75" thickBot="1" x14ac:dyDescent="0.3">
      <c r="E4">
        <v>4</v>
      </c>
      <c r="F4">
        <v>9</v>
      </c>
      <c r="G4">
        <f t="shared" si="0"/>
        <v>15</v>
      </c>
      <c r="I4">
        <f t="shared" si="1"/>
        <v>36</v>
      </c>
      <c r="J4">
        <f t="shared" si="2"/>
        <v>60</v>
      </c>
      <c r="N4" t="s">
        <v>21</v>
      </c>
      <c r="O4" s="13">
        <v>19</v>
      </c>
      <c r="P4" s="14">
        <v>19</v>
      </c>
      <c r="Q4" s="14">
        <v>10</v>
      </c>
      <c r="R4" s="14">
        <v>11</v>
      </c>
      <c r="S4" s="15">
        <v>1</v>
      </c>
      <c r="T4">
        <f t="shared" si="3"/>
        <v>60</v>
      </c>
    </row>
    <row r="5" spans="1:20" ht="15.75" thickBot="1" x14ac:dyDescent="0.3">
      <c r="A5" t="s">
        <v>2</v>
      </c>
      <c r="B5">
        <f>B2/B3</f>
        <v>0.60089686098654704</v>
      </c>
      <c r="E5">
        <v>5</v>
      </c>
      <c r="F5">
        <v>13</v>
      </c>
      <c r="G5" s="2">
        <f t="shared" si="0"/>
        <v>22</v>
      </c>
      <c r="I5">
        <f t="shared" si="1"/>
        <v>65</v>
      </c>
      <c r="J5">
        <f t="shared" si="2"/>
        <v>110</v>
      </c>
      <c r="N5" t="s">
        <v>22</v>
      </c>
      <c r="O5" s="4">
        <v>22</v>
      </c>
      <c r="P5" s="4">
        <v>22</v>
      </c>
      <c r="Q5" s="4">
        <v>22</v>
      </c>
      <c r="R5" s="4">
        <v>22</v>
      </c>
      <c r="S5" s="4">
        <v>22</v>
      </c>
      <c r="T5">
        <f t="shared" si="3"/>
        <v>110</v>
      </c>
    </row>
    <row r="6" spans="1:20" ht="15.75" thickBot="1" x14ac:dyDescent="0.3">
      <c r="D6" t="s">
        <v>6</v>
      </c>
      <c r="E6" s="1">
        <v>5</v>
      </c>
      <c r="F6" s="1">
        <v>0</v>
      </c>
      <c r="G6" s="3">
        <f t="shared" si="0"/>
        <v>0</v>
      </c>
      <c r="I6">
        <f t="shared" si="1"/>
        <v>0</v>
      </c>
      <c r="J6">
        <f t="shared" si="2"/>
        <v>0</v>
      </c>
      <c r="O6">
        <f>SUM(O2:O5)</f>
        <v>119</v>
      </c>
      <c r="P6">
        <f>SUM(P2:P5)</f>
        <v>118</v>
      </c>
      <c r="Q6">
        <f>SUM(Q2:Q5)</f>
        <v>118</v>
      </c>
      <c r="R6">
        <f>SUM(R2:R5)</f>
        <v>118</v>
      </c>
      <c r="S6">
        <f>SUM(S2:S5)</f>
        <v>118</v>
      </c>
    </row>
    <row r="8" spans="1:20" x14ac:dyDescent="0.25">
      <c r="R8" t="s">
        <v>17</v>
      </c>
      <c r="S8">
        <f>MAX(O6:S6)</f>
        <v>119</v>
      </c>
      <c r="T8">
        <f>S8/B3</f>
        <v>0.53363228699551568</v>
      </c>
    </row>
    <row r="9" spans="1:20" x14ac:dyDescent="0.25">
      <c r="H9" t="s">
        <v>8</v>
      </c>
      <c r="I9">
        <f>SUM(I2:I6)</f>
        <v>353</v>
      </c>
      <c r="J9">
        <f>SUM(J2:J6)</f>
        <v>591</v>
      </c>
    </row>
    <row r="10" spans="1:20" x14ac:dyDescent="0.25">
      <c r="H10" t="s">
        <v>9</v>
      </c>
      <c r="I10">
        <f>I9/(B2*5)</f>
        <v>0.5268656716417911</v>
      </c>
      <c r="J10">
        <f>J9/(5*B3)</f>
        <v>0.53004484304932731</v>
      </c>
      <c r="R10" t="s">
        <v>16</v>
      </c>
      <c r="S10">
        <f>_xlfn.STDEV.S(O6:S6)</f>
        <v>0.44721359549995793</v>
      </c>
    </row>
    <row r="13" spans="1:20" x14ac:dyDescent="0.25">
      <c r="Q13" t="s">
        <v>18</v>
      </c>
      <c r="S13">
        <f>S8</f>
        <v>119</v>
      </c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27AB9-DEFC-4CD7-8291-239E109DF1C7}">
  <dimension ref="A1:T13"/>
  <sheetViews>
    <sheetView topLeftCell="H1" zoomScale="130" zoomScaleNormal="130" workbookViewId="0">
      <selection activeCell="N15" sqref="N15"/>
    </sheetView>
  </sheetViews>
  <sheetFormatPr defaultRowHeight="15" x14ac:dyDescent="0.25"/>
  <cols>
    <col min="1" max="1" width="11.85546875" bestFit="1" customWidth="1"/>
    <col min="4" max="4" width="10.28515625" bestFit="1" customWidth="1"/>
    <col min="5" max="5" width="15.42578125" bestFit="1" customWidth="1"/>
    <col min="6" max="6" width="29" bestFit="1" customWidth="1"/>
    <col min="7" max="7" width="17.28515625" bestFit="1" customWidth="1"/>
    <col min="8" max="8" width="9.85546875" customWidth="1"/>
    <col min="9" max="9" width="15.85546875" bestFit="1" customWidth="1"/>
    <col min="10" max="10" width="25.28515625" bestFit="1" customWidth="1"/>
    <col min="14" max="14" width="12.140625" bestFit="1" customWidth="1"/>
    <col min="18" max="18" width="11.42578125" bestFit="1" customWidth="1"/>
  </cols>
  <sheetData>
    <row r="1" spans="1:20" ht="15.75" thickBot="1" x14ac:dyDescent="0.3">
      <c r="E1" t="s">
        <v>5</v>
      </c>
      <c r="F1" t="s">
        <v>3</v>
      </c>
      <c r="G1" t="s">
        <v>4</v>
      </c>
      <c r="I1" t="s">
        <v>7</v>
      </c>
      <c r="J1" t="s">
        <v>23</v>
      </c>
      <c r="N1" t="s">
        <v>15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 t="s">
        <v>0</v>
      </c>
      <c r="B2">
        <v>52</v>
      </c>
      <c r="E2">
        <v>2</v>
      </c>
      <c r="F2">
        <v>36</v>
      </c>
      <c r="G2">
        <f>ROUND(F2/$B$5,0)</f>
        <v>65</v>
      </c>
      <c r="I2">
        <f>E2*F2</f>
        <v>72</v>
      </c>
      <c r="J2">
        <f>E2*G2</f>
        <v>130</v>
      </c>
      <c r="N2" t="s">
        <v>19</v>
      </c>
      <c r="O2" s="8">
        <v>28</v>
      </c>
      <c r="P2" s="9">
        <v>23</v>
      </c>
      <c r="Q2" s="9">
        <v>21</v>
      </c>
      <c r="R2" s="9">
        <v>32</v>
      </c>
      <c r="S2" s="10">
        <v>26</v>
      </c>
      <c r="T2">
        <f>SUM(O2:S2)</f>
        <v>130</v>
      </c>
    </row>
    <row r="3" spans="1:20" x14ac:dyDescent="0.25">
      <c r="A3" t="s">
        <v>1</v>
      </c>
      <c r="B3">
        <v>94</v>
      </c>
      <c r="E3">
        <v>3</v>
      </c>
      <c r="F3">
        <v>11</v>
      </c>
      <c r="G3">
        <f t="shared" ref="G3:G6" si="0">ROUND(F3/$B$5,0)</f>
        <v>20</v>
      </c>
      <c r="I3">
        <f t="shared" ref="I3:I6" si="1">E3*F3</f>
        <v>33</v>
      </c>
      <c r="J3">
        <f t="shared" ref="J3:J6" si="2">E3*G3</f>
        <v>60</v>
      </c>
      <c r="N3" t="s">
        <v>20</v>
      </c>
      <c r="O3" s="11">
        <v>10</v>
      </c>
      <c r="P3" s="7">
        <v>15</v>
      </c>
      <c r="Q3" s="7">
        <v>17</v>
      </c>
      <c r="R3" s="7">
        <v>6</v>
      </c>
      <c r="S3" s="12">
        <v>12</v>
      </c>
      <c r="T3">
        <f t="shared" ref="T3:T5" si="3">SUM(O3:S3)</f>
        <v>60</v>
      </c>
    </row>
    <row r="4" spans="1:20" ht="15.75" thickBot="1" x14ac:dyDescent="0.3">
      <c r="E4">
        <v>4</v>
      </c>
      <c r="F4">
        <v>3</v>
      </c>
      <c r="G4">
        <f t="shared" si="0"/>
        <v>5</v>
      </c>
      <c r="I4">
        <f t="shared" si="1"/>
        <v>12</v>
      </c>
      <c r="J4">
        <f t="shared" si="2"/>
        <v>20</v>
      </c>
      <c r="N4" t="s">
        <v>21</v>
      </c>
      <c r="O4" s="13">
        <v>4</v>
      </c>
      <c r="P4" s="14">
        <v>4</v>
      </c>
      <c r="Q4" s="14">
        <v>4</v>
      </c>
      <c r="R4" s="14">
        <v>4</v>
      </c>
      <c r="S4" s="15">
        <v>4</v>
      </c>
      <c r="T4">
        <f t="shared" si="3"/>
        <v>20</v>
      </c>
    </row>
    <row r="5" spans="1:20" ht="15.75" thickBot="1" x14ac:dyDescent="0.3">
      <c r="A5" t="s">
        <v>2</v>
      </c>
      <c r="B5">
        <f>B2/B3</f>
        <v>0.55319148936170215</v>
      </c>
      <c r="E5">
        <v>5</v>
      </c>
      <c r="F5">
        <v>2</v>
      </c>
      <c r="G5" s="2">
        <f t="shared" si="0"/>
        <v>4</v>
      </c>
      <c r="I5">
        <f t="shared" si="1"/>
        <v>10</v>
      </c>
      <c r="J5">
        <f t="shared" si="2"/>
        <v>20</v>
      </c>
      <c r="N5" t="s">
        <v>22</v>
      </c>
      <c r="O5" s="4">
        <v>4</v>
      </c>
      <c r="P5" s="4">
        <v>4</v>
      </c>
      <c r="Q5" s="4">
        <v>4</v>
      </c>
      <c r="R5" s="4">
        <v>4</v>
      </c>
      <c r="S5" s="4">
        <v>4</v>
      </c>
      <c r="T5">
        <f t="shared" si="3"/>
        <v>20</v>
      </c>
    </row>
    <row r="6" spans="1:20" ht="15.75" thickBot="1" x14ac:dyDescent="0.3">
      <c r="D6" t="s">
        <v>6</v>
      </c>
      <c r="E6" s="1">
        <v>5</v>
      </c>
      <c r="F6" s="1">
        <v>0</v>
      </c>
      <c r="G6" s="3">
        <f t="shared" si="0"/>
        <v>0</v>
      </c>
      <c r="I6">
        <f t="shared" si="1"/>
        <v>0</v>
      </c>
      <c r="J6">
        <f t="shared" si="2"/>
        <v>0</v>
      </c>
      <c r="O6">
        <f>SUM(O2:O5)</f>
        <v>46</v>
      </c>
      <c r="P6">
        <f>SUM(P2:P5)</f>
        <v>46</v>
      </c>
      <c r="Q6">
        <f>SUM(Q2:Q5)</f>
        <v>46</v>
      </c>
      <c r="R6">
        <f>SUM(R2:R5)</f>
        <v>46</v>
      </c>
      <c r="S6">
        <f>SUM(S2:S5)</f>
        <v>46</v>
      </c>
    </row>
    <row r="8" spans="1:20" x14ac:dyDescent="0.25">
      <c r="R8" t="s">
        <v>17</v>
      </c>
      <c r="S8">
        <f>MAX(O6:S6)</f>
        <v>46</v>
      </c>
      <c r="T8">
        <f>S8/B3</f>
        <v>0.48936170212765956</v>
      </c>
    </row>
    <row r="9" spans="1:20" x14ac:dyDescent="0.25">
      <c r="H9" t="s">
        <v>8</v>
      </c>
      <c r="I9">
        <f>SUM(I2:I6)</f>
        <v>127</v>
      </c>
      <c r="J9">
        <f>SUM(J2:J6)</f>
        <v>230</v>
      </c>
    </row>
    <row r="10" spans="1:20" x14ac:dyDescent="0.25">
      <c r="H10" t="s">
        <v>9</v>
      </c>
      <c r="I10">
        <f>I9/(B2*5)</f>
        <v>0.48846153846153845</v>
      </c>
      <c r="J10">
        <f>J9/(5*B3)</f>
        <v>0.48936170212765956</v>
      </c>
      <c r="R10" t="s">
        <v>16</v>
      </c>
      <c r="S10">
        <f>_xlfn.STDEV.S(O6:S6)</f>
        <v>0</v>
      </c>
    </row>
    <row r="13" spans="1:20" x14ac:dyDescent="0.25">
      <c r="Q13" t="s">
        <v>18</v>
      </c>
      <c r="S13">
        <f>S8</f>
        <v>46</v>
      </c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B0C68-B7D2-4D87-B088-A24C83656E3B}">
  <dimension ref="A1:T13"/>
  <sheetViews>
    <sheetView topLeftCell="I1" zoomScale="130" zoomScaleNormal="130" workbookViewId="0">
      <selection activeCell="T4" sqref="T4"/>
    </sheetView>
  </sheetViews>
  <sheetFormatPr defaultRowHeight="15" x14ac:dyDescent="0.25"/>
  <cols>
    <col min="1" max="1" width="11.85546875" bestFit="1" customWidth="1"/>
    <col min="4" max="4" width="10.28515625" bestFit="1" customWidth="1"/>
    <col min="5" max="5" width="15.42578125" bestFit="1" customWidth="1"/>
    <col min="6" max="6" width="29" bestFit="1" customWidth="1"/>
    <col min="7" max="7" width="17.28515625" bestFit="1" customWidth="1"/>
    <col min="8" max="8" width="9.85546875" customWidth="1"/>
    <col min="9" max="9" width="15.85546875" bestFit="1" customWidth="1"/>
    <col min="10" max="10" width="25.28515625" bestFit="1" customWidth="1"/>
    <col min="14" max="14" width="12.140625" bestFit="1" customWidth="1"/>
    <col min="18" max="18" width="11.42578125" bestFit="1" customWidth="1"/>
  </cols>
  <sheetData>
    <row r="1" spans="1:20" ht="15.75" thickBot="1" x14ac:dyDescent="0.3">
      <c r="E1" t="s">
        <v>5</v>
      </c>
      <c r="F1" t="s">
        <v>3</v>
      </c>
      <c r="G1" t="s">
        <v>4</v>
      </c>
      <c r="I1" t="s">
        <v>7</v>
      </c>
      <c r="J1" t="s">
        <v>23</v>
      </c>
      <c r="N1" t="s">
        <v>15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 t="s">
        <v>0</v>
      </c>
      <c r="B2">
        <v>95</v>
      </c>
      <c r="E2">
        <v>2</v>
      </c>
      <c r="F2">
        <v>55</v>
      </c>
      <c r="G2">
        <f>ROUND(F2/$B$5,0)</f>
        <v>94</v>
      </c>
      <c r="I2">
        <f>E2*F2</f>
        <v>110</v>
      </c>
      <c r="J2">
        <f>E2*G2</f>
        <v>188</v>
      </c>
      <c r="N2" t="s">
        <v>19</v>
      </c>
      <c r="O2" s="8">
        <v>47</v>
      </c>
      <c r="P2" s="9">
        <v>35</v>
      </c>
      <c r="Q2" s="9">
        <v>30</v>
      </c>
      <c r="R2" s="9">
        <v>37</v>
      </c>
      <c r="S2" s="10">
        <v>39</v>
      </c>
      <c r="T2">
        <f>SUM(O2:S2)</f>
        <v>188</v>
      </c>
    </row>
    <row r="3" spans="1:20" x14ac:dyDescent="0.25">
      <c r="A3" t="s">
        <v>1</v>
      </c>
      <c r="B3">
        <v>163</v>
      </c>
      <c r="E3">
        <v>3</v>
      </c>
      <c r="F3">
        <v>30</v>
      </c>
      <c r="G3">
        <f t="shared" ref="G3:G6" si="0">ROUND(F3/$B$5,0)</f>
        <v>51</v>
      </c>
      <c r="I3">
        <f t="shared" ref="I3:I6" si="1">E3*F3</f>
        <v>90</v>
      </c>
      <c r="J3">
        <f t="shared" ref="J3:J6" si="2">E3*G3</f>
        <v>153</v>
      </c>
      <c r="N3" t="s">
        <v>20</v>
      </c>
      <c r="O3" s="11">
        <v>22</v>
      </c>
      <c r="P3" s="7">
        <v>33</v>
      </c>
      <c r="Q3" s="7">
        <v>38</v>
      </c>
      <c r="R3" s="7">
        <v>31</v>
      </c>
      <c r="S3" s="12">
        <v>29</v>
      </c>
      <c r="T3">
        <f t="shared" ref="T3:T5" si="3">SUM(O3:S3)</f>
        <v>153</v>
      </c>
    </row>
    <row r="4" spans="1:20" ht="15.75" thickBot="1" x14ac:dyDescent="0.3">
      <c r="E4">
        <v>4</v>
      </c>
      <c r="F4">
        <v>6</v>
      </c>
      <c r="G4">
        <f t="shared" si="0"/>
        <v>10</v>
      </c>
      <c r="I4">
        <f t="shared" si="1"/>
        <v>24</v>
      </c>
      <c r="J4">
        <f t="shared" si="2"/>
        <v>40</v>
      </c>
      <c r="N4" t="s">
        <v>21</v>
      </c>
      <c r="O4" s="13">
        <v>8</v>
      </c>
      <c r="P4" s="14">
        <v>8</v>
      </c>
      <c r="Q4" s="14">
        <v>8</v>
      </c>
      <c r="R4" s="14">
        <v>8</v>
      </c>
      <c r="S4" s="15">
        <v>8</v>
      </c>
      <c r="T4">
        <f t="shared" si="3"/>
        <v>40</v>
      </c>
    </row>
    <row r="5" spans="1:20" ht="15.75" thickBot="1" x14ac:dyDescent="0.3">
      <c r="A5" t="s">
        <v>2</v>
      </c>
      <c r="B5">
        <f>B2/B3</f>
        <v>0.58282208588957052</v>
      </c>
      <c r="E5">
        <v>5</v>
      </c>
      <c r="F5">
        <v>4</v>
      </c>
      <c r="G5" s="2">
        <f t="shared" si="0"/>
        <v>7</v>
      </c>
      <c r="I5">
        <f t="shared" si="1"/>
        <v>20</v>
      </c>
      <c r="J5">
        <f t="shared" si="2"/>
        <v>35</v>
      </c>
      <c r="N5" t="s">
        <v>22</v>
      </c>
      <c r="O5" s="4">
        <v>7</v>
      </c>
      <c r="P5" s="4">
        <v>7</v>
      </c>
      <c r="Q5" s="4">
        <v>7</v>
      </c>
      <c r="R5" s="4">
        <v>7</v>
      </c>
      <c r="S5" s="4">
        <v>7</v>
      </c>
      <c r="T5">
        <f t="shared" si="3"/>
        <v>35</v>
      </c>
    </row>
    <row r="6" spans="1:20" ht="15.75" thickBot="1" x14ac:dyDescent="0.3">
      <c r="D6" t="s">
        <v>6</v>
      </c>
      <c r="E6" s="1">
        <v>5</v>
      </c>
      <c r="F6" s="1">
        <v>0</v>
      </c>
      <c r="G6" s="3">
        <f t="shared" si="0"/>
        <v>0</v>
      </c>
      <c r="I6">
        <f t="shared" si="1"/>
        <v>0</v>
      </c>
      <c r="J6">
        <f t="shared" si="2"/>
        <v>0</v>
      </c>
      <c r="O6">
        <f>SUM(O2:O5)</f>
        <v>84</v>
      </c>
      <c r="P6">
        <f>SUM(P2:P5)</f>
        <v>83</v>
      </c>
      <c r="Q6">
        <f>SUM(Q2:Q5)</f>
        <v>83</v>
      </c>
      <c r="R6">
        <f>SUM(R2:R5)</f>
        <v>83</v>
      </c>
      <c r="S6">
        <f>SUM(S2:S5)</f>
        <v>83</v>
      </c>
    </row>
    <row r="8" spans="1:20" x14ac:dyDescent="0.25">
      <c r="R8" t="s">
        <v>17</v>
      </c>
      <c r="S8">
        <f>MAX(O6:S6)</f>
        <v>84</v>
      </c>
      <c r="T8">
        <f>S8/B3</f>
        <v>0.51533742331288346</v>
      </c>
    </row>
    <row r="9" spans="1:20" x14ac:dyDescent="0.25">
      <c r="H9" t="s">
        <v>8</v>
      </c>
      <c r="I9">
        <f>SUM(I2:I6)</f>
        <v>244</v>
      </c>
      <c r="J9">
        <f>SUM(J2:J6)</f>
        <v>416</v>
      </c>
    </row>
    <row r="10" spans="1:20" x14ac:dyDescent="0.25">
      <c r="H10" t="s">
        <v>9</v>
      </c>
      <c r="I10">
        <f>I9/(B2*5)</f>
        <v>0.51368421052631574</v>
      </c>
      <c r="J10">
        <f>J9/(5*B3)</f>
        <v>0.51042944785276079</v>
      </c>
      <c r="R10" t="s">
        <v>16</v>
      </c>
      <c r="S10">
        <f>_xlfn.STDEV.S(O6:S6)</f>
        <v>0.44721359549995793</v>
      </c>
    </row>
    <row r="13" spans="1:20" x14ac:dyDescent="0.25">
      <c r="Q13" t="s">
        <v>18</v>
      </c>
      <c r="S13">
        <f>S8</f>
        <v>84</v>
      </c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D665-609D-4A95-918E-5711ECD593AD}">
  <dimension ref="A1:T13"/>
  <sheetViews>
    <sheetView topLeftCell="I1" zoomScale="130" zoomScaleNormal="130" workbookViewId="0">
      <selection activeCell="R5" sqref="R5"/>
    </sheetView>
  </sheetViews>
  <sheetFormatPr defaultRowHeight="15" x14ac:dyDescent="0.25"/>
  <cols>
    <col min="1" max="1" width="11.85546875" bestFit="1" customWidth="1"/>
    <col min="4" max="4" width="10.28515625" bestFit="1" customWidth="1"/>
    <col min="5" max="5" width="15.42578125" bestFit="1" customWidth="1"/>
    <col min="6" max="6" width="29" bestFit="1" customWidth="1"/>
    <col min="7" max="7" width="17.28515625" bestFit="1" customWidth="1"/>
    <col min="8" max="8" width="9.85546875" customWidth="1"/>
    <col min="9" max="9" width="15.85546875" bestFit="1" customWidth="1"/>
    <col min="10" max="10" width="25.28515625" bestFit="1" customWidth="1"/>
    <col min="14" max="14" width="12.140625" bestFit="1" customWidth="1"/>
    <col min="18" max="18" width="11.42578125" bestFit="1" customWidth="1"/>
  </cols>
  <sheetData>
    <row r="1" spans="1:20" ht="15.75" thickBot="1" x14ac:dyDescent="0.3">
      <c r="E1" t="s">
        <v>5</v>
      </c>
      <c r="F1" t="s">
        <v>3</v>
      </c>
      <c r="G1" t="s">
        <v>4</v>
      </c>
      <c r="I1" t="s">
        <v>7</v>
      </c>
      <c r="J1" t="s">
        <v>23</v>
      </c>
      <c r="N1" t="s">
        <v>15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 t="s">
        <v>0</v>
      </c>
      <c r="B2">
        <v>171</v>
      </c>
      <c r="E2">
        <v>2</v>
      </c>
      <c r="F2">
        <v>108</v>
      </c>
      <c r="G2">
        <f>ROUND(F2/$B$5,0)</f>
        <v>261</v>
      </c>
      <c r="I2">
        <f>E2*F2</f>
        <v>216</v>
      </c>
      <c r="J2">
        <f>E2*G2</f>
        <v>522</v>
      </c>
      <c r="N2" t="s">
        <v>19</v>
      </c>
      <c r="O2" s="8">
        <v>102</v>
      </c>
      <c r="P2" s="9">
        <v>102</v>
      </c>
      <c r="Q2" s="9">
        <v>100</v>
      </c>
      <c r="R2" s="9">
        <v>107</v>
      </c>
      <c r="S2" s="10">
        <v>111</v>
      </c>
      <c r="T2">
        <f>SUM(O2:S2)</f>
        <v>522</v>
      </c>
    </row>
    <row r="3" spans="1:20" x14ac:dyDescent="0.25">
      <c r="A3" t="s">
        <v>1</v>
      </c>
      <c r="B3">
        <v>413</v>
      </c>
      <c r="E3">
        <v>3</v>
      </c>
      <c r="F3">
        <v>27</v>
      </c>
      <c r="G3">
        <f t="shared" ref="G3:G6" si="0">ROUND(F3/$B$5,0)</f>
        <v>65</v>
      </c>
      <c r="I3">
        <f t="shared" ref="I3:I6" si="1">E3*F3</f>
        <v>81</v>
      </c>
      <c r="J3">
        <f t="shared" ref="J3:J6" si="2">E3*G3</f>
        <v>195</v>
      </c>
      <c r="N3" t="s">
        <v>20</v>
      </c>
      <c r="O3" s="11">
        <v>32</v>
      </c>
      <c r="P3" s="7">
        <v>28</v>
      </c>
      <c r="Q3" s="7">
        <v>41</v>
      </c>
      <c r="R3" s="7">
        <v>44</v>
      </c>
      <c r="S3" s="12">
        <v>50</v>
      </c>
      <c r="T3">
        <f t="shared" ref="T3:T5" si="3">SUM(O3:S3)</f>
        <v>195</v>
      </c>
    </row>
    <row r="4" spans="1:20" ht="15.75" thickBot="1" x14ac:dyDescent="0.3">
      <c r="E4">
        <v>4</v>
      </c>
      <c r="F4">
        <v>9</v>
      </c>
      <c r="G4">
        <f t="shared" si="0"/>
        <v>22</v>
      </c>
      <c r="I4">
        <f t="shared" si="1"/>
        <v>36</v>
      </c>
      <c r="J4">
        <f t="shared" si="2"/>
        <v>88</v>
      </c>
      <c r="N4" t="s">
        <v>21</v>
      </c>
      <c r="O4" s="13">
        <v>27</v>
      </c>
      <c r="P4" s="14">
        <v>31</v>
      </c>
      <c r="Q4" s="14">
        <v>20</v>
      </c>
      <c r="R4" s="14">
        <v>10</v>
      </c>
      <c r="S4" s="15">
        <v>0</v>
      </c>
      <c r="T4">
        <f t="shared" si="3"/>
        <v>88</v>
      </c>
    </row>
    <row r="5" spans="1:20" ht="15.75" thickBot="1" x14ac:dyDescent="0.3">
      <c r="A5" t="s">
        <v>2</v>
      </c>
      <c r="B5">
        <f>B2/B3</f>
        <v>0.41404358353510895</v>
      </c>
      <c r="E5">
        <v>5</v>
      </c>
      <c r="F5">
        <v>13</v>
      </c>
      <c r="G5" s="2">
        <f t="shared" si="0"/>
        <v>31</v>
      </c>
      <c r="I5">
        <f t="shared" si="1"/>
        <v>65</v>
      </c>
      <c r="J5">
        <f t="shared" si="2"/>
        <v>155</v>
      </c>
      <c r="N5" t="s">
        <v>22</v>
      </c>
      <c r="O5" s="4">
        <v>65</v>
      </c>
      <c r="P5" s="4">
        <v>65</v>
      </c>
      <c r="Q5" s="4">
        <v>65</v>
      </c>
      <c r="R5" s="4">
        <v>65</v>
      </c>
      <c r="S5" s="4">
        <v>65</v>
      </c>
      <c r="T5">
        <f t="shared" si="3"/>
        <v>325</v>
      </c>
    </row>
    <row r="6" spans="1:20" ht="15.75" thickBot="1" x14ac:dyDescent="0.3">
      <c r="D6" t="s">
        <v>6</v>
      </c>
      <c r="E6" s="1">
        <v>5</v>
      </c>
      <c r="F6" s="1">
        <v>14</v>
      </c>
      <c r="G6" s="3">
        <f t="shared" si="0"/>
        <v>34</v>
      </c>
      <c r="I6">
        <f t="shared" si="1"/>
        <v>70</v>
      </c>
      <c r="J6">
        <f t="shared" si="2"/>
        <v>170</v>
      </c>
      <c r="O6">
        <f>SUM(O2:O5)</f>
        <v>226</v>
      </c>
      <c r="P6">
        <f>SUM(P2:P5)</f>
        <v>226</v>
      </c>
      <c r="Q6">
        <f>SUM(Q2:Q5)</f>
        <v>226</v>
      </c>
      <c r="R6">
        <f>SUM(R2:R5)</f>
        <v>226</v>
      </c>
      <c r="S6">
        <f>SUM(S2:S5)</f>
        <v>226</v>
      </c>
    </row>
    <row r="8" spans="1:20" x14ac:dyDescent="0.25">
      <c r="R8" t="s">
        <v>17</v>
      </c>
      <c r="S8">
        <f>MAX(O6:S6)</f>
        <v>226</v>
      </c>
      <c r="T8">
        <f>S8/B3</f>
        <v>0.54721549636803879</v>
      </c>
    </row>
    <row r="9" spans="1:20" x14ac:dyDescent="0.25">
      <c r="H9" t="s">
        <v>8</v>
      </c>
      <c r="I9">
        <f>SUM(I2:I6)</f>
        <v>468</v>
      </c>
      <c r="J9">
        <f>SUM(J2:J6)</f>
        <v>1130</v>
      </c>
    </row>
    <row r="10" spans="1:20" x14ac:dyDescent="0.25">
      <c r="H10" t="s">
        <v>9</v>
      </c>
      <c r="I10">
        <f>I9/(B2*5)</f>
        <v>0.54736842105263162</v>
      </c>
      <c r="J10">
        <f>J9/(5*B3)</f>
        <v>0.54721549636803879</v>
      </c>
      <c r="R10" t="s">
        <v>16</v>
      </c>
      <c r="S10">
        <f>_xlfn.STDEV.S(O6:S6)</f>
        <v>0</v>
      </c>
    </row>
    <row r="13" spans="1:20" x14ac:dyDescent="0.25">
      <c r="Q13" t="s">
        <v>18</v>
      </c>
      <c r="S13">
        <f>S8</f>
        <v>226</v>
      </c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6F475-627E-49B1-ADD7-F1E77AC401C5}">
  <dimension ref="A1:T13"/>
  <sheetViews>
    <sheetView topLeftCell="I1" zoomScale="130" zoomScaleNormal="130" workbookViewId="0">
      <selection activeCell="R4" sqref="R4"/>
    </sheetView>
  </sheetViews>
  <sheetFormatPr defaultRowHeight="15" x14ac:dyDescent="0.25"/>
  <cols>
    <col min="1" max="1" width="11.85546875" bestFit="1" customWidth="1"/>
    <col min="4" max="4" width="10.28515625" bestFit="1" customWidth="1"/>
    <col min="5" max="5" width="15.42578125" bestFit="1" customWidth="1"/>
    <col min="6" max="6" width="29" bestFit="1" customWidth="1"/>
    <col min="7" max="7" width="17.28515625" bestFit="1" customWidth="1"/>
    <col min="8" max="8" width="9.85546875" customWidth="1"/>
    <col min="9" max="9" width="15.85546875" bestFit="1" customWidth="1"/>
    <col min="10" max="10" width="25.28515625" bestFit="1" customWidth="1"/>
    <col min="14" max="14" width="12.140625" bestFit="1" customWidth="1"/>
    <col min="18" max="18" width="11.42578125" bestFit="1" customWidth="1"/>
  </cols>
  <sheetData>
    <row r="1" spans="1:20" ht="15.75" thickBot="1" x14ac:dyDescent="0.3">
      <c r="E1" t="s">
        <v>5</v>
      </c>
      <c r="F1" t="s">
        <v>3</v>
      </c>
      <c r="G1" t="s">
        <v>4</v>
      </c>
      <c r="I1" t="s">
        <v>7</v>
      </c>
      <c r="J1" t="s">
        <v>23</v>
      </c>
      <c r="N1" t="s">
        <v>15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 t="s">
        <v>0</v>
      </c>
      <c r="B2">
        <v>184</v>
      </c>
      <c r="E2">
        <v>2</v>
      </c>
      <c r="F2">
        <v>132</v>
      </c>
      <c r="G2">
        <f>ROUND(F2/$B$5,0)</f>
        <v>240</v>
      </c>
      <c r="I2">
        <f>E2*F2</f>
        <v>264</v>
      </c>
      <c r="J2">
        <f>E2*G2</f>
        <v>480</v>
      </c>
      <c r="N2" t="s">
        <v>19</v>
      </c>
      <c r="O2" s="8">
        <v>95</v>
      </c>
      <c r="P2" s="9">
        <v>84</v>
      </c>
      <c r="Q2" s="9">
        <v>93</v>
      </c>
      <c r="R2" s="9">
        <v>100</v>
      </c>
      <c r="S2" s="10">
        <v>108</v>
      </c>
      <c r="T2">
        <f>SUM(O2:S2)</f>
        <v>480</v>
      </c>
    </row>
    <row r="3" spans="1:20" x14ac:dyDescent="0.25">
      <c r="A3" t="s">
        <v>1</v>
      </c>
      <c r="B3">
        <v>335</v>
      </c>
      <c r="E3">
        <v>3</v>
      </c>
      <c r="F3">
        <v>33</v>
      </c>
      <c r="G3">
        <f t="shared" ref="G3:G6" si="0">ROUND(F3/$B$5,0)</f>
        <v>60</v>
      </c>
      <c r="I3">
        <f t="shared" ref="I3:I6" si="1">E3*F3</f>
        <v>99</v>
      </c>
      <c r="J3">
        <f t="shared" ref="J3:J6" si="2">E3*G3</f>
        <v>180</v>
      </c>
      <c r="N3" t="s">
        <v>20</v>
      </c>
      <c r="O3" s="11">
        <v>30</v>
      </c>
      <c r="P3" s="7">
        <v>37</v>
      </c>
      <c r="Q3" s="7">
        <v>43</v>
      </c>
      <c r="R3" s="7">
        <v>38</v>
      </c>
      <c r="S3" s="12">
        <v>32</v>
      </c>
      <c r="T3">
        <f t="shared" ref="T3:T5" si="3">SUM(O3:S3)</f>
        <v>180</v>
      </c>
    </row>
    <row r="4" spans="1:20" ht="15.75" thickBot="1" x14ac:dyDescent="0.3">
      <c r="E4">
        <v>4</v>
      </c>
      <c r="F4">
        <v>6</v>
      </c>
      <c r="G4">
        <f t="shared" si="0"/>
        <v>11</v>
      </c>
      <c r="I4">
        <f t="shared" si="1"/>
        <v>24</v>
      </c>
      <c r="J4">
        <f t="shared" si="2"/>
        <v>44</v>
      </c>
      <c r="N4" t="s">
        <v>21</v>
      </c>
      <c r="O4" s="13">
        <v>15</v>
      </c>
      <c r="P4" s="14">
        <v>20</v>
      </c>
      <c r="Q4" s="14">
        <v>5</v>
      </c>
      <c r="R4" s="14">
        <v>3</v>
      </c>
      <c r="S4" s="15">
        <v>1</v>
      </c>
      <c r="T4">
        <f t="shared" si="3"/>
        <v>44</v>
      </c>
    </row>
    <row r="5" spans="1:20" ht="15.75" thickBot="1" x14ac:dyDescent="0.3">
      <c r="A5" t="s">
        <v>2</v>
      </c>
      <c r="B5">
        <f>B2/B3</f>
        <v>0.54925373134328359</v>
      </c>
      <c r="E5">
        <v>5</v>
      </c>
      <c r="F5">
        <v>13</v>
      </c>
      <c r="G5" s="2">
        <f t="shared" si="0"/>
        <v>24</v>
      </c>
      <c r="I5">
        <f t="shared" si="1"/>
        <v>65</v>
      </c>
      <c r="J5">
        <f t="shared" si="2"/>
        <v>120</v>
      </c>
      <c r="N5" t="s">
        <v>22</v>
      </c>
      <c r="O5" s="4">
        <v>24</v>
      </c>
      <c r="P5" s="4">
        <v>24</v>
      </c>
      <c r="Q5" s="4">
        <v>24</v>
      </c>
      <c r="R5" s="4">
        <v>24</v>
      </c>
      <c r="S5" s="4">
        <v>24</v>
      </c>
      <c r="T5">
        <f t="shared" si="3"/>
        <v>120</v>
      </c>
    </row>
    <row r="6" spans="1:20" ht="15.75" thickBot="1" x14ac:dyDescent="0.3">
      <c r="D6" t="s">
        <v>6</v>
      </c>
      <c r="E6" s="1">
        <v>5</v>
      </c>
      <c r="F6" s="1">
        <v>0</v>
      </c>
      <c r="G6" s="3">
        <f t="shared" si="0"/>
        <v>0</v>
      </c>
      <c r="I6">
        <f t="shared" si="1"/>
        <v>0</v>
      </c>
      <c r="J6">
        <f t="shared" si="2"/>
        <v>0</v>
      </c>
      <c r="O6">
        <f>SUM(O2:O5)</f>
        <v>164</v>
      </c>
      <c r="P6">
        <f>SUM(P2:P5)</f>
        <v>165</v>
      </c>
      <c r="Q6">
        <f>SUM(Q2:Q5)</f>
        <v>165</v>
      </c>
      <c r="R6">
        <f>SUM(R2:R5)</f>
        <v>165</v>
      </c>
      <c r="S6">
        <f>SUM(S2:S5)</f>
        <v>165</v>
      </c>
    </row>
    <row r="8" spans="1:20" x14ac:dyDescent="0.25">
      <c r="R8" t="s">
        <v>17</v>
      </c>
      <c r="S8">
        <f>MAX(O6:S6)</f>
        <v>165</v>
      </c>
      <c r="T8">
        <f>S8/B3</f>
        <v>0.4925373134328358</v>
      </c>
    </row>
    <row r="9" spans="1:20" x14ac:dyDescent="0.25">
      <c r="H9" t="s">
        <v>8</v>
      </c>
      <c r="I9">
        <f>SUM(I2:I6)</f>
        <v>452</v>
      </c>
      <c r="J9">
        <f>SUM(J2:J6)</f>
        <v>824</v>
      </c>
    </row>
    <row r="10" spans="1:20" x14ac:dyDescent="0.25">
      <c r="H10" t="s">
        <v>9</v>
      </c>
      <c r="I10">
        <f>I9/(B2*5)</f>
        <v>0.49130434782608695</v>
      </c>
      <c r="J10">
        <f>J9/(5*B3)</f>
        <v>0.49194029850746268</v>
      </c>
      <c r="R10" t="s">
        <v>16</v>
      </c>
      <c r="S10">
        <f>_xlfn.STDEV.S(O6:S6)</f>
        <v>0.44721359549995798</v>
      </c>
    </row>
    <row r="13" spans="1:20" x14ac:dyDescent="0.25">
      <c r="Q13" t="s">
        <v>18</v>
      </c>
      <c r="S13">
        <f>S8</f>
        <v>165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EXP</vt:lpstr>
      <vt:lpstr>AEXP</vt:lpstr>
      <vt:lpstr>PNOE</vt:lpstr>
      <vt:lpstr>PE</vt:lpstr>
      <vt:lpstr>TAID</vt:lpstr>
      <vt:lpstr>TPGG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 de Araujo Matos</dc:creator>
  <cp:lastModifiedBy>Renan Canellas Ramsauer</cp:lastModifiedBy>
  <dcterms:created xsi:type="dcterms:W3CDTF">2020-09-24T17:00:16Z</dcterms:created>
  <dcterms:modified xsi:type="dcterms:W3CDTF">2020-10-07T18:04:06Z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2020-09-24T17:00:18Z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c6728ffd-6279-4cdc-8e89-3c409f537593</vt:lpwstr>
  </property>
  <property fmtid="{D5CDD505-2E9C-101B-9397-08002B2CF9AE}" pid="8" name="MSIP_Label_8e61996e-cafd-4c9a-8a94-2dc1b82131ae_ContentBits">
    <vt:lpwstr>0</vt:lpwstr>
  </property>
</Properties>
</file>