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DE4F01AD-9244-42E6-9EBA-563FD00CFEB3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</sheets>
  <definedNames>
    <definedName name="_xlnm._FilterDatabase" localSheetId="0" hidden="1">'General-lacasa'!$A$3:$AQ$884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'Solid-Results'!$A$2:$AQ$121</definedName>
    <definedName name="_xlnm._FilterDatabase" localSheetId="3" hidden="1">'Transform table'!$A$1:$E$1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2" i="12" l="1"/>
  <c r="AG51" i="12"/>
  <c r="AG50" i="12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M2425" i="5"/>
  <c r="L2425" i="5"/>
  <c r="M2424" i="5"/>
  <c r="L2424" i="5"/>
  <c r="M2423" i="5"/>
  <c r="L2423" i="5"/>
  <c r="M2422" i="5"/>
  <c r="L2422" i="5"/>
  <c r="M2421" i="5"/>
  <c r="L2421" i="5"/>
  <c r="M2420" i="5"/>
  <c r="L2420" i="5"/>
  <c r="M2419" i="5"/>
  <c r="L2419" i="5"/>
  <c r="M2418" i="5"/>
  <c r="L2418" i="5"/>
  <c r="M2417" i="5"/>
  <c r="L2417" i="5"/>
  <c r="M2416" i="5"/>
  <c r="L2416" i="5"/>
  <c r="M2415" i="5"/>
  <c r="L2415" i="5"/>
  <c r="M2414" i="5"/>
  <c r="L2414" i="5"/>
  <c r="M2413" i="5"/>
  <c r="L2413" i="5"/>
  <c r="M2412" i="5"/>
  <c r="L2412" i="5"/>
  <c r="M2411" i="5"/>
  <c r="L2411" i="5"/>
  <c r="M2410" i="5"/>
  <c r="L2410" i="5"/>
  <c r="M2409" i="5"/>
  <c r="L2409" i="5"/>
  <c r="M2408" i="5"/>
  <c r="L2408" i="5"/>
  <c r="M2407" i="5"/>
  <c r="L2407" i="5"/>
  <c r="M2406" i="5"/>
  <c r="L2406" i="5"/>
  <c r="M2405" i="5"/>
  <c r="L2405" i="5"/>
  <c r="M2404" i="5"/>
  <c r="L2404" i="5"/>
  <c r="M2403" i="5"/>
  <c r="L2403" i="5"/>
  <c r="M2402" i="5"/>
  <c r="L2402" i="5"/>
  <c r="M2401" i="5"/>
  <c r="L2401" i="5"/>
  <c r="M2400" i="5"/>
  <c r="L2400" i="5"/>
  <c r="M2399" i="5"/>
  <c r="L2399" i="5"/>
  <c r="M2398" i="5"/>
  <c r="L2398" i="5"/>
  <c r="M2397" i="5"/>
  <c r="L2397" i="5"/>
  <c r="M2396" i="5"/>
  <c r="L2396" i="5"/>
  <c r="M2395" i="5"/>
  <c r="L2395" i="5"/>
  <c r="M2394" i="5"/>
  <c r="L2394" i="5"/>
  <c r="M2393" i="5"/>
  <c r="L2393" i="5"/>
  <c r="M2392" i="5"/>
  <c r="L2392" i="5"/>
  <c r="M2391" i="5"/>
  <c r="L2391" i="5"/>
  <c r="M2390" i="5"/>
  <c r="L2390" i="5"/>
  <c r="M2389" i="5"/>
  <c r="L2389" i="5"/>
  <c r="M2388" i="5"/>
  <c r="L2388" i="5"/>
  <c r="M2387" i="5"/>
  <c r="L2387" i="5"/>
  <c r="M2386" i="5"/>
  <c r="L2386" i="5"/>
  <c r="M2385" i="5"/>
  <c r="L2385" i="5"/>
  <c r="M2384" i="5"/>
  <c r="L2384" i="5"/>
  <c r="M2383" i="5"/>
  <c r="L2383" i="5"/>
  <c r="M2382" i="5"/>
  <c r="L2382" i="5"/>
  <c r="M2381" i="5"/>
  <c r="L2381" i="5"/>
  <c r="M2380" i="5"/>
  <c r="L2380" i="5"/>
  <c r="M2379" i="5"/>
  <c r="L2379" i="5"/>
  <c r="M2378" i="5"/>
  <c r="L2378" i="5"/>
  <c r="M2377" i="5"/>
  <c r="L2377" i="5"/>
  <c r="M2376" i="5"/>
  <c r="L2376" i="5"/>
  <c r="M2375" i="5"/>
  <c r="L2375" i="5"/>
  <c r="M2374" i="5"/>
  <c r="L2374" i="5"/>
  <c r="M2373" i="5"/>
  <c r="L2373" i="5"/>
  <c r="M2372" i="5"/>
  <c r="L2372" i="5"/>
  <c r="M2371" i="5"/>
  <c r="L2371" i="5"/>
  <c r="M2370" i="5"/>
  <c r="L2370" i="5"/>
  <c r="M2369" i="5"/>
  <c r="L2369" i="5"/>
  <c r="M2368" i="5"/>
  <c r="L2368" i="5"/>
  <c r="M2367" i="5"/>
  <c r="L2367" i="5"/>
  <c r="M2366" i="5"/>
  <c r="L2366" i="5"/>
  <c r="M2365" i="5"/>
  <c r="L2365" i="5"/>
  <c r="M2364" i="5"/>
  <c r="L2364" i="5"/>
  <c r="M2363" i="5"/>
  <c r="L2363" i="5"/>
  <c r="M2362" i="5"/>
  <c r="L2362" i="5"/>
  <c r="M2361" i="5"/>
  <c r="L2361" i="5"/>
  <c r="M2360" i="5"/>
  <c r="L2360" i="5"/>
  <c r="M2359" i="5"/>
  <c r="L2359" i="5"/>
  <c r="M2358" i="5"/>
  <c r="L2358" i="5"/>
  <c r="M2357" i="5"/>
  <c r="L2357" i="5"/>
  <c r="M2356" i="5"/>
  <c r="L2356" i="5"/>
  <c r="M2355" i="5"/>
  <c r="L2355" i="5"/>
  <c r="M2354" i="5"/>
  <c r="L2354" i="5"/>
  <c r="M2353" i="5"/>
  <c r="L2353" i="5"/>
  <c r="M2352" i="5"/>
  <c r="L2352" i="5"/>
  <c r="M2351" i="5"/>
  <c r="L2351" i="5"/>
  <c r="M2350" i="5"/>
  <c r="L2350" i="5"/>
  <c r="M2349" i="5"/>
  <c r="L2349" i="5"/>
  <c r="M2348" i="5"/>
  <c r="L2348" i="5"/>
  <c r="M2347" i="5"/>
  <c r="L2347" i="5"/>
  <c r="M2346" i="5"/>
  <c r="L2346" i="5"/>
  <c r="M2345" i="5"/>
  <c r="L2345" i="5"/>
  <c r="M2344" i="5"/>
  <c r="L2344" i="5"/>
  <c r="M2343" i="5"/>
  <c r="L2343" i="5"/>
  <c r="M2342" i="5"/>
  <c r="L2342" i="5"/>
  <c r="M2341" i="5"/>
  <c r="L2341" i="5"/>
  <c r="M2340" i="5"/>
  <c r="L2340" i="5"/>
  <c r="M2339" i="5"/>
  <c r="L2339" i="5"/>
  <c r="M2338" i="5"/>
  <c r="L2338" i="5"/>
  <c r="M2337" i="5"/>
  <c r="L2337" i="5"/>
  <c r="M2336" i="5"/>
  <c r="L2336" i="5"/>
  <c r="M2335" i="5"/>
  <c r="L2335" i="5"/>
  <c r="M2334" i="5"/>
  <c r="L2334" i="5"/>
  <c r="M2333" i="5"/>
  <c r="L2333" i="5"/>
  <c r="M2332" i="5"/>
  <c r="L2332" i="5"/>
  <c r="M2331" i="5"/>
  <c r="L2331" i="5"/>
  <c r="M2330" i="5"/>
  <c r="L2330" i="5"/>
  <c r="M2329" i="5"/>
  <c r="L2329" i="5"/>
  <c r="M2328" i="5"/>
  <c r="L2328" i="5"/>
  <c r="M2327" i="5"/>
  <c r="L2327" i="5"/>
  <c r="M2326" i="5"/>
  <c r="L2326" i="5"/>
  <c r="M2325" i="5"/>
  <c r="L2325" i="5"/>
  <c r="M2324" i="5"/>
  <c r="L2324" i="5"/>
  <c r="M2323" i="5"/>
  <c r="L2323" i="5"/>
  <c r="M2322" i="5"/>
  <c r="L2322" i="5"/>
  <c r="M2321" i="5"/>
  <c r="L2321" i="5"/>
  <c r="M2320" i="5"/>
  <c r="L2320" i="5"/>
  <c r="M2319" i="5"/>
  <c r="L2319" i="5"/>
  <c r="M2318" i="5"/>
  <c r="L2318" i="5"/>
  <c r="M2317" i="5"/>
  <c r="L2317" i="5"/>
  <c r="M2316" i="5"/>
  <c r="L2316" i="5"/>
  <c r="M2315" i="5"/>
  <c r="L2315" i="5"/>
  <c r="M2314" i="5"/>
  <c r="L2314" i="5"/>
  <c r="M2313" i="5"/>
  <c r="L2313" i="5"/>
  <c r="M2312" i="5"/>
  <c r="L2312" i="5"/>
  <c r="M2311" i="5"/>
  <c r="L2311" i="5"/>
  <c r="M2310" i="5"/>
  <c r="L2310" i="5"/>
  <c r="M2309" i="5"/>
  <c r="L2309" i="5"/>
  <c r="M2308" i="5"/>
  <c r="L2308" i="5"/>
  <c r="M2307" i="5"/>
  <c r="L2307" i="5"/>
  <c r="M2306" i="5"/>
  <c r="L2306" i="5"/>
  <c r="M2305" i="5"/>
  <c r="L2305" i="5"/>
  <c r="M2304" i="5"/>
  <c r="L2304" i="5"/>
  <c r="M2303" i="5"/>
  <c r="L2303" i="5"/>
  <c r="M2302" i="5"/>
  <c r="L2302" i="5"/>
  <c r="M2301" i="5"/>
  <c r="L2301" i="5"/>
  <c r="M2300" i="5"/>
  <c r="L2300" i="5"/>
  <c r="M2299" i="5"/>
  <c r="L2299" i="5"/>
  <c r="M2298" i="5"/>
  <c r="L2298" i="5"/>
  <c r="M2297" i="5"/>
  <c r="L2297" i="5"/>
  <c r="M2296" i="5"/>
  <c r="L2296" i="5"/>
  <c r="M2295" i="5"/>
  <c r="L2295" i="5"/>
  <c r="M2294" i="5"/>
  <c r="L2294" i="5"/>
  <c r="M2293" i="5"/>
  <c r="L2293" i="5"/>
  <c r="M2292" i="5"/>
  <c r="L2292" i="5"/>
  <c r="M2291" i="5"/>
  <c r="L2291" i="5"/>
  <c r="M2290" i="5"/>
  <c r="L2290" i="5"/>
  <c r="M2289" i="5"/>
  <c r="L2289" i="5"/>
  <c r="M2288" i="5"/>
  <c r="L2288" i="5"/>
  <c r="M2287" i="5"/>
  <c r="L2287" i="5"/>
  <c r="M2286" i="5"/>
  <c r="L2286" i="5"/>
  <c r="M2285" i="5"/>
  <c r="L2285" i="5"/>
  <c r="M2284" i="5"/>
  <c r="L2284" i="5"/>
  <c r="M2283" i="5"/>
  <c r="L2283" i="5"/>
  <c r="M2282" i="5"/>
  <c r="L2282" i="5"/>
  <c r="M2281" i="5"/>
  <c r="L2281" i="5"/>
  <c r="M2280" i="5"/>
  <c r="L2280" i="5"/>
  <c r="M2279" i="5"/>
  <c r="L2279" i="5"/>
  <c r="M2278" i="5"/>
  <c r="L2278" i="5"/>
  <c r="M2277" i="5"/>
  <c r="L2277" i="5"/>
  <c r="M2276" i="5"/>
  <c r="L2276" i="5"/>
  <c r="M2275" i="5"/>
  <c r="L2275" i="5"/>
  <c r="M2274" i="5"/>
  <c r="L2274" i="5"/>
  <c r="A27" i="12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M2273" i="5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Y649" i="1"/>
  <c r="X649" i="1"/>
  <c r="Y648" i="1"/>
  <c r="X648" i="1"/>
  <c r="Y647" i="1"/>
  <c r="X647" i="1"/>
  <c r="Y646" i="1"/>
  <c r="X646" i="1"/>
  <c r="Y645" i="1"/>
  <c r="X645" i="1"/>
  <c r="Y644" i="1"/>
  <c r="X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Y631" i="1"/>
  <c r="X631" i="1"/>
  <c r="Y630" i="1"/>
  <c r="X630" i="1"/>
  <c r="Y629" i="1"/>
  <c r="X629" i="1"/>
  <c r="Y628" i="1"/>
  <c r="X628" i="1"/>
  <c r="Y627" i="1"/>
  <c r="X627" i="1"/>
  <c r="Y626" i="1"/>
  <c r="X626" i="1"/>
  <c r="Y625" i="1"/>
  <c r="X625" i="1"/>
  <c r="Y624" i="1"/>
  <c r="X624" i="1"/>
  <c r="Y623" i="1"/>
  <c r="X623" i="1"/>
  <c r="Y622" i="1"/>
  <c r="X622" i="1"/>
  <c r="Y621" i="1"/>
  <c r="X621" i="1"/>
  <c r="Y620" i="1"/>
  <c r="X620" i="1"/>
  <c r="Y619" i="1"/>
  <c r="X619" i="1"/>
  <c r="Y618" i="1"/>
  <c r="X618" i="1"/>
  <c r="Y617" i="1"/>
  <c r="X617" i="1"/>
  <c r="Y616" i="1"/>
  <c r="X616" i="1"/>
  <c r="Y615" i="1"/>
  <c r="X615" i="1"/>
  <c r="Y614" i="1"/>
  <c r="X614" i="1"/>
  <c r="Y613" i="1"/>
  <c r="X613" i="1"/>
  <c r="Y612" i="1"/>
  <c r="X612" i="1"/>
  <c r="Y611" i="1"/>
  <c r="X611" i="1"/>
  <c r="Y610" i="1"/>
  <c r="X610" i="1"/>
  <c r="Y609" i="1"/>
  <c r="X609" i="1"/>
  <c r="Y608" i="1"/>
  <c r="X608" i="1"/>
  <c r="Y607" i="1"/>
  <c r="X607" i="1"/>
  <c r="Y606" i="1"/>
  <c r="X606" i="1"/>
  <c r="Y605" i="1"/>
  <c r="X605" i="1"/>
  <c r="Y604" i="1"/>
  <c r="X604" i="1"/>
  <c r="Y603" i="1"/>
  <c r="X603" i="1"/>
  <c r="Y602" i="1"/>
  <c r="X602" i="1"/>
  <c r="Y601" i="1"/>
  <c r="X601" i="1"/>
  <c r="Y600" i="1"/>
  <c r="X600" i="1"/>
  <c r="Y599" i="1"/>
  <c r="X599" i="1"/>
  <c r="Y598" i="1"/>
  <c r="X598" i="1"/>
  <c r="Y597" i="1"/>
  <c r="X597" i="1"/>
  <c r="Y596" i="1"/>
  <c r="X596" i="1"/>
  <c r="Y595" i="1"/>
  <c r="X595" i="1"/>
  <c r="Y594" i="1"/>
  <c r="X594" i="1"/>
  <c r="Y593" i="1"/>
  <c r="X593" i="1"/>
  <c r="Y592" i="1"/>
  <c r="X592" i="1"/>
  <c r="Y591" i="1"/>
  <c r="X591" i="1"/>
  <c r="Y590" i="1"/>
  <c r="X590" i="1"/>
  <c r="Y589" i="1"/>
  <c r="X589" i="1"/>
  <c r="Y588" i="1"/>
  <c r="X588" i="1"/>
  <c r="Y587" i="1"/>
  <c r="X587" i="1"/>
  <c r="Y586" i="1"/>
  <c r="X586" i="1"/>
  <c r="Y585" i="1"/>
  <c r="X585" i="1"/>
  <c r="Y584" i="1"/>
  <c r="X584" i="1"/>
  <c r="Y583" i="1"/>
  <c r="X583" i="1"/>
  <c r="Y582" i="1"/>
  <c r="X582" i="1"/>
  <c r="Y581" i="1"/>
  <c r="X581" i="1"/>
  <c r="Y580" i="1"/>
  <c r="X580" i="1"/>
  <c r="Y579" i="1"/>
  <c r="X579" i="1"/>
  <c r="Y578" i="1"/>
  <c r="X578" i="1"/>
  <c r="Y577" i="1"/>
  <c r="X577" i="1"/>
  <c r="Y576" i="1"/>
  <c r="X576" i="1"/>
  <c r="Y575" i="1"/>
  <c r="X575" i="1"/>
  <c r="Y574" i="1"/>
  <c r="X574" i="1"/>
  <c r="Y573" i="1"/>
  <c r="X573" i="1"/>
  <c r="Y572" i="1"/>
  <c r="X572" i="1"/>
  <c r="Y571" i="1"/>
  <c r="X571" i="1"/>
  <c r="Y570" i="1"/>
  <c r="X570" i="1"/>
  <c r="Y569" i="1"/>
  <c r="X569" i="1"/>
  <c r="Y568" i="1"/>
  <c r="X568" i="1"/>
  <c r="Y567" i="1"/>
  <c r="X567" i="1"/>
  <c r="Y566" i="1"/>
  <c r="X566" i="1"/>
  <c r="Y565" i="1"/>
  <c r="X565" i="1"/>
  <c r="Y564" i="1"/>
  <c r="X564" i="1"/>
  <c r="Y563" i="1"/>
  <c r="X563" i="1"/>
  <c r="Y562" i="1"/>
  <c r="X562" i="1"/>
  <c r="Y561" i="1"/>
  <c r="X561" i="1"/>
  <c r="Y560" i="1"/>
  <c r="X560" i="1"/>
  <c r="B4" i="12"/>
  <c r="B5" i="12" s="1"/>
  <c r="A4" i="12"/>
  <c r="J3" i="12"/>
  <c r="G3" i="12"/>
  <c r="AW3" i="12"/>
  <c r="AX3" i="12" s="1"/>
  <c r="AT3" i="12"/>
  <c r="AU3" i="12" s="1"/>
  <c r="AQ3" i="12"/>
  <c r="AR3" i="12" s="1"/>
  <c r="AN3" i="12"/>
  <c r="AO3" i="12" s="1"/>
  <c r="AK3" i="12"/>
  <c r="AL3" i="12" s="1"/>
  <c r="AH3" i="12"/>
  <c r="AE3" i="12"/>
  <c r="AB3" i="12"/>
  <c r="AC3" i="12" s="1"/>
  <c r="Y3" i="12"/>
  <c r="Z3" i="12" s="1"/>
  <c r="V3" i="12"/>
  <c r="W3" i="12" s="1"/>
  <c r="S3" i="12"/>
  <c r="T3" i="12" s="1"/>
  <c r="P3" i="12"/>
  <c r="Q3" i="12" s="1"/>
  <c r="M3" i="12"/>
  <c r="N3" i="12" s="1"/>
  <c r="D3" i="12"/>
  <c r="F3" i="12"/>
  <c r="I3" i="12"/>
  <c r="L3" i="12"/>
  <c r="O3" i="12"/>
  <c r="R3" i="12"/>
  <c r="U3" i="12"/>
  <c r="X3" i="12"/>
  <c r="AA3" i="12"/>
  <c r="AD3" i="12"/>
  <c r="AG3" i="12"/>
  <c r="AJ3" i="12"/>
  <c r="AM3" i="12"/>
  <c r="AP3" i="12"/>
  <c r="AS3" i="12"/>
  <c r="AV3" i="12"/>
  <c r="A1" i="11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Y556" i="1"/>
  <c r="X556" i="1"/>
  <c r="Y555" i="1"/>
  <c r="X555" i="1"/>
  <c r="Y554" i="1"/>
  <c r="X554" i="1"/>
  <c r="Y553" i="1"/>
  <c r="X553" i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H3" i="12" l="1"/>
  <c r="AF3" i="12"/>
  <c r="K3" i="12"/>
  <c r="AI3" i="12"/>
  <c r="A5" i="12"/>
  <c r="Z590" i="1"/>
  <c r="AK590" i="1" s="1"/>
  <c r="Z594" i="1"/>
  <c r="AB594" i="1" s="1"/>
  <c r="Z620" i="1"/>
  <c r="AP620" i="1" s="1"/>
  <c r="Z566" i="1"/>
  <c r="AB566" i="1" s="1"/>
  <c r="Z574" i="1"/>
  <c r="AF574" i="1" s="1"/>
  <c r="Z578" i="1"/>
  <c r="AP578" i="1" s="1"/>
  <c r="Z586" i="1"/>
  <c r="AE586" i="1" s="1"/>
  <c r="Z628" i="1"/>
  <c r="AL628" i="1" s="1"/>
  <c r="Z602" i="1"/>
  <c r="AA602" i="1" s="1"/>
  <c r="Z618" i="1"/>
  <c r="AC618" i="1" s="1"/>
  <c r="Z622" i="1"/>
  <c r="AO622" i="1" s="1"/>
  <c r="Z626" i="1"/>
  <c r="Z564" i="1"/>
  <c r="AB564" i="1" s="1"/>
  <c r="Z572" i="1"/>
  <c r="AO572" i="1" s="1"/>
  <c r="Z644" i="1"/>
  <c r="AK644" i="1" s="1"/>
  <c r="Z569" i="1"/>
  <c r="AJ569" i="1" s="1"/>
  <c r="Z634" i="1"/>
  <c r="AJ634" i="1" s="1"/>
  <c r="Z642" i="1"/>
  <c r="AP642" i="1" s="1"/>
  <c r="Z562" i="1"/>
  <c r="AK562" i="1" s="1"/>
  <c r="Z646" i="1"/>
  <c r="Z560" i="1"/>
  <c r="AB560" i="1" s="1"/>
  <c r="Z571" i="1"/>
  <c r="AQ571" i="1" s="1"/>
  <c r="Z575" i="1"/>
  <c r="AN575" i="1" s="1"/>
  <c r="Z587" i="1"/>
  <c r="AO587" i="1" s="1"/>
  <c r="Z591" i="1"/>
  <c r="AQ591" i="1" s="1"/>
  <c r="Z595" i="1"/>
  <c r="AF595" i="1" s="1"/>
  <c r="Z611" i="1"/>
  <c r="AE611" i="1" s="1"/>
  <c r="Z580" i="1"/>
  <c r="AH580" i="1" s="1"/>
  <c r="Z608" i="1"/>
  <c r="AB608" i="1" s="1"/>
  <c r="Z640" i="1"/>
  <c r="AL640" i="1" s="1"/>
  <c r="Z593" i="1"/>
  <c r="AI593" i="1" s="1"/>
  <c r="Z597" i="1"/>
  <c r="AH597" i="1" s="1"/>
  <c r="Z601" i="1"/>
  <c r="AE601" i="1" s="1"/>
  <c r="Z605" i="1"/>
  <c r="AN605" i="1" s="1"/>
  <c r="Z609" i="1"/>
  <c r="AP609" i="1" s="1"/>
  <c r="Z613" i="1"/>
  <c r="AA613" i="1" s="1"/>
  <c r="Z617" i="1"/>
  <c r="AM617" i="1" s="1"/>
  <c r="Z621" i="1"/>
  <c r="AK621" i="1" s="1"/>
  <c r="Z546" i="1"/>
  <c r="AA546" i="1" s="1"/>
  <c r="Z554" i="1"/>
  <c r="AH554" i="1" s="1"/>
  <c r="Z633" i="1"/>
  <c r="AO633" i="1" s="1"/>
  <c r="Z637" i="1"/>
  <c r="AN637" i="1" s="1"/>
  <c r="Z641" i="1"/>
  <c r="AM641" i="1" s="1"/>
  <c r="Z649" i="1"/>
  <c r="AK649" i="1" s="1"/>
  <c r="Z563" i="1"/>
  <c r="AH563" i="1" s="1"/>
  <c r="Z567" i="1"/>
  <c r="AF567" i="1" s="1"/>
  <c r="Z589" i="1"/>
  <c r="AK589" i="1" s="1"/>
  <c r="Z616" i="1"/>
  <c r="AM616" i="1" s="1"/>
  <c r="Z636" i="1"/>
  <c r="AF636" i="1" s="1"/>
  <c r="Z583" i="1"/>
  <c r="AK583" i="1" s="1"/>
  <c r="Z568" i="1"/>
  <c r="AC568" i="1" s="1"/>
  <c r="Z579" i="1"/>
  <c r="AQ579" i="1" s="1"/>
  <c r="Z598" i="1"/>
  <c r="AA598" i="1" s="1"/>
  <c r="Z630" i="1"/>
  <c r="AJ630" i="1" s="1"/>
  <c r="Z561" i="1"/>
  <c r="AE561" i="1" s="1"/>
  <c r="Z576" i="1"/>
  <c r="AF576" i="1" s="1"/>
  <c r="Z624" i="1"/>
  <c r="AL624" i="1" s="1"/>
  <c r="Z631" i="1"/>
  <c r="AH631" i="1" s="1"/>
  <c r="Z599" i="1"/>
  <c r="AE599" i="1" s="1"/>
  <c r="Z606" i="1"/>
  <c r="AL606" i="1" s="1"/>
  <c r="Z565" i="1"/>
  <c r="AB565" i="1" s="1"/>
  <c r="Z573" i="1"/>
  <c r="AE573" i="1" s="1"/>
  <c r="Z577" i="1"/>
  <c r="AE577" i="1" s="1"/>
  <c r="Z581" i="1"/>
  <c r="AO581" i="1" s="1"/>
  <c r="Z588" i="1"/>
  <c r="AM588" i="1" s="1"/>
  <c r="Z592" i="1"/>
  <c r="AQ592" i="1" s="1"/>
  <c r="Z603" i="1"/>
  <c r="AK603" i="1" s="1"/>
  <c r="Z610" i="1"/>
  <c r="AB610" i="1" s="1"/>
  <c r="Z612" i="1"/>
  <c r="AD612" i="1" s="1"/>
  <c r="Z615" i="1"/>
  <c r="AM615" i="1" s="1"/>
  <c r="Z625" i="1"/>
  <c r="Z632" i="1"/>
  <c r="AL632" i="1" s="1"/>
  <c r="Z638" i="1"/>
  <c r="AM638" i="1" s="1"/>
  <c r="Z570" i="1"/>
  <c r="AL570" i="1" s="1"/>
  <c r="Z585" i="1"/>
  <c r="Z600" i="1"/>
  <c r="AI600" i="1" s="1"/>
  <c r="Z607" i="1"/>
  <c r="AI607" i="1" s="1"/>
  <c r="Z648" i="1"/>
  <c r="AE648" i="1" s="1"/>
  <c r="A879" i="5"/>
  <c r="AL595" i="1"/>
  <c r="AE572" i="1"/>
  <c r="AG572" i="1"/>
  <c r="AC572" i="1"/>
  <c r="AB572" i="1"/>
  <c r="AE616" i="1"/>
  <c r="AK616" i="1"/>
  <c r="AD576" i="1"/>
  <c r="AF640" i="1"/>
  <c r="AQ598" i="1"/>
  <c r="AB598" i="1"/>
  <c r="AI571" i="1"/>
  <c r="AA571" i="1"/>
  <c r="AH571" i="1"/>
  <c r="AP571" i="1"/>
  <c r="AG571" i="1"/>
  <c r="AO571" i="1"/>
  <c r="AF571" i="1"/>
  <c r="AE571" i="1"/>
  <c r="AM571" i="1"/>
  <c r="AD571" i="1"/>
  <c r="AL571" i="1"/>
  <c r="AC571" i="1"/>
  <c r="AJ574" i="1"/>
  <c r="AP583" i="1"/>
  <c r="AP588" i="1"/>
  <c r="AK588" i="1"/>
  <c r="AO605" i="1"/>
  <c r="AF605" i="1"/>
  <c r="AB571" i="1"/>
  <c r="AD591" i="1"/>
  <c r="AB569" i="1"/>
  <c r="AQ573" i="1"/>
  <c r="AJ577" i="1"/>
  <c r="AQ585" i="1"/>
  <c r="AB585" i="1"/>
  <c r="AP585" i="1"/>
  <c r="AD585" i="1"/>
  <c r="AJ585" i="1"/>
  <c r="AH585" i="1"/>
  <c r="AI615" i="1"/>
  <c r="AK615" i="1"/>
  <c r="AM580" i="1"/>
  <c r="AE580" i="1"/>
  <c r="AO580" i="1"/>
  <c r="AF580" i="1"/>
  <c r="AP580" i="1"/>
  <c r="AD580" i="1"/>
  <c r="AN580" i="1"/>
  <c r="AC580" i="1"/>
  <c r="AL580" i="1"/>
  <c r="AB580" i="1"/>
  <c r="AK580" i="1"/>
  <c r="AA580" i="1"/>
  <c r="AJ580" i="1"/>
  <c r="AI580" i="1"/>
  <c r="AC600" i="1"/>
  <c r="AM576" i="1"/>
  <c r="AE576" i="1"/>
  <c r="AL576" i="1"/>
  <c r="AC576" i="1"/>
  <c r="AN576" i="1"/>
  <c r="AB576" i="1"/>
  <c r="AK576" i="1"/>
  <c r="AA576" i="1"/>
  <c r="AJ576" i="1"/>
  <c r="AI576" i="1"/>
  <c r="AH576" i="1"/>
  <c r="AQ576" i="1"/>
  <c r="AG576" i="1"/>
  <c r="Z582" i="1"/>
  <c r="AI589" i="1"/>
  <c r="AP589" i="1"/>
  <c r="AM626" i="1"/>
  <c r="AE626" i="1"/>
  <c r="AL626" i="1"/>
  <c r="AD626" i="1"/>
  <c r="AQ626" i="1"/>
  <c r="AI626" i="1"/>
  <c r="AA626" i="1"/>
  <c r="AK626" i="1"/>
  <c r="AJ626" i="1"/>
  <c r="AH626" i="1"/>
  <c r="AG626" i="1"/>
  <c r="AF626" i="1"/>
  <c r="AP626" i="1"/>
  <c r="AO626" i="1"/>
  <c r="AN626" i="1"/>
  <c r="AB626" i="1"/>
  <c r="AF648" i="1"/>
  <c r="AM608" i="1"/>
  <c r="AF608" i="1"/>
  <c r="AM578" i="1"/>
  <c r="AE578" i="1"/>
  <c r="AI578" i="1"/>
  <c r="AH578" i="1"/>
  <c r="AI601" i="1"/>
  <c r="AA601" i="1"/>
  <c r="AM601" i="1"/>
  <c r="AD601" i="1"/>
  <c r="AL601" i="1"/>
  <c r="AB601" i="1"/>
  <c r="AG624" i="1"/>
  <c r="AO624" i="1"/>
  <c r="AD564" i="1"/>
  <c r="AL564" i="1"/>
  <c r="AD566" i="1"/>
  <c r="AL566" i="1"/>
  <c r="AJ578" i="1"/>
  <c r="AF590" i="1"/>
  <c r="AC601" i="1"/>
  <c r="AH603" i="1"/>
  <c r="AM606" i="1"/>
  <c r="AE606" i="1"/>
  <c r="AQ606" i="1"/>
  <c r="AI606" i="1"/>
  <c r="AA606" i="1"/>
  <c r="AP606" i="1"/>
  <c r="AF606" i="1"/>
  <c r="AO606" i="1"/>
  <c r="AD606" i="1"/>
  <c r="AN606" i="1"/>
  <c r="AC606" i="1"/>
  <c r="AK606" i="1"/>
  <c r="AH606" i="1"/>
  <c r="AG610" i="1"/>
  <c r="AI617" i="1"/>
  <c r="AG617" i="1"/>
  <c r="AM560" i="1"/>
  <c r="AE564" i="1"/>
  <c r="AE566" i="1"/>
  <c r="AN566" i="1"/>
  <c r="AA578" i="1"/>
  <c r="AK578" i="1"/>
  <c r="AG590" i="1"/>
  <c r="AO592" i="1"/>
  <c r="AM594" i="1"/>
  <c r="AE594" i="1"/>
  <c r="AQ594" i="1"/>
  <c r="AN594" i="1"/>
  <c r="AC594" i="1"/>
  <c r="AP594" i="1"/>
  <c r="AL610" i="1"/>
  <c r="AA612" i="1"/>
  <c r="AO638" i="1"/>
  <c r="AH638" i="1"/>
  <c r="AF564" i="1"/>
  <c r="AN564" i="1"/>
  <c r="AF566" i="1"/>
  <c r="AO566" i="1"/>
  <c r="AB578" i="1"/>
  <c r="AL578" i="1"/>
  <c r="AE595" i="1"/>
  <c r="AK595" i="1"/>
  <c r="AB606" i="1"/>
  <c r="AM646" i="1"/>
  <c r="AE646" i="1"/>
  <c r="AL646" i="1"/>
  <c r="AD646" i="1"/>
  <c r="AQ646" i="1"/>
  <c r="AI646" i="1"/>
  <c r="AA646" i="1"/>
  <c r="AH646" i="1"/>
  <c r="AG646" i="1"/>
  <c r="AF646" i="1"/>
  <c r="AP646" i="1"/>
  <c r="AC646" i="1"/>
  <c r="AO646" i="1"/>
  <c r="AB646" i="1"/>
  <c r="AK646" i="1"/>
  <c r="AJ646" i="1"/>
  <c r="AG564" i="1"/>
  <c r="AO564" i="1"/>
  <c r="AG566" i="1"/>
  <c r="AP566" i="1"/>
  <c r="AC578" i="1"/>
  <c r="AN578" i="1"/>
  <c r="Z584" i="1"/>
  <c r="Z604" i="1"/>
  <c r="AG606" i="1"/>
  <c r="Z614" i="1"/>
  <c r="AA630" i="1"/>
  <c r="AN630" i="1"/>
  <c r="AN646" i="1"/>
  <c r="AH566" i="1"/>
  <c r="AQ566" i="1"/>
  <c r="AD578" i="1"/>
  <c r="AO578" i="1"/>
  <c r="AM590" i="1"/>
  <c r="AE590" i="1"/>
  <c r="Z596" i="1"/>
  <c r="AP601" i="1"/>
  <c r="AM603" i="1"/>
  <c r="AE603" i="1"/>
  <c r="AB603" i="1"/>
  <c r="AD603" i="1"/>
  <c r="AM610" i="1"/>
  <c r="AE610" i="1"/>
  <c r="AQ610" i="1"/>
  <c r="AI610" i="1"/>
  <c r="AA610" i="1"/>
  <c r="AK610" i="1"/>
  <c r="AJ610" i="1"/>
  <c r="AH610" i="1"/>
  <c r="AP610" i="1"/>
  <c r="AF610" i="1"/>
  <c r="AN610" i="1"/>
  <c r="AC610" i="1"/>
  <c r="AL618" i="1"/>
  <c r="AD618" i="1"/>
  <c r="AP618" i="1"/>
  <c r="AO618" i="1"/>
  <c r="AQ625" i="1"/>
  <c r="AI625" i="1"/>
  <c r="AA625" i="1"/>
  <c r="AP625" i="1"/>
  <c r="AH625" i="1"/>
  <c r="AM625" i="1"/>
  <c r="AE625" i="1"/>
  <c r="AF625" i="1"/>
  <c r="AD625" i="1"/>
  <c r="AO625" i="1"/>
  <c r="AC625" i="1"/>
  <c r="AN625" i="1"/>
  <c r="AB625" i="1"/>
  <c r="AL625" i="1"/>
  <c r="AE636" i="1"/>
  <c r="AL636" i="1"/>
  <c r="AD636" i="1"/>
  <c r="AO636" i="1"/>
  <c r="AB636" i="1"/>
  <c r="AN636" i="1"/>
  <c r="AQ621" i="1"/>
  <c r="AI621" i="1"/>
  <c r="AA621" i="1"/>
  <c r="AP621" i="1"/>
  <c r="AH621" i="1"/>
  <c r="AM621" i="1"/>
  <c r="AE621" i="1"/>
  <c r="AJ621" i="1"/>
  <c r="AO621" i="1"/>
  <c r="AC621" i="1"/>
  <c r="AN621" i="1"/>
  <c r="AG625" i="1"/>
  <c r="AE632" i="1"/>
  <c r="Z623" i="1"/>
  <c r="AJ625" i="1"/>
  <c r="AQ637" i="1"/>
  <c r="AI637" i="1"/>
  <c r="AG637" i="1"/>
  <c r="AF637" i="1"/>
  <c r="AB621" i="1"/>
  <c r="AK625" i="1"/>
  <c r="AA628" i="1"/>
  <c r="AJ628" i="1"/>
  <c r="AG628" i="1"/>
  <c r="AI642" i="1"/>
  <c r="AA642" i="1"/>
  <c r="AB642" i="1"/>
  <c r="AD621" i="1"/>
  <c r="AM644" i="1"/>
  <c r="AE644" i="1"/>
  <c r="AL644" i="1"/>
  <c r="AD644" i="1"/>
  <c r="AQ644" i="1"/>
  <c r="AI644" i="1"/>
  <c r="AA644" i="1"/>
  <c r="AJ644" i="1"/>
  <c r="AH644" i="1"/>
  <c r="AG644" i="1"/>
  <c r="AF644" i="1"/>
  <c r="AP644" i="1"/>
  <c r="AC644" i="1"/>
  <c r="AN644" i="1"/>
  <c r="AF621" i="1"/>
  <c r="AK628" i="1"/>
  <c r="AM634" i="1"/>
  <c r="AA634" i="1"/>
  <c r="AF634" i="1"/>
  <c r="AP634" i="1"/>
  <c r="AH634" i="1"/>
  <c r="AK637" i="1"/>
  <c r="AN642" i="1"/>
  <c r="AB644" i="1"/>
  <c r="Z639" i="1"/>
  <c r="AC649" i="1"/>
  <c r="Z627" i="1"/>
  <c r="Z643" i="1"/>
  <c r="AF649" i="1"/>
  <c r="Z629" i="1"/>
  <c r="Z645" i="1"/>
  <c r="AJ649" i="1"/>
  <c r="Z647" i="1"/>
  <c r="AQ633" i="1"/>
  <c r="AI633" i="1"/>
  <c r="AA633" i="1"/>
  <c r="AQ649" i="1"/>
  <c r="AI649" i="1"/>
  <c r="AA649" i="1"/>
  <c r="AP649" i="1"/>
  <c r="AH649" i="1"/>
  <c r="AO649" i="1"/>
  <c r="AG649" i="1"/>
  <c r="AM649" i="1"/>
  <c r="AE649" i="1"/>
  <c r="AL649" i="1"/>
  <c r="Z619" i="1"/>
  <c r="Z635" i="1"/>
  <c r="AN649" i="1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Z553" i="1"/>
  <c r="AI553" i="1" s="1"/>
  <c r="Z557" i="1"/>
  <c r="AH557" i="1" s="1"/>
  <c r="C3" i="12"/>
  <c r="E3" i="12" s="1"/>
  <c r="Z558" i="1"/>
  <c r="AG558" i="1" s="1"/>
  <c r="Z559" i="1"/>
  <c r="AB559" i="1" s="1"/>
  <c r="Z548" i="1"/>
  <c r="Z556" i="1"/>
  <c r="AA556" i="1" s="1"/>
  <c r="Z555" i="1"/>
  <c r="Z547" i="1"/>
  <c r="Z549" i="1"/>
  <c r="Z551" i="1"/>
  <c r="AB551" i="1" s="1"/>
  <c r="Z552" i="1"/>
  <c r="AI552" i="1" s="1"/>
  <c r="Z550" i="1"/>
  <c r="AK546" i="1"/>
  <c r="AM546" i="1"/>
  <c r="Z4" i="1"/>
  <c r="AL4" i="1" s="1"/>
  <c r="Z32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AP605" i="1" l="1"/>
  <c r="AD605" i="1"/>
  <c r="AK605" i="1"/>
  <c r="AG605" i="1"/>
  <c r="AE605" i="1"/>
  <c r="AC595" i="1"/>
  <c r="AJ605" i="1"/>
  <c r="AM605" i="1"/>
  <c r="AH605" i="1"/>
  <c r="AB605" i="1"/>
  <c r="AA605" i="1"/>
  <c r="AH618" i="1"/>
  <c r="AO642" i="1"/>
  <c r="AQ642" i="1"/>
  <c r="AJ637" i="1"/>
  <c r="AB618" i="1"/>
  <c r="AE618" i="1"/>
  <c r="AP595" i="1"/>
  <c r="AM595" i="1"/>
  <c r="AA638" i="1"/>
  <c r="AH594" i="1"/>
  <c r="AE592" i="1"/>
  <c r="AF642" i="1"/>
  <c r="AD642" i="1"/>
  <c r="AE637" i="1"/>
  <c r="AK618" i="1"/>
  <c r="AM618" i="1"/>
  <c r="AD594" i="1"/>
  <c r="AA595" i="1"/>
  <c r="AI638" i="1"/>
  <c r="AJ594" i="1"/>
  <c r="AN592" i="1"/>
  <c r="AG642" i="1"/>
  <c r="AL642" i="1"/>
  <c r="AL637" i="1"/>
  <c r="AM637" i="1"/>
  <c r="AF618" i="1"/>
  <c r="AN595" i="1"/>
  <c r="AI595" i="1"/>
  <c r="AQ638" i="1"/>
  <c r="AA594" i="1"/>
  <c r="AL631" i="1"/>
  <c r="AH642" i="1"/>
  <c r="AE642" i="1"/>
  <c r="AC637" i="1"/>
  <c r="AH637" i="1"/>
  <c r="AG618" i="1"/>
  <c r="AA618" i="1"/>
  <c r="AD595" i="1"/>
  <c r="AQ595" i="1"/>
  <c r="AG638" i="1"/>
  <c r="AI594" i="1"/>
  <c r="AL605" i="1"/>
  <c r="AI605" i="1"/>
  <c r="AJ642" i="1"/>
  <c r="AM642" i="1"/>
  <c r="AO637" i="1"/>
  <c r="AP637" i="1"/>
  <c r="AJ618" i="1"/>
  <c r="AI618" i="1"/>
  <c r="AO595" i="1"/>
  <c r="AP592" i="1"/>
  <c r="AP638" i="1"/>
  <c r="AC605" i="1"/>
  <c r="AQ605" i="1"/>
  <c r="AB637" i="1"/>
  <c r="AK642" i="1"/>
  <c r="AD637" i="1"/>
  <c r="AA637" i="1"/>
  <c r="AN618" i="1"/>
  <c r="AQ618" i="1"/>
  <c r="AJ595" i="1"/>
  <c r="AF638" i="1"/>
  <c r="AD599" i="1"/>
  <c r="AJ588" i="1"/>
  <c r="AD588" i="1"/>
  <c r="AL591" i="1"/>
  <c r="AH588" i="1"/>
  <c r="AF588" i="1"/>
  <c r="AB602" i="1"/>
  <c r="AL588" i="1"/>
  <c r="AA588" i="1"/>
  <c r="AL602" i="1"/>
  <c r="AB588" i="1"/>
  <c r="AI588" i="1"/>
  <c r="AK633" i="1"/>
  <c r="AF633" i="1"/>
  <c r="AK634" i="1"/>
  <c r="AC636" i="1"/>
  <c r="AM636" i="1"/>
  <c r="AJ590" i="1"/>
  <c r="AO601" i="1"/>
  <c r="AE633" i="1"/>
  <c r="AN634" i="1"/>
  <c r="AQ634" i="1"/>
  <c r="AP636" i="1"/>
  <c r="AH590" i="1"/>
  <c r="AN601" i="1"/>
  <c r="AF601" i="1"/>
  <c r="AJ624" i="1"/>
  <c r="AG601" i="1"/>
  <c r="AM633" i="1"/>
  <c r="AB634" i="1"/>
  <c r="AD634" i="1"/>
  <c r="AG636" i="1"/>
  <c r="AA636" i="1"/>
  <c r="AA590" i="1"/>
  <c r="AQ624" i="1"/>
  <c r="AH601" i="1"/>
  <c r="AP602" i="1"/>
  <c r="AN588" i="1"/>
  <c r="AQ588" i="1"/>
  <c r="AP591" i="1"/>
  <c r="AK602" i="1"/>
  <c r="AC588" i="1"/>
  <c r="AE588" i="1"/>
  <c r="AI634" i="1"/>
  <c r="AL590" i="1"/>
  <c r="AH624" i="1"/>
  <c r="AQ601" i="1"/>
  <c r="AH633" i="1"/>
  <c r="AO634" i="1"/>
  <c r="AL634" i="1"/>
  <c r="AH636" i="1"/>
  <c r="AJ636" i="1"/>
  <c r="AI636" i="1"/>
  <c r="AI590" i="1"/>
  <c r="AD624" i="1"/>
  <c r="AJ601" i="1"/>
  <c r="AL633" i="1"/>
  <c r="AP633" i="1"/>
  <c r="AG633" i="1"/>
  <c r="AC634" i="1"/>
  <c r="AE634" i="1"/>
  <c r="AP632" i="1"/>
  <c r="AK636" i="1"/>
  <c r="AQ636" i="1"/>
  <c r="AQ590" i="1"/>
  <c r="AK601" i="1"/>
  <c r="AG588" i="1"/>
  <c r="AM602" i="1"/>
  <c r="AO588" i="1"/>
  <c r="AH568" i="1"/>
  <c r="AA599" i="1"/>
  <c r="AC607" i="1"/>
  <c r="AJ573" i="1"/>
  <c r="AO607" i="1"/>
  <c r="AQ607" i="1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N593" i="1"/>
  <c r="AI574" i="1"/>
  <c r="AM574" i="1"/>
  <c r="AG563" i="1"/>
  <c r="AN598" i="1"/>
  <c r="AQ564" i="1"/>
  <c r="AJ617" i="1"/>
  <c r="AP612" i="1"/>
  <c r="AA608" i="1"/>
  <c r="AB600" i="1"/>
  <c r="AQ600" i="1"/>
  <c r="AH564" i="1"/>
  <c r="AO608" i="1"/>
  <c r="AL608" i="1"/>
  <c r="AH612" i="1"/>
  <c r="AJ608" i="1"/>
  <c r="AB617" i="1"/>
  <c r="AH617" i="1"/>
  <c r="AK608" i="1"/>
  <c r="AI608" i="1"/>
  <c r="AD600" i="1"/>
  <c r="AE600" i="1"/>
  <c r="AH560" i="1"/>
  <c r="AJ612" i="1"/>
  <c r="AC617" i="1"/>
  <c r="AP617" i="1"/>
  <c r="AC608" i="1"/>
  <c r="AQ608" i="1"/>
  <c r="AH600" i="1"/>
  <c r="AM600" i="1"/>
  <c r="AK612" i="1"/>
  <c r="AM564" i="1"/>
  <c r="AD617" i="1"/>
  <c r="AA617" i="1"/>
  <c r="AN608" i="1"/>
  <c r="AE608" i="1"/>
  <c r="AK600" i="1"/>
  <c r="AA574" i="1"/>
  <c r="AI598" i="1"/>
  <c r="AQ560" i="1"/>
  <c r="AF617" i="1"/>
  <c r="AQ617" i="1"/>
  <c r="AP608" i="1"/>
  <c r="AN600" i="1"/>
  <c r="AA577" i="1"/>
  <c r="AB574" i="1"/>
  <c r="AF598" i="1"/>
  <c r="AE598" i="1"/>
  <c r="AD574" i="1"/>
  <c r="AG574" i="1"/>
  <c r="AK574" i="1"/>
  <c r="AP598" i="1"/>
  <c r="AM598" i="1"/>
  <c r="AK564" i="1"/>
  <c r="AI612" i="1"/>
  <c r="AN617" i="1"/>
  <c r="AO560" i="1"/>
  <c r="AN560" i="1"/>
  <c r="AQ612" i="1"/>
  <c r="AE560" i="1"/>
  <c r="AL617" i="1"/>
  <c r="AL560" i="1"/>
  <c r="AG608" i="1"/>
  <c r="AF600" i="1"/>
  <c r="AG560" i="1"/>
  <c r="AF560" i="1"/>
  <c r="AE612" i="1"/>
  <c r="AK617" i="1"/>
  <c r="AE617" i="1"/>
  <c r="AD608" i="1"/>
  <c r="AD560" i="1"/>
  <c r="AH608" i="1"/>
  <c r="AP600" i="1"/>
  <c r="AP574" i="1"/>
  <c r="AC574" i="1"/>
  <c r="AI565" i="1"/>
  <c r="AH598" i="1"/>
  <c r="AK560" i="1"/>
  <c r="AO617" i="1"/>
  <c r="AH574" i="1"/>
  <c r="AL574" i="1"/>
  <c r="AQ565" i="1"/>
  <c r="AK598" i="1"/>
  <c r="AQ574" i="1"/>
  <c r="AE574" i="1"/>
  <c r="AC598" i="1"/>
  <c r="AQ593" i="1"/>
  <c r="AM586" i="1"/>
  <c r="AC602" i="1"/>
  <c r="AI602" i="1"/>
  <c r="AF581" i="1"/>
  <c r="AC591" i="1"/>
  <c r="AO616" i="1"/>
  <c r="AN616" i="1"/>
  <c r="AN602" i="1"/>
  <c r="AQ602" i="1"/>
  <c r="AO576" i="1"/>
  <c r="AE591" i="1"/>
  <c r="AP616" i="1"/>
  <c r="AG616" i="1"/>
  <c r="AF602" i="1"/>
  <c r="AE602" i="1"/>
  <c r="AM591" i="1"/>
  <c r="AD616" i="1"/>
  <c r="AA616" i="1"/>
  <c r="AD590" i="1"/>
  <c r="AG591" i="1"/>
  <c r="AA591" i="1"/>
  <c r="AF616" i="1"/>
  <c r="AI616" i="1"/>
  <c r="AD602" i="1"/>
  <c r="AH602" i="1"/>
  <c r="AH591" i="1"/>
  <c r="AM579" i="1"/>
  <c r="AH616" i="1"/>
  <c r="AQ616" i="1"/>
  <c r="AG602" i="1"/>
  <c r="AJ602" i="1"/>
  <c r="AF591" i="1"/>
  <c r="AJ616" i="1"/>
  <c r="AL616" i="1"/>
  <c r="AO602" i="1"/>
  <c r="AJ581" i="1"/>
  <c r="AB591" i="1"/>
  <c r="AC616" i="1"/>
  <c r="AB616" i="1"/>
  <c r="AQ586" i="1"/>
  <c r="AI561" i="1"/>
  <c r="AC575" i="1"/>
  <c r="AL613" i="1"/>
  <c r="AI613" i="1"/>
  <c r="AG570" i="1"/>
  <c r="AF613" i="1"/>
  <c r="AC613" i="1"/>
  <c r="AQ613" i="1"/>
  <c r="AH613" i="1"/>
  <c r="AN613" i="1"/>
  <c r="AP613" i="1"/>
  <c r="AD613" i="1"/>
  <c r="AG613" i="1"/>
  <c r="AO613" i="1"/>
  <c r="AG580" i="1"/>
  <c r="AJ613" i="1"/>
  <c r="AE613" i="1"/>
  <c r="AN620" i="1"/>
  <c r="AK613" i="1"/>
  <c r="AM613" i="1"/>
  <c r="AB613" i="1"/>
  <c r="AK566" i="1"/>
  <c r="AA566" i="1"/>
  <c r="AC566" i="1"/>
  <c r="AI566" i="1"/>
  <c r="AJ566" i="1"/>
  <c r="AM566" i="1"/>
  <c r="AL594" i="1"/>
  <c r="AQ561" i="1"/>
  <c r="AA620" i="1"/>
  <c r="AC622" i="1"/>
  <c r="AB561" i="1"/>
  <c r="AA622" i="1"/>
  <c r="AM648" i="1"/>
  <c r="AF589" i="1"/>
  <c r="AQ589" i="1"/>
  <c r="AL577" i="1"/>
  <c r="AI577" i="1"/>
  <c r="AI622" i="1"/>
  <c r="AB609" i="1"/>
  <c r="AB589" i="1"/>
  <c r="AH589" i="1"/>
  <c r="AC577" i="1"/>
  <c r="AQ577" i="1"/>
  <c r="AQ622" i="1"/>
  <c r="AN589" i="1"/>
  <c r="AJ589" i="1"/>
  <c r="AM577" i="1"/>
  <c r="AG561" i="1"/>
  <c r="AJ561" i="1"/>
  <c r="AG594" i="1"/>
  <c r="AC589" i="1"/>
  <c r="AG589" i="1"/>
  <c r="AD577" i="1"/>
  <c r="AO561" i="1"/>
  <c r="AC561" i="1"/>
  <c r="AK594" i="1"/>
  <c r="AF562" i="1"/>
  <c r="AM562" i="1"/>
  <c r="AO589" i="1"/>
  <c r="AE589" i="1"/>
  <c r="AN577" i="1"/>
  <c r="AH561" i="1"/>
  <c r="AK561" i="1"/>
  <c r="AE562" i="1"/>
  <c r="AL589" i="1"/>
  <c r="AM589" i="1"/>
  <c r="AG577" i="1"/>
  <c r="AB577" i="1"/>
  <c r="AP561" i="1"/>
  <c r="AD561" i="1"/>
  <c r="AI640" i="1"/>
  <c r="AO594" i="1"/>
  <c r="AH641" i="1"/>
  <c r="AD589" i="1"/>
  <c r="AA589" i="1"/>
  <c r="AH577" i="1"/>
  <c r="AK577" i="1"/>
  <c r="AA561" i="1"/>
  <c r="AL561" i="1"/>
  <c r="AE640" i="1"/>
  <c r="AF594" i="1"/>
  <c r="AP641" i="1"/>
  <c r="AB630" i="1"/>
  <c r="AI630" i="1"/>
  <c r="AL609" i="1"/>
  <c r="AJ615" i="1"/>
  <c r="AQ615" i="1"/>
  <c r="AB573" i="1"/>
  <c r="AH607" i="1"/>
  <c r="AF607" i="1"/>
  <c r="AB620" i="1"/>
  <c r="AI620" i="1"/>
  <c r="AF622" i="1"/>
  <c r="AF620" i="1"/>
  <c r="AQ620" i="1"/>
  <c r="AJ641" i="1"/>
  <c r="AQ630" i="1"/>
  <c r="AD611" i="1"/>
  <c r="AJ609" i="1"/>
  <c r="AH567" i="1"/>
  <c r="AK573" i="1"/>
  <c r="AP607" i="1"/>
  <c r="AN615" i="1"/>
  <c r="AK607" i="1"/>
  <c r="AL641" i="1"/>
  <c r="AH622" i="1"/>
  <c r="AD622" i="1"/>
  <c r="AC630" i="1"/>
  <c r="AD630" i="1"/>
  <c r="AK611" i="1"/>
  <c r="AE609" i="1"/>
  <c r="AD615" i="1"/>
  <c r="AC573" i="1"/>
  <c r="AN607" i="1"/>
  <c r="AG607" i="1"/>
  <c r="AG620" i="1"/>
  <c r="AD620" i="1"/>
  <c r="AB641" i="1"/>
  <c r="AJ622" i="1"/>
  <c r="AL622" i="1"/>
  <c r="AH562" i="1"/>
  <c r="AP630" i="1"/>
  <c r="AL630" i="1"/>
  <c r="AB611" i="1"/>
  <c r="AF609" i="1"/>
  <c r="AL562" i="1"/>
  <c r="AM609" i="1"/>
  <c r="AO615" i="1"/>
  <c r="AL573" i="1"/>
  <c r="AJ607" i="1"/>
  <c r="AE607" i="1"/>
  <c r="AK567" i="1"/>
  <c r="AH620" i="1"/>
  <c r="AL620" i="1"/>
  <c r="AN641" i="1"/>
  <c r="AK622" i="1"/>
  <c r="AE622" i="1"/>
  <c r="AF630" i="1"/>
  <c r="AE630" i="1"/>
  <c r="AL611" i="1"/>
  <c r="AO562" i="1"/>
  <c r="AD562" i="1"/>
  <c r="AA609" i="1"/>
  <c r="AF615" i="1"/>
  <c r="AN573" i="1"/>
  <c r="AB607" i="1"/>
  <c r="AM607" i="1"/>
  <c r="AO567" i="1"/>
  <c r="AJ620" i="1"/>
  <c r="AE620" i="1"/>
  <c r="AQ562" i="1"/>
  <c r="AO630" i="1"/>
  <c r="AE641" i="1"/>
  <c r="AB622" i="1"/>
  <c r="AM622" i="1"/>
  <c r="AG630" i="1"/>
  <c r="AM630" i="1"/>
  <c r="AG562" i="1"/>
  <c r="AP567" i="1"/>
  <c r="AP615" i="1"/>
  <c r="AA573" i="1"/>
  <c r="AL607" i="1"/>
  <c r="AA607" i="1"/>
  <c r="AK620" i="1"/>
  <c r="AC620" i="1"/>
  <c r="AM620" i="1"/>
  <c r="AK630" i="1"/>
  <c r="AH630" i="1"/>
  <c r="AN562" i="1"/>
  <c r="AH615" i="1"/>
  <c r="AA615" i="1"/>
  <c r="AI573" i="1"/>
  <c r="AG567" i="1"/>
  <c r="AD607" i="1"/>
  <c r="AO620" i="1"/>
  <c r="AH628" i="1"/>
  <c r="AL603" i="1"/>
  <c r="AM599" i="1"/>
  <c r="AD570" i="1"/>
  <c r="AP570" i="1"/>
  <c r="AQ570" i="1"/>
  <c r="AI599" i="1"/>
  <c r="AO554" i="1"/>
  <c r="AB628" i="1"/>
  <c r="AE628" i="1"/>
  <c r="AN603" i="1"/>
  <c r="AL568" i="1"/>
  <c r="AC599" i="1"/>
  <c r="AQ599" i="1"/>
  <c r="AH570" i="1"/>
  <c r="AG554" i="1"/>
  <c r="AM628" i="1"/>
  <c r="AE587" i="1"/>
  <c r="AJ599" i="1"/>
  <c r="AB599" i="1"/>
  <c r="AJ570" i="1"/>
  <c r="AL599" i="1"/>
  <c r="AI570" i="1"/>
  <c r="AF570" i="1"/>
  <c r="AE570" i="1"/>
  <c r="AO570" i="1"/>
  <c r="AM570" i="1"/>
  <c r="AB640" i="1"/>
  <c r="AM640" i="1"/>
  <c r="AK572" i="1"/>
  <c r="AP572" i="1"/>
  <c r="AJ318" i="1"/>
  <c r="AA318" i="1"/>
  <c r="AI628" i="1"/>
  <c r="AO599" i="1"/>
  <c r="AQ628" i="1"/>
  <c r="AC640" i="1"/>
  <c r="AH572" i="1"/>
  <c r="AL572" i="1"/>
  <c r="AM572" i="1"/>
  <c r="AL621" i="1"/>
  <c r="AO603" i="1"/>
  <c r="AA603" i="1"/>
  <c r="AJ638" i="1"/>
  <c r="AD638" i="1"/>
  <c r="AG599" i="1"/>
  <c r="AC628" i="1"/>
  <c r="AG603" i="1"/>
  <c r="AI603" i="1"/>
  <c r="AB597" i="1"/>
  <c r="AK638" i="1"/>
  <c r="AL638" i="1"/>
  <c r="AF603" i="1"/>
  <c r="AH599" i="1"/>
  <c r="AF599" i="1"/>
  <c r="AP628" i="1"/>
  <c r="AD628" i="1"/>
  <c r="AJ603" i="1"/>
  <c r="AQ603" i="1"/>
  <c r="AQ597" i="1"/>
  <c r="AN638" i="1"/>
  <c r="AE638" i="1"/>
  <c r="AK599" i="1"/>
  <c r="AP599" i="1"/>
  <c r="AF628" i="1"/>
  <c r="AC638" i="1"/>
  <c r="AB638" i="1"/>
  <c r="AN599" i="1"/>
  <c r="AJ640" i="1"/>
  <c r="AI572" i="1"/>
  <c r="AD572" i="1"/>
  <c r="AK640" i="1"/>
  <c r="AQ572" i="1"/>
  <c r="AN572" i="1"/>
  <c r="AN571" i="1"/>
  <c r="AN640" i="1"/>
  <c r="AA572" i="1"/>
  <c r="AF572" i="1"/>
  <c r="AJ572" i="1"/>
  <c r="AJ591" i="1"/>
  <c r="AA575" i="1"/>
  <c r="AK591" i="1"/>
  <c r="AI591" i="1"/>
  <c r="AK586" i="1"/>
  <c r="AL586" i="1"/>
  <c r="AP586" i="1"/>
  <c r="AG586" i="1"/>
  <c r="AH586" i="1"/>
  <c r="AC586" i="1"/>
  <c r="AB586" i="1"/>
  <c r="AN586" i="1"/>
  <c r="AO586" i="1"/>
  <c r="AA586" i="1"/>
  <c r="AC579" i="1"/>
  <c r="AG575" i="1"/>
  <c r="AD586" i="1"/>
  <c r="AI586" i="1"/>
  <c r="AJ586" i="1"/>
  <c r="AN570" i="1"/>
  <c r="AA570" i="1"/>
  <c r="AO591" i="1"/>
  <c r="AF586" i="1"/>
  <c r="AN590" i="1"/>
  <c r="AN591" i="1"/>
  <c r="AJ606" i="1"/>
  <c r="AO590" i="1"/>
  <c r="AB633" i="1"/>
  <c r="AG634" i="1"/>
  <c r="AP590" i="1"/>
  <c r="AB590" i="1"/>
  <c r="AC590" i="1"/>
  <c r="AN628" i="1"/>
  <c r="AC642" i="1"/>
  <c r="AN587" i="1"/>
  <c r="AN554" i="1"/>
  <c r="AF554" i="1"/>
  <c r="AM587" i="1"/>
  <c r="AD592" i="1"/>
  <c r="AL597" i="1"/>
  <c r="AM592" i="1"/>
  <c r="AM554" i="1"/>
  <c r="AE554" i="1"/>
  <c r="AG632" i="1"/>
  <c r="AA587" i="1"/>
  <c r="AO597" i="1"/>
  <c r="AC597" i="1"/>
  <c r="AI568" i="1"/>
  <c r="AN568" i="1"/>
  <c r="AF569" i="1"/>
  <c r="AC569" i="1"/>
  <c r="AL554" i="1"/>
  <c r="AD554" i="1"/>
  <c r="AH632" i="1"/>
  <c r="AA632" i="1"/>
  <c r="AP597" i="1"/>
  <c r="AI587" i="1"/>
  <c r="AJ587" i="1"/>
  <c r="AN597" i="1"/>
  <c r="AH587" i="1"/>
  <c r="AG587" i="1"/>
  <c r="AJ592" i="1"/>
  <c r="AA568" i="1"/>
  <c r="AE568" i="1"/>
  <c r="AO569" i="1"/>
  <c r="AL569" i="1"/>
  <c r="AF568" i="1"/>
  <c r="AP587" i="1"/>
  <c r="AD569" i="1"/>
  <c r="AF632" i="1"/>
  <c r="AI632" i="1"/>
  <c r="AK592" i="1"/>
  <c r="AJ568" i="1"/>
  <c r="AA569" i="1"/>
  <c r="AJ554" i="1"/>
  <c r="AB554" i="1"/>
  <c r="AB632" i="1"/>
  <c r="AQ632" i="1"/>
  <c r="AG592" i="1"/>
  <c r="AL587" i="1"/>
  <c r="AF592" i="1"/>
  <c r="AK597" i="1"/>
  <c r="AM597" i="1"/>
  <c r="AA592" i="1"/>
  <c r="AB568" i="1"/>
  <c r="AP569" i="1"/>
  <c r="AI569" i="1"/>
  <c r="AL592" i="1"/>
  <c r="AM632" i="1"/>
  <c r="AC592" i="1"/>
  <c r="AK554" i="1"/>
  <c r="AC554" i="1"/>
  <c r="AK632" i="1"/>
  <c r="AQ587" i="1"/>
  <c r="AM568" i="1"/>
  <c r="AG569" i="1"/>
  <c r="AO568" i="1"/>
  <c r="AQ554" i="1"/>
  <c r="AI554" i="1"/>
  <c r="AA554" i="1"/>
  <c r="AJ632" i="1"/>
  <c r="AO632" i="1"/>
  <c r="AD632" i="1"/>
  <c r="AD587" i="1"/>
  <c r="AG597" i="1"/>
  <c r="AA597" i="1"/>
  <c r="AI592" i="1"/>
  <c r="AK568" i="1"/>
  <c r="AH569" i="1"/>
  <c r="AQ569" i="1"/>
  <c r="AE569" i="1"/>
  <c r="AB592" i="1"/>
  <c r="AQ568" i="1"/>
  <c r="AD568" i="1"/>
  <c r="AK569" i="1"/>
  <c r="AN632" i="1"/>
  <c r="AE597" i="1"/>
  <c r="AP554" i="1"/>
  <c r="AC632" i="1"/>
  <c r="AJ597" i="1"/>
  <c r="AI597" i="1"/>
  <c r="AF597" i="1"/>
  <c r="AD597" i="1"/>
  <c r="AM553" i="1"/>
  <c r="AH575" i="1"/>
  <c r="AI575" i="1"/>
  <c r="AJ575" i="1"/>
  <c r="AQ575" i="1"/>
  <c r="AK648" i="1"/>
  <c r="AF546" i="1"/>
  <c r="AJ648" i="1"/>
  <c r="AM575" i="1"/>
  <c r="AC593" i="1"/>
  <c r="AI546" i="1"/>
  <c r="AE546" i="1"/>
  <c r="AP631" i="1"/>
  <c r="AN648" i="1"/>
  <c r="AI648" i="1"/>
  <c r="AH583" i="1"/>
  <c r="AO593" i="1"/>
  <c r="AP593" i="1"/>
  <c r="AH593" i="1"/>
  <c r="AC583" i="1"/>
  <c r="AJ583" i="1"/>
  <c r="AL581" i="1"/>
  <c r="AM581" i="1"/>
  <c r="AO640" i="1"/>
  <c r="AA640" i="1"/>
  <c r="AK575" i="1"/>
  <c r="AL546" i="1"/>
  <c r="AH546" i="1"/>
  <c r="AG648" i="1"/>
  <c r="AB593" i="1"/>
  <c r="AB583" i="1"/>
  <c r="AK581" i="1"/>
  <c r="AJ546" i="1"/>
  <c r="AK631" i="1"/>
  <c r="AA648" i="1"/>
  <c r="AL593" i="1"/>
  <c r="AL583" i="1"/>
  <c r="AG583" i="1"/>
  <c r="AB581" i="1"/>
  <c r="AD581" i="1"/>
  <c r="AQ546" i="1"/>
  <c r="AG546" i="1"/>
  <c r="AC546" i="1"/>
  <c r="AA631" i="1"/>
  <c r="AB648" i="1"/>
  <c r="AQ648" i="1"/>
  <c r="AG581" i="1"/>
  <c r="AF593" i="1"/>
  <c r="AE593" i="1"/>
  <c r="AN583" i="1"/>
  <c r="AM583" i="1"/>
  <c r="AC581" i="1"/>
  <c r="AA581" i="1"/>
  <c r="AB575" i="1"/>
  <c r="AG621" i="1"/>
  <c r="AP640" i="1"/>
  <c r="AQ640" i="1"/>
  <c r="AL575" i="1"/>
  <c r="AD593" i="1"/>
  <c r="AP546" i="1"/>
  <c r="AD546" i="1"/>
  <c r="AO648" i="1"/>
  <c r="AD648" i="1"/>
  <c r="AD575" i="1"/>
  <c r="AG593" i="1"/>
  <c r="AM593" i="1"/>
  <c r="AA583" i="1"/>
  <c r="AI581" i="1"/>
  <c r="AO546" i="1"/>
  <c r="AB546" i="1"/>
  <c r="AL553" i="1"/>
  <c r="AQ631" i="1"/>
  <c r="AG631" i="1"/>
  <c r="AH648" i="1"/>
  <c r="AC648" i="1"/>
  <c r="AL648" i="1"/>
  <c r="AJ593" i="1"/>
  <c r="AA593" i="1"/>
  <c r="AO583" i="1"/>
  <c r="AI583" i="1"/>
  <c r="AE581" i="1"/>
  <c r="AQ581" i="1"/>
  <c r="AG640" i="1"/>
  <c r="AD640" i="1"/>
  <c r="AF575" i="1"/>
  <c r="AE575" i="1"/>
  <c r="AF583" i="1"/>
  <c r="AP581" i="1"/>
  <c r="AI631" i="1"/>
  <c r="AD583" i="1"/>
  <c r="AN581" i="1"/>
  <c r="AN546" i="1"/>
  <c r="AP648" i="1"/>
  <c r="AK593" i="1"/>
  <c r="AE583" i="1"/>
  <c r="AQ583" i="1"/>
  <c r="AH640" i="1"/>
  <c r="AP575" i="1"/>
  <c r="AD556" i="1"/>
  <c r="AB556" i="1"/>
  <c r="AH559" i="1"/>
  <c r="AB563" i="1"/>
  <c r="AO563" i="1"/>
  <c r="AQ563" i="1"/>
  <c r="AL563" i="1"/>
  <c r="AI563" i="1"/>
  <c r="AD563" i="1"/>
  <c r="AA563" i="1"/>
  <c r="AK641" i="1"/>
  <c r="AF641" i="1"/>
  <c r="AQ641" i="1"/>
  <c r="AD641" i="1"/>
  <c r="AI641" i="1"/>
  <c r="AO641" i="1"/>
  <c r="AA641" i="1"/>
  <c r="AC641" i="1"/>
  <c r="AG641" i="1"/>
  <c r="AH609" i="1"/>
  <c r="AG609" i="1"/>
  <c r="AK609" i="1"/>
  <c r="AQ609" i="1"/>
  <c r="AO609" i="1"/>
  <c r="AN609" i="1"/>
  <c r="AI609" i="1"/>
  <c r="AD609" i="1"/>
  <c r="AC609" i="1"/>
  <c r="AP611" i="1"/>
  <c r="AF611" i="1"/>
  <c r="AQ611" i="1"/>
  <c r="AJ611" i="1"/>
  <c r="AI611" i="1"/>
  <c r="AH611" i="1"/>
  <c r="AA611" i="1"/>
  <c r="AG611" i="1"/>
  <c r="AM611" i="1"/>
  <c r="AO611" i="1"/>
  <c r="AC611" i="1"/>
  <c r="AN611" i="1"/>
  <c r="AA553" i="1"/>
  <c r="AD553" i="1"/>
  <c r="AN553" i="1"/>
  <c r="AE553" i="1"/>
  <c r="AP553" i="1"/>
  <c r="AF553" i="1"/>
  <c r="AQ553" i="1"/>
  <c r="AG553" i="1"/>
  <c r="AB553" i="1"/>
  <c r="AI579" i="1"/>
  <c r="AL579" i="1"/>
  <c r="AA579" i="1"/>
  <c r="AB579" i="1"/>
  <c r="AE579" i="1"/>
  <c r="AF579" i="1"/>
  <c r="AO579" i="1"/>
  <c r="AP579" i="1"/>
  <c r="AK579" i="1"/>
  <c r="AG579" i="1"/>
  <c r="AJ579" i="1"/>
  <c r="AN579" i="1"/>
  <c r="AH579" i="1"/>
  <c r="AD579" i="1"/>
  <c r="AH553" i="1"/>
  <c r="AQ557" i="1"/>
  <c r="AC556" i="1"/>
  <c r="AE556" i="1"/>
  <c r="AG556" i="1"/>
  <c r="AH556" i="1"/>
  <c r="AI556" i="1"/>
  <c r="AP563" i="1"/>
  <c r="AJ563" i="1"/>
  <c r="AI624" i="1"/>
  <c r="AF624" i="1"/>
  <c r="AA624" i="1"/>
  <c r="AC624" i="1"/>
  <c r="AP624" i="1"/>
  <c r="AN624" i="1"/>
  <c r="AB624" i="1"/>
  <c r="AM624" i="1"/>
  <c r="AK624" i="1"/>
  <c r="AE624" i="1"/>
  <c r="AM556" i="1"/>
  <c r="AC563" i="1"/>
  <c r="AL556" i="1"/>
  <c r="AK563" i="1"/>
  <c r="AI585" i="1"/>
  <c r="AO585" i="1"/>
  <c r="AA585" i="1"/>
  <c r="AC585" i="1"/>
  <c r="AM585" i="1"/>
  <c r="AN585" i="1"/>
  <c r="AE585" i="1"/>
  <c r="AG585" i="1"/>
  <c r="AF585" i="1"/>
  <c r="AL585" i="1"/>
  <c r="AK585" i="1"/>
  <c r="AN612" i="1"/>
  <c r="AF612" i="1"/>
  <c r="AC612" i="1"/>
  <c r="AL612" i="1"/>
  <c r="AM612" i="1"/>
  <c r="AB612" i="1"/>
  <c r="AE565" i="1"/>
  <c r="AL565" i="1"/>
  <c r="AA565" i="1"/>
  <c r="AD565" i="1"/>
  <c r="AP565" i="1"/>
  <c r="AK565" i="1"/>
  <c r="AH565" i="1"/>
  <c r="AC565" i="1"/>
  <c r="AO565" i="1"/>
  <c r="AJ565" i="1"/>
  <c r="AG565" i="1"/>
  <c r="AJ556" i="1"/>
  <c r="AB649" i="1"/>
  <c r="AD649" i="1"/>
  <c r="AC567" i="1"/>
  <c r="AA567" i="1"/>
  <c r="AO612" i="1"/>
  <c r="AG612" i="1"/>
  <c r="AJ600" i="1"/>
  <c r="AG600" i="1"/>
  <c r="AB615" i="1"/>
  <c r="AG615" i="1"/>
  <c r="AG598" i="1"/>
  <c r="AD598" i="1"/>
  <c r="AK553" i="1"/>
  <c r="AC553" i="1"/>
  <c r="AK559" i="1"/>
  <c r="AB631" i="1"/>
  <c r="AM631" i="1"/>
  <c r="AL600" i="1"/>
  <c r="AA600" i="1"/>
  <c r="AL615" i="1"/>
  <c r="AE615" i="1"/>
  <c r="AM573" i="1"/>
  <c r="AJ598" i="1"/>
  <c r="AO598" i="1"/>
  <c r="AL567" i="1"/>
  <c r="AI567" i="1"/>
  <c r="AQ559" i="1"/>
  <c r="AM559" i="1"/>
  <c r="AN631" i="1"/>
  <c r="AE631" i="1"/>
  <c r="AD573" i="1"/>
  <c r="AO553" i="1"/>
  <c r="AJ553" i="1"/>
  <c r="AI559" i="1"/>
  <c r="AO600" i="1"/>
  <c r="AC615" i="1"/>
  <c r="AH573" i="1"/>
  <c r="AL598" i="1"/>
  <c r="AD567" i="1"/>
  <c r="AQ567" i="1"/>
  <c r="AP603" i="1"/>
  <c r="AC603" i="1"/>
  <c r="AM567" i="1"/>
  <c r="AE567" i="1"/>
  <c r="AJ567" i="1"/>
  <c r="AN567" i="1"/>
  <c r="AB567" i="1"/>
  <c r="AF578" i="1"/>
  <c r="AD633" i="1"/>
  <c r="AB587" i="1"/>
  <c r="AP562" i="1"/>
  <c r="AF631" i="1"/>
  <c r="AG568" i="1"/>
  <c r="AP577" i="1"/>
  <c r="AC626" i="1"/>
  <c r="AF565" i="1"/>
  <c r="AP576" i="1"/>
  <c r="AM565" i="1"/>
  <c r="AQ580" i="1"/>
  <c r="AK570" i="1"/>
  <c r="AI564" i="1"/>
  <c r="AP564" i="1"/>
  <c r="AJ560" i="1"/>
  <c r="AJ571" i="1"/>
  <c r="AP568" i="1"/>
  <c r="AP622" i="1"/>
  <c r="AB562" i="1"/>
  <c r="AA564" i="1"/>
  <c r="AN565" i="1"/>
  <c r="AK587" i="1"/>
  <c r="AG595" i="1"/>
  <c r="AM563" i="1"/>
  <c r="AG622" i="1"/>
  <c r="AH581" i="1"/>
  <c r="AC564" i="1"/>
  <c r="AO628" i="1"/>
  <c r="AA562" i="1"/>
  <c r="AN633" i="1"/>
  <c r="AJ564" i="1"/>
  <c r="AO573" i="1"/>
  <c r="AC587" i="1"/>
  <c r="AI562" i="1"/>
  <c r="AN569" i="1"/>
  <c r="AQ578" i="1"/>
  <c r="AF563" i="1"/>
  <c r="AN622" i="1"/>
  <c r="AA560" i="1"/>
  <c r="AO631" i="1"/>
  <c r="AN563" i="1"/>
  <c r="AE563" i="1"/>
  <c r="AO577" i="1"/>
  <c r="AM561" i="1"/>
  <c r="AP560" i="1"/>
  <c r="AF577" i="1"/>
  <c r="AC562" i="1"/>
  <c r="AB595" i="1"/>
  <c r="AJ633" i="1"/>
  <c r="AH595" i="1"/>
  <c r="AJ562" i="1"/>
  <c r="AJ631" i="1"/>
  <c r="AO575" i="1"/>
  <c r="AI560" i="1"/>
  <c r="AC633" i="1"/>
  <c r="AP573" i="1"/>
  <c r="AF561" i="1"/>
  <c r="AG578" i="1"/>
  <c r="AO644" i="1"/>
  <c r="AF587" i="1"/>
  <c r="AN561" i="1"/>
  <c r="AN574" i="1"/>
  <c r="AC570" i="1"/>
  <c r="AC631" i="1"/>
  <c r="AD631" i="1"/>
  <c r="AK571" i="1"/>
  <c r="AC560" i="1"/>
  <c r="AO574" i="1"/>
  <c r="AF573" i="1"/>
  <c r="AM569" i="1"/>
  <c r="AH592" i="1"/>
  <c r="AD610" i="1"/>
  <c r="AB570" i="1"/>
  <c r="AO610" i="1"/>
  <c r="AG573" i="1"/>
  <c r="AM604" i="1"/>
  <c r="AE604" i="1"/>
  <c r="AQ604" i="1"/>
  <c r="AI604" i="1"/>
  <c r="AA604" i="1"/>
  <c r="AN604" i="1"/>
  <c r="AC604" i="1"/>
  <c r="AL604" i="1"/>
  <c r="AB604" i="1"/>
  <c r="AK604" i="1"/>
  <c r="AH604" i="1"/>
  <c r="AP604" i="1"/>
  <c r="AF604" i="1"/>
  <c r="AG604" i="1"/>
  <c r="AO604" i="1"/>
  <c r="AJ604" i="1"/>
  <c r="AD604" i="1"/>
  <c r="AM582" i="1"/>
  <c r="AE582" i="1"/>
  <c r="AK582" i="1"/>
  <c r="AB582" i="1"/>
  <c r="AQ582" i="1"/>
  <c r="AG582" i="1"/>
  <c r="AP582" i="1"/>
  <c r="AF582" i="1"/>
  <c r="AO582" i="1"/>
  <c r="AD582" i="1"/>
  <c r="AN582" i="1"/>
  <c r="AC582" i="1"/>
  <c r="AL582" i="1"/>
  <c r="AA582" i="1"/>
  <c r="AJ582" i="1"/>
  <c r="AI582" i="1"/>
  <c r="AH582" i="1"/>
  <c r="AQ639" i="1"/>
  <c r="AI639" i="1"/>
  <c r="AA639" i="1"/>
  <c r="AP639" i="1"/>
  <c r="AH639" i="1"/>
  <c r="AM639" i="1"/>
  <c r="AE639" i="1"/>
  <c r="AG639" i="1"/>
  <c r="AF639" i="1"/>
  <c r="AD639" i="1"/>
  <c r="AO639" i="1"/>
  <c r="AC639" i="1"/>
  <c r="AN639" i="1"/>
  <c r="AB639" i="1"/>
  <c r="AK639" i="1"/>
  <c r="AL639" i="1"/>
  <c r="AJ639" i="1"/>
  <c r="AQ629" i="1"/>
  <c r="AI629" i="1"/>
  <c r="AA629" i="1"/>
  <c r="AP629" i="1"/>
  <c r="AH629" i="1"/>
  <c r="AM629" i="1"/>
  <c r="AE629" i="1"/>
  <c r="AO629" i="1"/>
  <c r="AC629" i="1"/>
  <c r="AN629" i="1"/>
  <c r="AB629" i="1"/>
  <c r="AL629" i="1"/>
  <c r="AK629" i="1"/>
  <c r="AJ629" i="1"/>
  <c r="AG629" i="1"/>
  <c r="AF629" i="1"/>
  <c r="AD629" i="1"/>
  <c r="AQ645" i="1"/>
  <c r="AI645" i="1"/>
  <c r="AA645" i="1"/>
  <c r="AP645" i="1"/>
  <c r="AH645" i="1"/>
  <c r="AM645" i="1"/>
  <c r="AE645" i="1"/>
  <c r="AO645" i="1"/>
  <c r="AC645" i="1"/>
  <c r="AN645" i="1"/>
  <c r="AB645" i="1"/>
  <c r="AL645" i="1"/>
  <c r="AK645" i="1"/>
  <c r="AJ645" i="1"/>
  <c r="AF645" i="1"/>
  <c r="AG645" i="1"/>
  <c r="AD645" i="1"/>
  <c r="AM596" i="1"/>
  <c r="AE596" i="1"/>
  <c r="AQ596" i="1"/>
  <c r="AI596" i="1"/>
  <c r="AA596" i="1"/>
  <c r="AL596" i="1"/>
  <c r="AB596" i="1"/>
  <c r="AK596" i="1"/>
  <c r="AH596" i="1"/>
  <c r="AP596" i="1"/>
  <c r="AF596" i="1"/>
  <c r="AO596" i="1"/>
  <c r="AN596" i="1"/>
  <c r="AC596" i="1"/>
  <c r="AJ596" i="1"/>
  <c r="AG596" i="1"/>
  <c r="AD596" i="1"/>
  <c r="AQ627" i="1"/>
  <c r="AI627" i="1"/>
  <c r="AA627" i="1"/>
  <c r="AP627" i="1"/>
  <c r="AH627" i="1"/>
  <c r="AM627" i="1"/>
  <c r="AE627" i="1"/>
  <c r="AD627" i="1"/>
  <c r="AO627" i="1"/>
  <c r="AC627" i="1"/>
  <c r="AN627" i="1"/>
  <c r="AB627" i="1"/>
  <c r="AL627" i="1"/>
  <c r="AK627" i="1"/>
  <c r="AG627" i="1"/>
  <c r="AJ627" i="1"/>
  <c r="AF627" i="1"/>
  <c r="AQ623" i="1"/>
  <c r="AI623" i="1"/>
  <c r="AA623" i="1"/>
  <c r="AP623" i="1"/>
  <c r="AH623" i="1"/>
  <c r="AM623" i="1"/>
  <c r="AE623" i="1"/>
  <c r="AG623" i="1"/>
  <c r="AD623" i="1"/>
  <c r="AO623" i="1"/>
  <c r="AC623" i="1"/>
  <c r="AN623" i="1"/>
  <c r="AB623" i="1"/>
  <c r="AJ623" i="1"/>
  <c r="AF623" i="1"/>
  <c r="AL623" i="1"/>
  <c r="AK623" i="1"/>
  <c r="AQ619" i="1"/>
  <c r="AI619" i="1"/>
  <c r="AA619" i="1"/>
  <c r="AP619" i="1"/>
  <c r="AH619" i="1"/>
  <c r="AM619" i="1"/>
  <c r="AE619" i="1"/>
  <c r="AK619" i="1"/>
  <c r="AD619" i="1"/>
  <c r="AN619" i="1"/>
  <c r="AL619" i="1"/>
  <c r="AJ619" i="1"/>
  <c r="AG619" i="1"/>
  <c r="AF619" i="1"/>
  <c r="AB619" i="1"/>
  <c r="AO619" i="1"/>
  <c r="AC619" i="1"/>
  <c r="AQ643" i="1"/>
  <c r="AI643" i="1"/>
  <c r="AA643" i="1"/>
  <c r="AP643" i="1"/>
  <c r="AH643" i="1"/>
  <c r="AM643" i="1"/>
  <c r="AE643" i="1"/>
  <c r="AD643" i="1"/>
  <c r="AO643" i="1"/>
  <c r="AC643" i="1"/>
  <c r="AN643" i="1"/>
  <c r="AB643" i="1"/>
  <c r="AL643" i="1"/>
  <c r="AK643" i="1"/>
  <c r="AG643" i="1"/>
  <c r="AJ643" i="1"/>
  <c r="AF643" i="1"/>
  <c r="AM614" i="1"/>
  <c r="AE614" i="1"/>
  <c r="AQ614" i="1"/>
  <c r="AI614" i="1"/>
  <c r="AA614" i="1"/>
  <c r="AP614" i="1"/>
  <c r="AF614" i="1"/>
  <c r="AO614" i="1"/>
  <c r="AD614" i="1"/>
  <c r="AN614" i="1"/>
  <c r="AC614" i="1"/>
  <c r="AL614" i="1"/>
  <c r="AB614" i="1"/>
  <c r="AK614" i="1"/>
  <c r="AH614" i="1"/>
  <c r="AJ614" i="1"/>
  <c r="AG614" i="1"/>
  <c r="AM584" i="1"/>
  <c r="AE584" i="1"/>
  <c r="AQ584" i="1"/>
  <c r="AI584" i="1"/>
  <c r="AA584" i="1"/>
  <c r="AK584" i="1"/>
  <c r="AL584" i="1"/>
  <c r="AJ584" i="1"/>
  <c r="AH584" i="1"/>
  <c r="AG584" i="1"/>
  <c r="AF584" i="1"/>
  <c r="AP584" i="1"/>
  <c r="AD584" i="1"/>
  <c r="AO584" i="1"/>
  <c r="AN584" i="1"/>
  <c r="AC584" i="1"/>
  <c r="AB584" i="1"/>
  <c r="AQ635" i="1"/>
  <c r="AI635" i="1"/>
  <c r="AA635" i="1"/>
  <c r="AP635" i="1"/>
  <c r="AH635" i="1"/>
  <c r="AM635" i="1"/>
  <c r="AE635" i="1"/>
  <c r="AK635" i="1"/>
  <c r="AJ635" i="1"/>
  <c r="AG635" i="1"/>
  <c r="AF635" i="1"/>
  <c r="AD635" i="1"/>
  <c r="AN635" i="1"/>
  <c r="AB635" i="1"/>
  <c r="AO635" i="1"/>
  <c r="AL635" i="1"/>
  <c r="AC635" i="1"/>
  <c r="AQ647" i="1"/>
  <c r="AI647" i="1"/>
  <c r="AA647" i="1"/>
  <c r="AP647" i="1"/>
  <c r="AH647" i="1"/>
  <c r="AM647" i="1"/>
  <c r="AE647" i="1"/>
  <c r="AN647" i="1"/>
  <c r="AB647" i="1"/>
  <c r="AL647" i="1"/>
  <c r="AK647" i="1"/>
  <c r="AJ647" i="1"/>
  <c r="AG647" i="1"/>
  <c r="AD647" i="1"/>
  <c r="AO647" i="1"/>
  <c r="AF647" i="1"/>
  <c r="AC647" i="1"/>
  <c r="AC557" i="1"/>
  <c r="AO557" i="1"/>
  <c r="AM557" i="1"/>
  <c r="AG557" i="1"/>
  <c r="AF557" i="1"/>
  <c r="AE559" i="1"/>
  <c r="AE557" i="1"/>
  <c r="AF556" i="1"/>
  <c r="AN557" i="1"/>
  <c r="AA557" i="1"/>
  <c r="AG559" i="1"/>
  <c r="AK557" i="1"/>
  <c r="AP559" i="1"/>
  <c r="AC559" i="1"/>
  <c r="AK556" i="1"/>
  <c r="AI557" i="1"/>
  <c r="AO559" i="1"/>
  <c r="AA559" i="1"/>
  <c r="AN558" i="1"/>
  <c r="AF558" i="1"/>
  <c r="AL557" i="1"/>
  <c r="AD557" i="1"/>
  <c r="AM558" i="1"/>
  <c r="AE558" i="1"/>
  <c r="AN559" i="1"/>
  <c r="AF559" i="1"/>
  <c r="AL558" i="1"/>
  <c r="AD558" i="1"/>
  <c r="AJ557" i="1"/>
  <c r="AB557" i="1"/>
  <c r="AK558" i="1"/>
  <c r="AC558" i="1"/>
  <c r="AL559" i="1"/>
  <c r="AD559" i="1"/>
  <c r="AJ558" i="1"/>
  <c r="AB558" i="1"/>
  <c r="AP557" i="1"/>
  <c r="AP558" i="1"/>
  <c r="AI558" i="1"/>
  <c r="AA558" i="1"/>
  <c r="AJ559" i="1"/>
  <c r="AQ558" i="1"/>
  <c r="AH558" i="1"/>
  <c r="AO558" i="1"/>
  <c r="A7" i="12"/>
  <c r="B7" i="12"/>
  <c r="AQ556" i="1"/>
  <c r="AN556" i="1"/>
  <c r="AO556" i="1"/>
  <c r="AP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Z5" i="12" l="1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I6" i="12" s="1"/>
  <c r="AB6" i="12"/>
  <c r="V6" i="12"/>
  <c r="W6" i="12" s="1"/>
  <c r="P6" i="12"/>
  <c r="G6" i="12"/>
  <c r="M6" i="12"/>
  <c r="AW6" i="12"/>
  <c r="AQ6" i="12"/>
  <c r="AK6" i="12"/>
  <c r="AE6" i="12"/>
  <c r="AF6" i="12" s="1"/>
  <c r="Y6" i="12"/>
  <c r="Z6" i="12" s="1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AC6" i="12" l="1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U7" i="12" s="1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AX7" i="12" l="1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AQ8" i="12"/>
  <c r="AK8" i="12"/>
  <c r="AE8" i="12"/>
  <c r="Y8" i="12"/>
  <c r="Z8" i="12" s="1"/>
  <c r="S8" i="12"/>
  <c r="P8" i="12"/>
  <c r="M8" i="12"/>
  <c r="AT8" i="12"/>
  <c r="AN8" i="12"/>
  <c r="AH8" i="12"/>
  <c r="AB8" i="12"/>
  <c r="V8" i="12"/>
  <c r="W8" i="12" s="1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AC8" i="12" l="1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N9" i="12" s="1"/>
  <c r="AT9" i="12"/>
  <c r="AN9" i="12"/>
  <c r="AH9" i="12"/>
  <c r="AE9" i="12"/>
  <c r="AB9" i="12"/>
  <c r="V9" i="12"/>
  <c r="P9" i="12"/>
  <c r="D9" i="12"/>
  <c r="E9" i="12" s="1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Q9" i="12" l="1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AK10" i="12"/>
  <c r="AE10" i="12"/>
  <c r="Y10" i="12"/>
  <c r="S10" i="12"/>
  <c r="M10" i="12"/>
  <c r="N10" i="12" s="1"/>
  <c r="G10" i="12"/>
  <c r="AT10" i="12"/>
  <c r="AN10" i="12"/>
  <c r="AH10" i="12"/>
  <c r="AB10" i="12"/>
  <c r="V10" i="12"/>
  <c r="P10" i="12"/>
  <c r="D10" i="12"/>
  <c r="E10" i="12" s="1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Q10" i="12" l="1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T11" i="12" s="1"/>
  <c r="M11" i="12"/>
  <c r="AT11" i="12"/>
  <c r="AN11" i="12"/>
  <c r="AH11" i="12"/>
  <c r="AB11" i="12"/>
  <c r="V11" i="12"/>
  <c r="P11" i="12"/>
  <c r="Q11" i="12" s="1"/>
  <c r="D11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Z11" i="12" l="1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T12" i="12" s="1"/>
  <c r="G12" i="12"/>
  <c r="H12" i="12" s="1"/>
  <c r="M12" i="12"/>
  <c r="AT12" i="12"/>
  <c r="AN12" i="12"/>
  <c r="AH12" i="12"/>
  <c r="AB12" i="12"/>
  <c r="V12" i="12"/>
  <c r="P12" i="12"/>
  <c r="Q12" i="12" s="1"/>
  <c r="D12" i="12"/>
  <c r="E12" i="12" s="1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W12" i="12" l="1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X13" i="12" s="1"/>
  <c r="AQ13" i="12"/>
  <c r="AK13" i="12"/>
  <c r="AE13" i="12"/>
  <c r="Y13" i="12"/>
  <c r="S13" i="12"/>
  <c r="M13" i="12"/>
  <c r="N13" i="12" s="1"/>
  <c r="G13" i="12"/>
  <c r="AT13" i="12"/>
  <c r="AU13" i="12" s="1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H13" i="12" l="1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K14" i="12" s="1"/>
  <c r="AW14" i="12"/>
  <c r="AQ14" i="12"/>
  <c r="AK14" i="12"/>
  <c r="AE14" i="12"/>
  <c r="Y14" i="12"/>
  <c r="S14" i="12"/>
  <c r="G14" i="12"/>
  <c r="H14" i="12" s="1"/>
  <c r="M14" i="12"/>
  <c r="N14" i="12" s="1"/>
  <c r="AT14" i="12"/>
  <c r="AN14" i="12"/>
  <c r="AH14" i="12"/>
  <c r="AB14" i="12"/>
  <c r="AC14" i="12" s="1"/>
  <c r="V14" i="12"/>
  <c r="P14" i="12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Q14" i="12" l="1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K15" i="12" s="1"/>
  <c r="AW15" i="12"/>
  <c r="AX15" i="12" s="1"/>
  <c r="AQ15" i="12"/>
  <c r="AK15" i="12"/>
  <c r="AE15" i="12"/>
  <c r="Y15" i="12"/>
  <c r="S15" i="12"/>
  <c r="G15" i="12"/>
  <c r="M15" i="12"/>
  <c r="N15" i="12" s="1"/>
  <c r="AT15" i="12"/>
  <c r="AU15" i="12" s="1"/>
  <c r="AN15" i="12"/>
  <c r="AH15" i="12"/>
  <c r="AB15" i="12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E15" i="12" l="1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H16" i="12" s="1"/>
  <c r="AW16" i="12"/>
  <c r="AQ16" i="12"/>
  <c r="AK16" i="12"/>
  <c r="AE16" i="12"/>
  <c r="AB16" i="12"/>
  <c r="S16" i="12"/>
  <c r="M16" i="12"/>
  <c r="AT16" i="12"/>
  <c r="AU16" i="12" s="1"/>
  <c r="AN16" i="12"/>
  <c r="AH16" i="12"/>
  <c r="Y16" i="12"/>
  <c r="V16" i="12"/>
  <c r="W16" i="12" s="1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N16" i="12" l="1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K17" i="12" s="1"/>
  <c r="AW17" i="12"/>
  <c r="AQ17" i="12"/>
  <c r="AK17" i="12"/>
  <c r="AE17" i="12"/>
  <c r="Y17" i="12"/>
  <c r="S17" i="12"/>
  <c r="M17" i="12"/>
  <c r="G17" i="12"/>
  <c r="H17" i="12" s="1"/>
  <c r="AT17" i="12"/>
  <c r="AN17" i="12"/>
  <c r="AH17" i="12"/>
  <c r="AB17" i="12"/>
  <c r="V17" i="12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E17" i="12" l="1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AK18" i="12"/>
  <c r="AL18" i="12" s="1"/>
  <c r="AE18" i="12"/>
  <c r="Y18" i="12"/>
  <c r="S18" i="12"/>
  <c r="T18" i="12" s="1"/>
  <c r="G18" i="12"/>
  <c r="M18" i="12"/>
  <c r="AT18" i="12"/>
  <c r="AN18" i="12"/>
  <c r="AH18" i="12"/>
  <c r="AB18" i="12"/>
  <c r="V18" i="12"/>
  <c r="P18" i="12"/>
  <c r="Q18" i="12" s="1"/>
  <c r="D18" i="12"/>
  <c r="E18" i="12" s="1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W18" i="12" l="1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K19" i="12" s="1"/>
  <c r="AW19" i="12"/>
  <c r="AQ19" i="12"/>
  <c r="AK19" i="12"/>
  <c r="AE19" i="12"/>
  <c r="Y19" i="12"/>
  <c r="S19" i="12"/>
  <c r="G19" i="12"/>
  <c r="M19" i="12"/>
  <c r="N19" i="12" s="1"/>
  <c r="AT19" i="12"/>
  <c r="AU19" i="12" s="1"/>
  <c r="AN19" i="12"/>
  <c r="AH19" i="12"/>
  <c r="AB19" i="12"/>
  <c r="V19" i="12"/>
  <c r="P19" i="12"/>
  <c r="D19" i="12"/>
  <c r="E19" i="12" s="1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H19" i="12" l="1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AQ20" i="12"/>
  <c r="AK20" i="12"/>
  <c r="AL20" i="12" s="1"/>
  <c r="AE20" i="12"/>
  <c r="Y20" i="12"/>
  <c r="S20" i="12"/>
  <c r="G20" i="12"/>
  <c r="M20" i="12"/>
  <c r="AT20" i="12"/>
  <c r="AN20" i="12"/>
  <c r="AO20" i="12" s="1"/>
  <c r="AH20" i="12"/>
  <c r="AI20" i="12" s="1"/>
  <c r="AB20" i="12"/>
  <c r="V20" i="12"/>
  <c r="P20" i="12"/>
  <c r="D20" i="12"/>
  <c r="E20" i="12" s="1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AX20" i="12" l="1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X21" i="12" s="1"/>
  <c r="AQ21" i="12"/>
  <c r="AK21" i="12"/>
  <c r="AE21" i="12"/>
  <c r="Y21" i="12"/>
  <c r="S21" i="12"/>
  <c r="M21" i="12"/>
  <c r="J21" i="12"/>
  <c r="AT21" i="12"/>
  <c r="AU21" i="12" s="1"/>
  <c r="AN21" i="12"/>
  <c r="AH21" i="12"/>
  <c r="AB21" i="12"/>
  <c r="V21" i="12"/>
  <c r="P21" i="12"/>
  <c r="D21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K21" i="12" l="1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AK23" i="12"/>
  <c r="Y23" i="12"/>
  <c r="Z23" i="12" s="1"/>
  <c r="M23" i="12"/>
  <c r="AV23" i="12"/>
  <c r="AJ23" i="12"/>
  <c r="X23" i="12"/>
  <c r="L23" i="12"/>
  <c r="AT23" i="12"/>
  <c r="AU23" i="12" s="1"/>
  <c r="AH23" i="12"/>
  <c r="AI23" i="12" s="1"/>
  <c r="V23" i="12"/>
  <c r="W23" i="12" s="1"/>
  <c r="J23" i="12"/>
  <c r="AS23" i="12"/>
  <c r="AG23" i="12"/>
  <c r="U23" i="12"/>
  <c r="I23" i="12"/>
  <c r="AQ23" i="12"/>
  <c r="AE23" i="12"/>
  <c r="S23" i="12"/>
  <c r="G23" i="12"/>
  <c r="AN23" i="12"/>
  <c r="AB23" i="12"/>
  <c r="P23" i="12"/>
  <c r="D23" i="12"/>
  <c r="E23" i="12" s="1"/>
  <c r="AP23" i="12"/>
  <c r="AM23" i="12"/>
  <c r="C23" i="12"/>
  <c r="AD23" i="12"/>
  <c r="AA23" i="12"/>
  <c r="R23" i="12"/>
  <c r="O23" i="12"/>
  <c r="F23" i="12"/>
  <c r="J22" i="12"/>
  <c r="AW22" i="12"/>
  <c r="AQ22" i="12"/>
  <c r="AR22" i="12" s="1"/>
  <c r="AK22" i="12"/>
  <c r="AE22" i="12"/>
  <c r="Y22" i="12"/>
  <c r="Z22" i="12" s="1"/>
  <c r="S22" i="12"/>
  <c r="G22" i="12"/>
  <c r="M22" i="12"/>
  <c r="AT22" i="12"/>
  <c r="AU22" i="12" s="1"/>
  <c r="AN22" i="12"/>
  <c r="AO22" i="12" s="1"/>
  <c r="AH22" i="12"/>
  <c r="AB22" i="12"/>
  <c r="V22" i="12"/>
  <c r="P22" i="12"/>
  <c r="D22" i="12"/>
  <c r="E22" i="12" s="1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H22" i="12" l="1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AV24" i="12"/>
  <c r="AJ24" i="12"/>
  <c r="X24" i="12"/>
  <c r="L24" i="12"/>
  <c r="AT24" i="12"/>
  <c r="AU24" i="12" s="1"/>
  <c r="AH24" i="12"/>
  <c r="V24" i="12"/>
  <c r="J24" i="12"/>
  <c r="AS24" i="12"/>
  <c r="AG24" i="12"/>
  <c r="U24" i="12"/>
  <c r="I24" i="12"/>
  <c r="AQ24" i="12"/>
  <c r="AE24" i="12"/>
  <c r="S24" i="12"/>
  <c r="G24" i="12"/>
  <c r="AN24" i="12"/>
  <c r="AB24" i="12"/>
  <c r="AC24" i="12" s="1"/>
  <c r="P24" i="12"/>
  <c r="Q24" i="12" s="1"/>
  <c r="D24" i="12"/>
  <c r="E24" i="12" s="1"/>
  <c r="AP24" i="12"/>
  <c r="AM24" i="12"/>
  <c r="AD24" i="12"/>
  <c r="AA24" i="12"/>
  <c r="C24" i="12"/>
  <c r="R24" i="12"/>
  <c r="O24" i="12"/>
  <c r="F24" i="12"/>
  <c r="AO24" i="12" l="1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W25" i="12"/>
  <c r="AX25" i="12" s="1"/>
  <c r="AK25" i="12"/>
  <c r="AL25" i="12" s="1"/>
  <c r="Y25" i="12"/>
  <c r="M25" i="12"/>
  <c r="AV25" i="12"/>
  <c r="AJ25" i="12"/>
  <c r="X25" i="12"/>
  <c r="L25" i="12"/>
  <c r="AT25" i="12"/>
  <c r="AU25" i="12" s="1"/>
  <c r="AH25" i="12"/>
  <c r="AI25" i="12" s="1"/>
  <c r="V25" i="12"/>
  <c r="J25" i="12"/>
  <c r="AS25" i="12"/>
  <c r="AG25" i="12"/>
  <c r="U25" i="12"/>
  <c r="I25" i="12"/>
  <c r="AQ25" i="12"/>
  <c r="AR25" i="12" s="1"/>
  <c r="AE25" i="12"/>
  <c r="AF25" i="12" s="1"/>
  <c r="S25" i="12"/>
  <c r="G25" i="12"/>
  <c r="AN25" i="12"/>
  <c r="AB25" i="12"/>
  <c r="P25" i="12"/>
  <c r="Q25" i="12" s="1"/>
  <c r="D25" i="12"/>
  <c r="AP25" i="12"/>
  <c r="AM25" i="12"/>
  <c r="AD25" i="12"/>
  <c r="AA25" i="12"/>
  <c r="R25" i="12"/>
  <c r="C25" i="12"/>
  <c r="O25" i="12"/>
  <c r="F25" i="12"/>
  <c r="E25" i="12" l="1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Z26" i="12" s="1"/>
  <c r="M26" i="12"/>
  <c r="N26" i="12" s="1"/>
  <c r="AV26" i="12"/>
  <c r="AJ26" i="12"/>
  <c r="X26" i="12"/>
  <c r="L26" i="12"/>
  <c r="AT26" i="12"/>
  <c r="AH26" i="12"/>
  <c r="V26" i="12"/>
  <c r="W26" i="12" s="1"/>
  <c r="J26" i="12"/>
  <c r="K26" i="12" s="1"/>
  <c r="AS26" i="12"/>
  <c r="AG26" i="12"/>
  <c r="U26" i="12"/>
  <c r="I26" i="12"/>
  <c r="AQ26" i="12"/>
  <c r="AE26" i="12"/>
  <c r="S26" i="12"/>
  <c r="G26" i="12"/>
  <c r="H26" i="12" s="1"/>
  <c r="AN26" i="12"/>
  <c r="AO26" i="12" s="1"/>
  <c r="AB26" i="12"/>
  <c r="AC26" i="12" s="1"/>
  <c r="P26" i="12"/>
  <c r="D26" i="12"/>
  <c r="AP26" i="12"/>
  <c r="AM26" i="12"/>
  <c r="AD26" i="12"/>
  <c r="AA26" i="12"/>
  <c r="R26" i="12"/>
  <c r="O26" i="12"/>
  <c r="F26" i="12"/>
  <c r="C26" i="12"/>
  <c r="T26" i="12" l="1"/>
  <c r="AF26" i="12"/>
  <c r="AI26" i="12"/>
  <c r="AL26" i="12"/>
  <c r="AR26" i="12"/>
  <c r="AU26" i="12"/>
  <c r="AX26" i="12"/>
  <c r="E26" i="12"/>
  <c r="Q26" i="12"/>
  <c r="A28" i="12"/>
  <c r="B28" i="12"/>
  <c r="AW27" i="12"/>
  <c r="AK27" i="12"/>
  <c r="AL27" i="12" s="1"/>
  <c r="Y27" i="12"/>
  <c r="Z27" i="12" s="1"/>
  <c r="M27" i="12"/>
  <c r="N27" i="12" s="1"/>
  <c r="AV27" i="12"/>
  <c r="AJ27" i="12"/>
  <c r="X27" i="12"/>
  <c r="L27" i="12"/>
  <c r="AT27" i="12"/>
  <c r="AH27" i="12"/>
  <c r="AI27" i="12" s="1"/>
  <c r="V27" i="12"/>
  <c r="W27" i="12" s="1"/>
  <c r="J27" i="12"/>
  <c r="K27" i="12" s="1"/>
  <c r="AS27" i="12"/>
  <c r="AG27" i="12"/>
  <c r="U27" i="12"/>
  <c r="I27" i="12"/>
  <c r="AQ27" i="12"/>
  <c r="AR27" i="12" s="1"/>
  <c r="AE27" i="12"/>
  <c r="AF27" i="12" s="1"/>
  <c r="S27" i="12"/>
  <c r="T27" i="12" s="1"/>
  <c r="G27" i="12"/>
  <c r="AN27" i="12"/>
  <c r="AO27" i="12" s="1"/>
  <c r="AB27" i="12"/>
  <c r="P27" i="12"/>
  <c r="D27" i="12"/>
  <c r="AP27" i="12"/>
  <c r="AM27" i="12"/>
  <c r="AD27" i="12"/>
  <c r="C27" i="12"/>
  <c r="AA27" i="12"/>
  <c r="R27" i="12"/>
  <c r="O27" i="12"/>
  <c r="F27" i="12"/>
  <c r="H27" i="12" l="1"/>
  <c r="AU27" i="12"/>
  <c r="AX27" i="12"/>
  <c r="E27" i="12"/>
  <c r="Q27" i="12"/>
  <c r="AC27" i="12"/>
  <c r="A29" i="12"/>
  <c r="B29" i="12"/>
  <c r="AW28" i="12"/>
  <c r="AK28" i="12"/>
  <c r="Y28" i="12"/>
  <c r="M28" i="12"/>
  <c r="AV28" i="12"/>
  <c r="AJ28" i="12"/>
  <c r="X28" i="12"/>
  <c r="L28" i="12"/>
  <c r="AT28" i="12"/>
  <c r="AU28" i="12" s="1"/>
  <c r="AH28" i="12"/>
  <c r="AI28" i="12" s="1"/>
  <c r="V28" i="12"/>
  <c r="J28" i="12"/>
  <c r="AS28" i="12"/>
  <c r="AG28" i="12"/>
  <c r="U28" i="12"/>
  <c r="I28" i="12"/>
  <c r="AQ28" i="12"/>
  <c r="AE28" i="12"/>
  <c r="S28" i="12"/>
  <c r="G28" i="12"/>
  <c r="AN28" i="12"/>
  <c r="AB28" i="12"/>
  <c r="P28" i="12"/>
  <c r="D28" i="12"/>
  <c r="E28" i="12" s="1"/>
  <c r="AP28" i="12"/>
  <c r="AM28" i="12"/>
  <c r="AD28" i="12"/>
  <c r="AA28" i="12"/>
  <c r="C28" i="12"/>
  <c r="R28" i="12"/>
  <c r="O28" i="12"/>
  <c r="F28" i="12"/>
  <c r="Q28" i="12" l="1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AX29" i="12" s="1"/>
  <c r="AK29" i="12"/>
  <c r="Y29" i="12"/>
  <c r="M29" i="12"/>
  <c r="AV29" i="12"/>
  <c r="AJ29" i="12"/>
  <c r="X29" i="12"/>
  <c r="L29" i="12"/>
  <c r="AT29" i="12"/>
  <c r="AU29" i="12" s="1"/>
  <c r="AH29" i="12"/>
  <c r="AI29" i="12" s="1"/>
  <c r="V29" i="12"/>
  <c r="J29" i="12"/>
  <c r="AS29" i="12"/>
  <c r="AG29" i="12"/>
  <c r="U29" i="12"/>
  <c r="I29" i="12"/>
  <c r="AQ29" i="12"/>
  <c r="AR29" i="12" s="1"/>
  <c r="AE29" i="12"/>
  <c r="AF29" i="12" s="1"/>
  <c r="S29" i="12"/>
  <c r="G29" i="12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E29" i="12" l="1"/>
  <c r="Q29" i="12"/>
  <c r="AC29" i="12"/>
  <c r="AO29" i="12"/>
  <c r="H29" i="12"/>
  <c r="K29" i="12"/>
  <c r="N29" i="12"/>
  <c r="T29" i="12"/>
  <c r="W29" i="12"/>
  <c r="Z29" i="12"/>
  <c r="AL29" i="12"/>
  <c r="AW30" i="12"/>
  <c r="AK30" i="12"/>
  <c r="AL30" i="12" s="1"/>
  <c r="Y30" i="12"/>
  <c r="Z30" i="12" s="1"/>
  <c r="M30" i="12"/>
  <c r="N30" i="12" s="1"/>
  <c r="AV30" i="12"/>
  <c r="AJ30" i="12"/>
  <c r="X30" i="12"/>
  <c r="L30" i="12"/>
  <c r="AT30" i="12"/>
  <c r="AH30" i="12"/>
  <c r="AI30" i="12" s="1"/>
  <c r="V30" i="12"/>
  <c r="W30" i="12" s="1"/>
  <c r="J30" i="12"/>
  <c r="K30" i="12" s="1"/>
  <c r="AS30" i="12"/>
  <c r="AG30" i="12"/>
  <c r="U30" i="12"/>
  <c r="I30" i="12"/>
  <c r="AQ30" i="12"/>
  <c r="AE30" i="12"/>
  <c r="S30" i="12"/>
  <c r="G30" i="12"/>
  <c r="AN30" i="12"/>
  <c r="AO30" i="12" s="1"/>
  <c r="AB30" i="12"/>
  <c r="P30" i="12"/>
  <c r="D30" i="12"/>
  <c r="E30" i="12" s="1"/>
  <c r="AP30" i="12"/>
  <c r="AM30" i="12"/>
  <c r="AD30" i="12"/>
  <c r="AA30" i="12"/>
  <c r="R30" i="12"/>
  <c r="C30" i="12"/>
  <c r="O30" i="12"/>
  <c r="F30" i="12"/>
  <c r="A31" i="12"/>
  <c r="B31" i="12"/>
  <c r="H30" i="12" l="1"/>
  <c r="T30" i="12"/>
  <c r="AF30" i="12"/>
  <c r="AR30" i="12"/>
  <c r="AU30" i="12"/>
  <c r="AX30" i="12"/>
  <c r="Q30" i="12"/>
  <c r="AC30" i="12"/>
  <c r="A32" i="12"/>
  <c r="B32" i="12"/>
  <c r="AW31" i="12"/>
  <c r="AX31" i="12" s="1"/>
  <c r="AK31" i="12"/>
  <c r="Y31" i="12"/>
  <c r="M31" i="12"/>
  <c r="N31" i="12" s="1"/>
  <c r="AV31" i="12"/>
  <c r="AJ31" i="12"/>
  <c r="X31" i="12"/>
  <c r="L31" i="12"/>
  <c r="AT31" i="12"/>
  <c r="AU31" i="12" s="1"/>
  <c r="AH31" i="12"/>
  <c r="V31" i="12"/>
  <c r="J31" i="12"/>
  <c r="K31" i="12" s="1"/>
  <c r="AS31" i="12"/>
  <c r="AG31" i="12"/>
  <c r="U31" i="12"/>
  <c r="I31" i="12"/>
  <c r="AQ31" i="12"/>
  <c r="AE31" i="12"/>
  <c r="S31" i="12"/>
  <c r="G31" i="12"/>
  <c r="H31" i="12" s="1"/>
  <c r="AN31" i="12"/>
  <c r="AO31" i="12" s="1"/>
  <c r="AB31" i="12"/>
  <c r="AC31" i="12" s="1"/>
  <c r="P31" i="12"/>
  <c r="Q31" i="12" s="1"/>
  <c r="D31" i="12"/>
  <c r="AP31" i="12"/>
  <c r="C31" i="12"/>
  <c r="AM31" i="12"/>
  <c r="AD31" i="12"/>
  <c r="AA31" i="12"/>
  <c r="R31" i="12"/>
  <c r="O31" i="12"/>
  <c r="F31" i="12"/>
  <c r="T31" i="12" l="1"/>
  <c r="W31" i="12"/>
  <c r="Z31" i="12"/>
  <c r="AF31" i="12"/>
  <c r="AI31" i="12"/>
  <c r="AL31" i="12"/>
  <c r="AR31" i="12"/>
  <c r="E31" i="12"/>
  <c r="AW32" i="12"/>
  <c r="AK32" i="12"/>
  <c r="Y32" i="12"/>
  <c r="M32" i="12"/>
  <c r="N32" i="12" s="1"/>
  <c r="AV32" i="12"/>
  <c r="AJ32" i="12"/>
  <c r="X32" i="12"/>
  <c r="L32" i="12"/>
  <c r="AT32" i="12"/>
  <c r="AH32" i="12"/>
  <c r="AI32" i="12" s="1"/>
  <c r="V32" i="12"/>
  <c r="J32" i="12"/>
  <c r="AS32" i="12"/>
  <c r="AG32" i="12"/>
  <c r="U32" i="12"/>
  <c r="I32" i="12"/>
  <c r="AQ32" i="12"/>
  <c r="AE32" i="12"/>
  <c r="S32" i="12"/>
  <c r="T32" i="12" s="1"/>
  <c r="G32" i="12"/>
  <c r="H32" i="12" s="1"/>
  <c r="AN32" i="12"/>
  <c r="AB32" i="12"/>
  <c r="P32" i="12"/>
  <c r="Q32" i="12" s="1"/>
  <c r="D32" i="12"/>
  <c r="AP32" i="12"/>
  <c r="AM32" i="12"/>
  <c r="AD32" i="12"/>
  <c r="AA32" i="12"/>
  <c r="R32" i="12"/>
  <c r="O32" i="12"/>
  <c r="F32" i="12"/>
  <c r="C32" i="12"/>
  <c r="A33" i="12"/>
  <c r="B33" i="12"/>
  <c r="E32" i="12" l="1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X33" i="12" s="1"/>
  <c r="AK33" i="12"/>
  <c r="AL33" i="12" s="1"/>
  <c r="Y33" i="12"/>
  <c r="Z33" i="12" s="1"/>
  <c r="M33" i="12"/>
  <c r="AV33" i="12"/>
  <c r="AJ33" i="12"/>
  <c r="X33" i="12"/>
  <c r="L33" i="12"/>
  <c r="AT33" i="12"/>
  <c r="AU33" i="12" s="1"/>
  <c r="AH33" i="12"/>
  <c r="AI33" i="12" s="1"/>
  <c r="V33" i="12"/>
  <c r="W33" i="12" s="1"/>
  <c r="J33" i="12"/>
  <c r="K33" i="12" s="1"/>
  <c r="AS33" i="12"/>
  <c r="AG33" i="12"/>
  <c r="U33" i="12"/>
  <c r="I33" i="12"/>
  <c r="AQ33" i="12"/>
  <c r="AR33" i="12" s="1"/>
  <c r="AE33" i="12"/>
  <c r="S33" i="12"/>
  <c r="T33" i="12" s="1"/>
  <c r="G33" i="12"/>
  <c r="AN33" i="12"/>
  <c r="AB33" i="12"/>
  <c r="P33" i="12"/>
  <c r="D33" i="12"/>
  <c r="AP33" i="12"/>
  <c r="AM33" i="12"/>
  <c r="AD33" i="12"/>
  <c r="AA33" i="12"/>
  <c r="C33" i="12"/>
  <c r="R33" i="12"/>
  <c r="O33" i="12"/>
  <c r="F33" i="12"/>
  <c r="AF33" i="12" l="1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N34" i="12" s="1"/>
  <c r="AV34" i="12"/>
  <c r="AJ34" i="12"/>
  <c r="X34" i="12"/>
  <c r="L34" i="12"/>
  <c r="AT34" i="12"/>
  <c r="AH34" i="12"/>
  <c r="V34" i="12"/>
  <c r="J34" i="12"/>
  <c r="K34" i="12" s="1"/>
  <c r="AS34" i="12"/>
  <c r="AG34" i="12"/>
  <c r="U34" i="12"/>
  <c r="I34" i="12"/>
  <c r="AQ34" i="12"/>
  <c r="AE34" i="12"/>
  <c r="S34" i="12"/>
  <c r="G34" i="12"/>
  <c r="H34" i="12" s="1"/>
  <c r="AN34" i="12"/>
  <c r="AB34" i="12"/>
  <c r="P34" i="12"/>
  <c r="Q34" i="12" s="1"/>
  <c r="D34" i="12"/>
  <c r="AP34" i="12"/>
  <c r="C34" i="12"/>
  <c r="AM34" i="12"/>
  <c r="AD34" i="12"/>
  <c r="AA34" i="12"/>
  <c r="R34" i="12"/>
  <c r="O34" i="12"/>
  <c r="F34" i="12"/>
  <c r="AC34" i="12" l="1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AX35" i="12" s="1"/>
  <c r="AK35" i="12"/>
  <c r="AL35" i="12" s="1"/>
  <c r="Y35" i="12"/>
  <c r="M35" i="12"/>
  <c r="AV35" i="12"/>
  <c r="AJ35" i="12"/>
  <c r="X35" i="12"/>
  <c r="L35" i="12"/>
  <c r="AT35" i="12"/>
  <c r="AU35" i="12" s="1"/>
  <c r="AH35" i="12"/>
  <c r="AI35" i="12" s="1"/>
  <c r="V35" i="12"/>
  <c r="J35" i="12"/>
  <c r="AS35" i="12"/>
  <c r="AG35" i="12"/>
  <c r="U35" i="12"/>
  <c r="I35" i="12"/>
  <c r="AQ35" i="12"/>
  <c r="AE35" i="12"/>
  <c r="AF35" i="12" s="1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AR35" i="12" l="1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X36" i="12" s="1"/>
  <c r="AK36" i="12"/>
  <c r="AL36" i="12" s="1"/>
  <c r="Y36" i="12"/>
  <c r="Z36" i="12" s="1"/>
  <c r="M36" i="12"/>
  <c r="AV36" i="12"/>
  <c r="AJ36" i="12"/>
  <c r="X36" i="12"/>
  <c r="L36" i="12"/>
  <c r="AT36" i="12"/>
  <c r="AU36" i="12" s="1"/>
  <c r="AH36" i="12"/>
  <c r="AI36" i="12" s="1"/>
  <c r="V36" i="12"/>
  <c r="W36" i="12" s="1"/>
  <c r="J36" i="12"/>
  <c r="AS36" i="12"/>
  <c r="AG36" i="12"/>
  <c r="U36" i="12"/>
  <c r="I36" i="12"/>
  <c r="AQ36" i="12"/>
  <c r="AE36" i="12"/>
  <c r="S36" i="12"/>
  <c r="T36" i="12" s="1"/>
  <c r="G36" i="12"/>
  <c r="AN36" i="12"/>
  <c r="AB36" i="12"/>
  <c r="P36" i="12"/>
  <c r="D36" i="12"/>
  <c r="AP36" i="12"/>
  <c r="AM36" i="12"/>
  <c r="AD36" i="12"/>
  <c r="AA36" i="12"/>
  <c r="R36" i="12"/>
  <c r="O36" i="12"/>
  <c r="C36" i="12"/>
  <c r="F36" i="12"/>
  <c r="AF36" i="12" l="1"/>
  <c r="AR36" i="12"/>
  <c r="E36" i="12"/>
  <c r="Q36" i="12"/>
  <c r="AC36" i="12"/>
  <c r="AO36" i="12"/>
  <c r="H36" i="12"/>
  <c r="K36" i="12"/>
  <c r="N36" i="12"/>
  <c r="AW37" i="12"/>
  <c r="AK37" i="12"/>
  <c r="Y37" i="12"/>
  <c r="M37" i="12"/>
  <c r="N37" i="12" s="1"/>
  <c r="AV37" i="12"/>
  <c r="AJ37" i="12"/>
  <c r="X37" i="12"/>
  <c r="L37" i="12"/>
  <c r="AT37" i="12"/>
  <c r="AH37" i="12"/>
  <c r="AI37" i="12" s="1"/>
  <c r="V37" i="12"/>
  <c r="J37" i="12"/>
  <c r="K37" i="12" s="1"/>
  <c r="AS37" i="12"/>
  <c r="AG37" i="12"/>
  <c r="U37" i="12"/>
  <c r="I37" i="12"/>
  <c r="AQ37" i="12"/>
  <c r="AE37" i="12"/>
  <c r="S37" i="12"/>
  <c r="G37" i="12"/>
  <c r="H37" i="12" s="1"/>
  <c r="AN37" i="12"/>
  <c r="AB37" i="12"/>
  <c r="P37" i="12"/>
  <c r="Q37" i="12" s="1"/>
  <c r="D37" i="12"/>
  <c r="AP37" i="12"/>
  <c r="AM37" i="12"/>
  <c r="AD37" i="12"/>
  <c r="C37" i="12"/>
  <c r="AA37" i="12"/>
  <c r="R37" i="12"/>
  <c r="O37" i="12"/>
  <c r="F37" i="12"/>
  <c r="A38" i="12"/>
  <c r="B38" i="12"/>
  <c r="AC37" i="12" l="1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X38" i="12" s="1"/>
  <c r="AK38" i="12"/>
  <c r="AL38" i="12" s="1"/>
  <c r="Y38" i="12"/>
  <c r="Z38" i="12" s="1"/>
  <c r="M38" i="12"/>
  <c r="AV38" i="12"/>
  <c r="AJ38" i="12"/>
  <c r="X38" i="12"/>
  <c r="L38" i="12"/>
  <c r="AT38" i="12"/>
  <c r="AU38" i="12" s="1"/>
  <c r="AH38" i="12"/>
  <c r="AI38" i="12" s="1"/>
  <c r="V38" i="12"/>
  <c r="W38" i="12" s="1"/>
  <c r="J38" i="12"/>
  <c r="AS38" i="12"/>
  <c r="AG38" i="12"/>
  <c r="U38" i="12"/>
  <c r="I38" i="12"/>
  <c r="AQ38" i="12"/>
  <c r="AE38" i="12"/>
  <c r="S38" i="12"/>
  <c r="T38" i="12" s="1"/>
  <c r="G38" i="12"/>
  <c r="AN38" i="12"/>
  <c r="AB38" i="12"/>
  <c r="P38" i="12"/>
  <c r="D38" i="12"/>
  <c r="AP38" i="12"/>
  <c r="AM38" i="12"/>
  <c r="AD38" i="12"/>
  <c r="AA38" i="12"/>
  <c r="R38" i="12"/>
  <c r="O38" i="12"/>
  <c r="F38" i="12"/>
  <c r="C38" i="12"/>
  <c r="AF38" i="12" l="1"/>
  <c r="AR38" i="12"/>
  <c r="E38" i="12"/>
  <c r="Q38" i="12"/>
  <c r="AC38" i="12"/>
  <c r="AO38" i="12"/>
  <c r="H38" i="12"/>
  <c r="K38" i="12"/>
  <c r="N38" i="12"/>
  <c r="A40" i="12"/>
  <c r="B40" i="12"/>
  <c r="AW39" i="12"/>
  <c r="AK39" i="12"/>
  <c r="AL39" i="12" s="1"/>
  <c r="Y39" i="12"/>
  <c r="Z39" i="12" s="1"/>
  <c r="M39" i="12"/>
  <c r="N39" i="12" s="1"/>
  <c r="AV39" i="12"/>
  <c r="AJ39" i="12"/>
  <c r="X39" i="12"/>
  <c r="L39" i="12"/>
  <c r="AT39" i="12"/>
  <c r="AH39" i="12"/>
  <c r="AI39" i="12" s="1"/>
  <c r="V39" i="12"/>
  <c r="W39" i="12" s="1"/>
  <c r="J39" i="12"/>
  <c r="K39" i="12" s="1"/>
  <c r="AS39" i="12"/>
  <c r="AG39" i="12"/>
  <c r="U39" i="12"/>
  <c r="I39" i="12"/>
  <c r="AQ39" i="12"/>
  <c r="AE39" i="12"/>
  <c r="S39" i="12"/>
  <c r="T39" i="12" s="1"/>
  <c r="G39" i="12"/>
  <c r="H39" i="12" s="1"/>
  <c r="AN39" i="12"/>
  <c r="AO39" i="12" s="1"/>
  <c r="AB39" i="12"/>
  <c r="P39" i="12"/>
  <c r="D39" i="12"/>
  <c r="AP39" i="12"/>
  <c r="AM39" i="12"/>
  <c r="C39" i="12"/>
  <c r="AD39" i="12"/>
  <c r="AA39" i="12"/>
  <c r="R39" i="12"/>
  <c r="O39" i="12"/>
  <c r="F39" i="12"/>
  <c r="AF39" i="12" l="1"/>
  <c r="AR39" i="12"/>
  <c r="AU39" i="12"/>
  <c r="AX39" i="12"/>
  <c r="E39" i="12"/>
  <c r="Q39" i="12"/>
  <c r="AC39" i="12"/>
  <c r="AW40" i="12"/>
  <c r="AX40" i="12" s="1"/>
  <c r="AK40" i="12"/>
  <c r="Y40" i="12"/>
  <c r="M40" i="12"/>
  <c r="AV40" i="12"/>
  <c r="AJ40" i="12"/>
  <c r="X40" i="12"/>
  <c r="L40" i="12"/>
  <c r="AT40" i="12"/>
  <c r="AH40" i="12"/>
  <c r="AI40" i="12" s="1"/>
  <c r="V40" i="12"/>
  <c r="J40" i="12"/>
  <c r="AS40" i="12"/>
  <c r="AG40" i="12"/>
  <c r="U40" i="12"/>
  <c r="I40" i="12"/>
  <c r="AQ40" i="12"/>
  <c r="AE40" i="12"/>
  <c r="AF40" i="12" s="1"/>
  <c r="S40" i="12"/>
  <c r="G40" i="12"/>
  <c r="AN40" i="12"/>
  <c r="AO40" i="12" s="1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Q40" i="12" l="1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X41" i="12" s="1"/>
  <c r="AK41" i="12"/>
  <c r="AL41" i="12" s="1"/>
  <c r="Y41" i="12"/>
  <c r="Z41" i="12" s="1"/>
  <c r="M41" i="12"/>
  <c r="AV41" i="12"/>
  <c r="AJ41" i="12"/>
  <c r="X41" i="12"/>
  <c r="L41" i="12"/>
  <c r="AT41" i="12"/>
  <c r="AU41" i="12" s="1"/>
  <c r="AH41" i="12"/>
  <c r="AI41" i="12" s="1"/>
  <c r="V41" i="12"/>
  <c r="W41" i="12" s="1"/>
  <c r="J41" i="12"/>
  <c r="AS41" i="12"/>
  <c r="AG41" i="12"/>
  <c r="U41" i="12"/>
  <c r="I41" i="12"/>
  <c r="AQ41" i="12"/>
  <c r="AR41" i="12" s="1"/>
  <c r="AE41" i="12"/>
  <c r="AF41" i="12" s="1"/>
  <c r="S41" i="12"/>
  <c r="G41" i="12"/>
  <c r="AN41" i="12"/>
  <c r="AB41" i="12"/>
  <c r="AC41" i="12" s="1"/>
  <c r="P41" i="12"/>
  <c r="D41" i="12"/>
  <c r="E41" i="12" s="1"/>
  <c r="AP41" i="12"/>
  <c r="AM41" i="12"/>
  <c r="AD41" i="12"/>
  <c r="AA41" i="12"/>
  <c r="C41" i="12"/>
  <c r="R41" i="12"/>
  <c r="O41" i="12"/>
  <c r="F41" i="12"/>
  <c r="Q41" i="12" l="1"/>
  <c r="AO41" i="12"/>
  <c r="H41" i="12"/>
  <c r="K41" i="12"/>
  <c r="N41" i="12"/>
  <c r="T41" i="12"/>
  <c r="AW42" i="12"/>
  <c r="AX42" i="12" s="1"/>
  <c r="AK42" i="12"/>
  <c r="AL42" i="12" s="1"/>
  <c r="Y42" i="12"/>
  <c r="M42" i="12"/>
  <c r="AV42" i="12"/>
  <c r="AJ42" i="12"/>
  <c r="X42" i="12"/>
  <c r="L42" i="12"/>
  <c r="AT42" i="12"/>
  <c r="AU42" i="12" s="1"/>
  <c r="AH42" i="12"/>
  <c r="AI42" i="12" s="1"/>
  <c r="V42" i="12"/>
  <c r="W42" i="12" s="1"/>
  <c r="J42" i="12"/>
  <c r="AS42" i="12"/>
  <c r="AG42" i="12"/>
  <c r="U42" i="12"/>
  <c r="I42" i="12"/>
  <c r="AQ42" i="12"/>
  <c r="AR42" i="12" s="1"/>
  <c r="AE42" i="12"/>
  <c r="AF42" i="12" s="1"/>
  <c r="S42" i="12"/>
  <c r="G42" i="12"/>
  <c r="AN42" i="12"/>
  <c r="AB42" i="12"/>
  <c r="AC42" i="12" s="1"/>
  <c r="P42" i="12"/>
  <c r="D42" i="12"/>
  <c r="AP42" i="12"/>
  <c r="AM42" i="12"/>
  <c r="AD42" i="12"/>
  <c r="AA42" i="12"/>
  <c r="R42" i="12"/>
  <c r="C42" i="12"/>
  <c r="O42" i="12"/>
  <c r="F42" i="12"/>
  <c r="E42" i="12" l="1"/>
  <c r="Q42" i="12"/>
  <c r="AO42" i="12"/>
  <c r="H42" i="12"/>
  <c r="K42" i="12"/>
  <c r="N42" i="12"/>
  <c r="T42" i="12"/>
  <c r="Z4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<sst xmlns="http://schemas.openxmlformats.org/spreadsheetml/2006/main" count="25654" uniqueCount="5175">
  <si>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</si>
  <si>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</si>
  <si>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</si>
  <si>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</si>
  <si>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</si>
  <si>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</si>
  <si>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</si>
  <si>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</si>
  <si>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</si>
  <si>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</si>
  <si>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</si>
  <si>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</si>
  <si>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</si>
  <si>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</si>
  <si>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</si>
  <si>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</si>
  <si>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</si>
  <si>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</si>
  <si>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</si>
  <si>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</si>
  <si>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</si>
  <si>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</si>
  <si>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</si>
  <si>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</si>
  <si>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</si>
  <si>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</si>
  <si>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</si>
  <si>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</si>
  <si>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</si>
  <si>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</si>
  <si>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</si>
  <si>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</si>
  <si>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</si>
  <si>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</si>
  <si>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</si>
  <si>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</si>
  <si>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</si>
  <si>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</si>
  <si>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</si>
  <si>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</si>
  <si>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</si>
  <si>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</si>
  <si>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</si>
  <si>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</si>
  <si>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</si>
  <si>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</si>
  <si>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</si>
  <si>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</si>
  <si>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</si>
  <si>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</si>
  <si>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</si>
  <si>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</si>
  <si>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</si>
  <si>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</si>
  <si>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</si>
  <si>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</si>
  <si>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</si>
  <si>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</si>
  <si>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</si>
  <si>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</si>
  <si>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</si>
  <si>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</si>
  <si>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</si>
  <si>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</si>
  <si>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</si>
  <si>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</si>
  <si>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</si>
  <si>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</si>
  <si>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</si>
  <si>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</si>
  <si>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</si>
  <si>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</si>
  <si>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</si>
  <si>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</si>
  <si>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</si>
  <si>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</si>
  <si>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</si>
  <si>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</si>
  <si>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</si>
  <si>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</si>
  <si>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</si>
  <si>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</si>
  <si>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</si>
  <si>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</si>
  <si>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</si>
  <si>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</si>
  <si>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</si>
  <si>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</si>
  <si>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</si>
  <si>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</si>
  <si>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</si>
  <si>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</si>
  <si>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</si>
  <si>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</si>
  <si>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</si>
  <si>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</si>
  <si>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</si>
  <si>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</si>
  <si>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</si>
  <si>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</si>
  <si>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</si>
  <si>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</si>
  <si>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</si>
  <si>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</si>
  <si>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</si>
  <si>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</si>
  <si>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</si>
  <si>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</si>
  <si>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</si>
  <si>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</si>
  <si>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</si>
  <si>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</si>
  <si>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</si>
  <si>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</si>
  <si>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</si>
  <si>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</si>
  <si>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</si>
  <si>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</si>
  <si>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</si>
  <si>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</si>
  <si>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</si>
  <si>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</si>
  <si>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</si>
  <si>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</si>
  <si>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</si>
  <si>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</si>
  <si>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</si>
  <si>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</si>
  <si>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</si>
  <si>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</si>
  <si>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</si>
  <si>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</si>
  <si>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</si>
  <si>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</si>
  <si>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</si>
  <si>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</si>
  <si>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</si>
  <si>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</si>
  <si>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</si>
  <si>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</si>
  <si>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</si>
  <si>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</si>
  <si>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</si>
  <si>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</si>
  <si>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</si>
  <si>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</si>
  <si>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</si>
  <si>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</si>
  <si>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</si>
  <si>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</si>
  <si>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</si>
  <si>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</si>
  <si>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</si>
  <si>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</si>
  <si>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</si>
  <si>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</si>
  <si>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</si>
  <si>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</si>
  <si>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</si>
  <si>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</si>
  <si>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</si>
  <si>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</si>
  <si>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</si>
  <si>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</si>
  <si>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</si>
  <si>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</si>
  <si>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</si>
  <si>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</si>
  <si>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</si>
  <si>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</si>
  <si>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</si>
  <si>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</si>
  <si>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</si>
  <si>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</si>
  <si>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</si>
  <si>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</si>
  <si>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</si>
  <si>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</si>
  <si>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</si>
  <si>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</si>
  <si>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</si>
  <si>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</si>
  <si>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</si>
  <si>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</si>
  <si>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</si>
  <si>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</si>
  <si>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</si>
  <si>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</si>
  <si>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</si>
  <si>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</si>
  <si>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</si>
  <si>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</si>
  <si>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</si>
  <si>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</si>
  <si>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</si>
  <si>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</si>
  <si>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</si>
  <si>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</si>
  <si>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</si>
  <si>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</si>
  <si>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</si>
  <si>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</si>
  <si>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</si>
  <si>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</si>
  <si>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</si>
  <si>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</si>
  <si>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</si>
  <si>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</si>
  <si>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</si>
  <si>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</si>
  <si>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</si>
  <si>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</si>
  <si>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</si>
  <si>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</si>
  <si>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</si>
  <si>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</si>
  <si>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</si>
  <si>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</si>
  <si>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</si>
  <si>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</si>
  <si>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</si>
  <si>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</si>
  <si>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</si>
  <si>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</si>
  <si>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</si>
  <si>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</si>
  <si>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</si>
  <si>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</si>
  <si>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</si>
  <si>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</si>
  <si>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</si>
  <si>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</si>
  <si>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</si>
  <si>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</si>
  <si>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</si>
  <si>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</si>
  <si>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</si>
  <si>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</si>
  <si>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</si>
  <si>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</si>
  <si>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</si>
  <si>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</si>
  <si>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</si>
  <si>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</si>
  <si>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</si>
  <si>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</si>
  <si>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</si>
  <si>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</si>
  <si>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</si>
  <si>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</si>
  <si>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</si>
  <si>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</si>
  <si>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</si>
  <si>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</si>
  <si>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</si>
  <si>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</si>
  <si>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</si>
  <si>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</si>
  <si>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</si>
  <si>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</si>
  <si>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</si>
  <si>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</si>
  <si>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</si>
  <si>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</si>
  <si>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</si>
  <si>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</si>
  <si>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</si>
  <si>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</si>
  <si>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</si>
  <si>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</si>
  <si>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</si>
  <si>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</si>
  <si>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</si>
  <si>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</si>
  <si>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</si>
  <si>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</si>
  <si>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</si>
  <si>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</si>
  <si>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</si>
  <si>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</si>
  <si>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</si>
  <si>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</si>
  <si>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</si>
  <si>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</si>
  <si>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</si>
  <si>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</si>
  <si>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</si>
  <si>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</si>
  <si>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</si>
  <si>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</si>
  <si>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</si>
  <si>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</si>
  <si>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</si>
  <si>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</si>
  <si>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</si>
  <si>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</si>
  <si>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</si>
  <si>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</si>
  <si>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</si>
  <si>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</si>
  <si>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</si>
  <si>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</si>
  <si>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</si>
  <si>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</si>
  <si>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</si>
  <si>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</si>
  <si>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</si>
  <si>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</si>
  <si>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</si>
  <si>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</si>
  <si>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</si>
  <si>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</si>
  <si>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</si>
  <si>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</si>
  <si>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</si>
  <si>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</si>
  <si>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</si>
  <si>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</si>
  <si>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</si>
  <si>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</si>
  <si>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</si>
  <si>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</si>
  <si>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</si>
  <si>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</si>
  <si>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</si>
  <si>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</si>
  <si>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</si>
  <si>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</si>
  <si>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</si>
  <si>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</si>
  <si>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</si>
  <si>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</si>
  <si>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</si>
  <si>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</si>
  <si>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</si>
  <si>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</si>
  <si>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</si>
  <si>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</si>
  <si>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</si>
  <si>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</si>
  <si>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</si>
  <si>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</si>
  <si>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</si>
  <si>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</si>
  <si>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</si>
  <si>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</si>
  <si>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</si>
  <si>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</si>
  <si>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</si>
  <si>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</si>
  <si>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</si>
  <si>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</si>
  <si>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</si>
  <si>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</si>
  <si>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</si>
  <si>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</si>
  <si>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</si>
  <si>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</si>
  <si>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</si>
  <si>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</si>
  <si>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</si>
  <si>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</si>
  <si>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</si>
  <si>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</si>
  <si>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</si>
  <si>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</si>
  <si>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</si>
  <si>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</si>
  <si>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</si>
  <si>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</si>
  <si>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</si>
  <si>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</si>
  <si>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</si>
  <si>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</si>
  <si>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</si>
  <si>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</si>
  <si>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</si>
  <si>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</si>
  <si>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</si>
  <si>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</si>
  <si>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</si>
  <si>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</si>
  <si>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</si>
  <si>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</si>
  <si>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</si>
  <si>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</si>
  <si>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</si>
  <si>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</si>
  <si>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</si>
  <si>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</si>
  <si>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</si>
  <si>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</si>
  <si>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</si>
  <si>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</si>
  <si>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</si>
  <si>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</si>
  <si>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</si>
  <si>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</si>
  <si>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</si>
  <si>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</si>
  <si>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</si>
  <si>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</si>
  <si>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</si>
  <si>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</si>
  <si>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</si>
  <si>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</si>
  <si>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</si>
  <si>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</si>
  <si>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</si>
  <si>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</si>
  <si>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</si>
  <si>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</si>
  <si>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</si>
  <si>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</si>
  <si>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</si>
  <si>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</si>
  <si>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</si>
  <si>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</si>
  <si>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</si>
  <si>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</si>
  <si>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</si>
  <si>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</si>
  <si>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</si>
  <si>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</si>
  <si>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</si>
  <si>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</si>
  <si>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</si>
  <si>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</si>
  <si>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</si>
  <si>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</si>
  <si>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</si>
  <si>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</si>
  <si>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</si>
  <si>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</si>
  <si>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</si>
  <si>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</si>
  <si>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</si>
  <si>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</si>
  <si>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</si>
  <si>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</si>
  <si>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</si>
  <si>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</si>
  <si>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</si>
  <si>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</si>
  <si>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</si>
  <si>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</si>
  <si>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</si>
  <si>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</si>
  <si>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</si>
  <si>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</si>
  <si>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</si>
  <si>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</si>
  <si>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</si>
  <si>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</si>
  <si>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</si>
  <si>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</si>
  <si>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</si>
  <si>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</si>
  <si>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</si>
  <si>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</si>
  <si>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</si>
  <si>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</si>
  <si>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</si>
  <si>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</si>
  <si>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</si>
  <si>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</si>
  <si>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</si>
  <si>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</si>
  <si>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</si>
  <si>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</si>
  <si>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</si>
  <si>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</si>
  <si>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</si>
  <si>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</si>
  <si>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</si>
  <si>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</si>
  <si>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</si>
  <si>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</si>
  <si>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</si>
  <si>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</si>
  <si>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</si>
  <si>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</si>
  <si>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</si>
  <si>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</si>
  <si>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</si>
  <si>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</si>
  <si>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</si>
  <si>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</si>
  <si>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</si>
  <si>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</si>
  <si>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</si>
  <si>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</si>
  <si>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</si>
  <si>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</si>
  <si>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</si>
  <si>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</si>
  <si>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</si>
  <si>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</si>
  <si>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</si>
  <si>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</si>
  <si>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</si>
  <si>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</si>
  <si>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</si>
  <si>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</si>
  <si>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</si>
  <si>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</si>
  <si>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</si>
  <si>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</si>
  <si>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</si>
  <si>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</si>
  <si>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</si>
  <si>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</si>
  <si>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</si>
  <si>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</si>
  <si>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</si>
  <si>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</si>
  <si>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</si>
  <si>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</si>
  <si>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</si>
  <si>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</si>
  <si>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</si>
  <si>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</si>
  <si>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</si>
  <si>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</si>
  <si>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</si>
  <si>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</si>
  <si>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</si>
  <si>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</si>
  <si>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</si>
  <si>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</si>
  <si>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</si>
  <si>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</si>
  <si>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</si>
  <si>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</si>
  <si>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</si>
  <si>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</si>
  <si>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</si>
  <si>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</si>
  <si>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</si>
  <si>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</si>
  <si>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</si>
  <si>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</si>
  <si>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</si>
  <si>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</si>
  <si>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</si>
  <si>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</si>
  <si>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</si>
  <si>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</si>
  <si>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</si>
  <si>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</si>
  <si>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</si>
  <si>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</si>
  <si>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</si>
  <si>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</si>
  <si>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</si>
  <si>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</si>
  <si>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</si>
  <si>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</si>
  <si>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</si>
  <si>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</si>
  <si>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</si>
  <si>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</si>
  <si>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</si>
  <si>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</si>
  <si>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</si>
  <si>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</si>
  <si>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</si>
  <si>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</si>
  <si>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</si>
  <si>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</si>
  <si>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</si>
  <si>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</si>
  <si>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</si>
  <si>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</si>
  <si>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</si>
  <si>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</si>
  <si>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</si>
  <si>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</si>
  <si>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</si>
  <si>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</si>
  <si>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</si>
  <si>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</si>
  <si>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</si>
  <si>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</si>
  <si>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</si>
  <si>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</si>
  <si>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</si>
  <si>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</si>
  <si>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</si>
  <si>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</si>
  <si>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</si>
  <si>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</si>
  <si>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</si>
  <si>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</si>
  <si>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</si>
  <si>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</si>
  <si>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</si>
  <si>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</si>
  <si>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</si>
  <si>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</si>
  <si>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</si>
  <si>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</si>
  <si>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</si>
  <si>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</si>
  <si>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</si>
  <si>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</si>
  <si>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</si>
  <si>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</si>
  <si>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</si>
  <si>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</si>
  <si>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</si>
  <si>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</si>
  <si>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</si>
  <si>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</si>
  <si>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</si>
  <si>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</si>
  <si>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</si>
  <si>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</si>
  <si>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</si>
  <si>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</si>
  <si>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</si>
  <si>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</si>
  <si>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</si>
  <si>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</si>
  <si>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</si>
  <si>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</si>
  <si>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</si>
  <si>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</si>
  <si>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</si>
  <si>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</si>
  <si>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</si>
  <si>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</si>
  <si>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</si>
  <si>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</si>
  <si>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</si>
  <si>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</si>
  <si>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</si>
  <si>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</si>
  <si>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</si>
  <si>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</si>
  <si>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</si>
  <si>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</si>
  <si>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</si>
  <si>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</si>
  <si>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</si>
  <si>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</si>
  <si>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</si>
  <si>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</si>
  <si>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</si>
  <si>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</si>
  <si>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</si>
  <si>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</si>
  <si>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</si>
  <si>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</si>
  <si>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</si>
  <si>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</si>
  <si>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</si>
  <si>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</si>
  <si>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</si>
  <si>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</si>
  <si>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</si>
  <si>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</si>
  <si>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</si>
  <si>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</si>
  <si>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</si>
  <si>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</si>
  <si>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</si>
  <si>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</si>
  <si>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</si>
  <si>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</si>
  <si>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</si>
  <si>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</si>
  <si>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</si>
  <si>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</si>
  <si>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</si>
  <si>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</si>
  <si>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</si>
  <si>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</si>
  <si>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</si>
  <si>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</si>
  <si>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</si>
  <si>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</si>
  <si>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</si>
  <si>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</si>
  <si>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</si>
  <si>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</si>
  <si>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</si>
  <si>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</si>
  <si>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</si>
  <si>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</si>
  <si>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</si>
  <si>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</si>
  <si>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</si>
  <si>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</si>
  <si>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</si>
  <si>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</si>
  <si>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</si>
  <si>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</si>
  <si>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</si>
  <si>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</si>
  <si>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</si>
  <si>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</si>
  <si>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</si>
  <si>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</si>
  <si>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</si>
  <si>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</si>
  <si>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</si>
  <si>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</si>
  <si>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</si>
  <si>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</si>
  <si>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</si>
  <si>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</si>
  <si>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</si>
  <si>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</si>
  <si>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</si>
  <si>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</si>
  <si>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</si>
  <si>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</si>
  <si>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</si>
  <si>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</si>
  <si>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</si>
  <si>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</si>
  <si>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</si>
  <si>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</si>
  <si>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</si>
  <si>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</si>
  <si>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</si>
  <si>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</si>
  <si>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</si>
  <si>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</si>
  <si>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</si>
  <si>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</si>
  <si>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</si>
  <si>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</si>
  <si>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</si>
  <si>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</si>
  <si>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</si>
  <si>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</si>
  <si>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</si>
  <si>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</si>
  <si>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</si>
  <si>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</si>
  <si>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</si>
  <si>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</si>
  <si>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</si>
  <si>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</si>
  <si>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</si>
  <si>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</si>
  <si>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</si>
  <si>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</si>
  <si>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</si>
  <si>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</si>
  <si>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</si>
  <si>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</si>
  <si>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</si>
  <si>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</si>
  <si>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</si>
  <si>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</si>
  <si>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</si>
  <si>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</si>
  <si>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</si>
  <si>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</si>
  <si>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</si>
  <si>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</si>
  <si>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</si>
  <si>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</si>
  <si>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</si>
  <si>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</si>
  <si>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</si>
  <si>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</si>
  <si>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</si>
  <si>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</si>
  <si>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</si>
  <si>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</si>
  <si>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</si>
  <si>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</si>
  <si>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</si>
  <si>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</si>
  <si>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</si>
  <si>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</si>
  <si>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</si>
  <si>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</si>
  <si>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</si>
  <si>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</si>
  <si>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</si>
  <si>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</si>
  <si>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</si>
  <si>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</si>
  <si>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</si>
  <si>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</si>
  <si>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</si>
  <si>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</si>
  <si>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</si>
  <si>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</si>
  <si>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</si>
  <si>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</si>
  <si>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</si>
  <si>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</si>
  <si>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</si>
  <si>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</si>
  <si>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</si>
  <si>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</si>
  <si>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</si>
  <si>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</si>
  <si>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</si>
  <si>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</si>
  <si>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</si>
  <si>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</si>
  <si>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</si>
  <si>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</si>
  <si>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</si>
  <si>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</si>
  <si>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</si>
  <si>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</si>
  <si>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</si>
  <si>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</si>
  <si>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</si>
  <si>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</si>
  <si>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</si>
  <si>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</si>
  <si>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</si>
  <si>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</si>
  <si>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</si>
  <si>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</si>
  <si>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</si>
  <si>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</si>
  <si>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</si>
  <si>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</si>
  <si>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</si>
  <si>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</si>
  <si>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</si>
  <si>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</si>
  <si>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</si>
  <si>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</si>
  <si>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</si>
  <si>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</si>
  <si>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</si>
  <si>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</si>
  <si>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</si>
  <si>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</si>
  <si>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</si>
  <si>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</si>
  <si>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</si>
  <si>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</si>
  <si>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</si>
  <si>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</si>
  <si>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</si>
  <si>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</si>
  <si>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</si>
  <si>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</si>
  <si>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</si>
  <si>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</si>
  <si>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</si>
  <si>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</si>
  <si>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</si>
  <si>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</si>
  <si>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</si>
  <si>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</si>
  <si>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</si>
  <si>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</si>
  <si>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</si>
  <si>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</si>
  <si>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</si>
  <si>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</si>
  <si>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</si>
  <si>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</si>
  <si>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</si>
  <si>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</si>
  <si>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</si>
  <si>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</si>
  <si>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</si>
  <si>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</si>
  <si>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</si>
  <si>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</si>
  <si>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</si>
  <si>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</si>
  <si>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</si>
  <si>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</si>
  <si>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</si>
  <si>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</si>
  <si>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</si>
  <si>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</si>
  <si>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</si>
  <si>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</si>
  <si>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</si>
  <si>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</si>
  <si>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</si>
  <si>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</si>
  <si>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</si>
  <si>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</si>
  <si>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</si>
  <si>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</si>
  <si>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</si>
  <si>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</si>
  <si>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</si>
  <si>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</si>
  <si>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</si>
  <si>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</si>
  <si>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</si>
  <si>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</si>
  <si>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</si>
  <si>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</si>
  <si>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</si>
  <si>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</si>
  <si>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</si>
  <si>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</si>
  <si>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</si>
  <si>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</si>
  <si>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</si>
  <si>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</si>
  <si>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</si>
  <si>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</si>
  <si>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</si>
  <si>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</si>
  <si>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</si>
  <si>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</si>
  <si>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</si>
  <si>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</si>
  <si>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</si>
  <si>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</si>
  <si>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</si>
  <si>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</si>
  <si>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</si>
  <si>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</si>
  <si>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</si>
  <si>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</si>
  <si>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</si>
  <si>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</si>
  <si>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</si>
  <si>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</si>
  <si>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</si>
  <si>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</si>
  <si>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</si>
  <si>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</si>
  <si>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</si>
  <si>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</si>
  <si>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</si>
  <si>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</si>
  <si>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</si>
  <si>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</si>
  <si>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</si>
  <si>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</si>
  <si>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</si>
  <si>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</si>
  <si>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</si>
  <si>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</si>
  <si>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</si>
  <si>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</si>
  <si>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</si>
  <si>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</si>
  <si>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</si>
  <si>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</si>
  <si>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</si>
  <si>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</si>
  <si>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</si>
  <si>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</si>
  <si>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</si>
  <si>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</si>
  <si>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</si>
  <si>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</si>
  <si>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</si>
  <si>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</si>
  <si>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</si>
  <si>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</si>
  <si>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</si>
  <si>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</si>
  <si>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</si>
  <si>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</si>
  <si>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</si>
  <si>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</si>
  <si>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</si>
  <si>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</si>
  <si>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</si>
  <si>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</si>
  <si>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</si>
  <si>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</si>
  <si>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</si>
  <si>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</si>
  <si>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</si>
  <si>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</si>
  <si>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</si>
  <si>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</si>
  <si>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</si>
  <si>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</si>
  <si>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</si>
  <si>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</si>
  <si>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</si>
  <si>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</si>
  <si>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</si>
  <si>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</si>
  <si>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</si>
  <si>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</si>
  <si>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</si>
  <si>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</si>
  <si>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</si>
  <si>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</si>
  <si>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</si>
  <si>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</si>
  <si>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</si>
  <si>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</si>
  <si>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</si>
  <si>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</si>
  <si>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</si>
  <si>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</si>
  <si>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</si>
  <si>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</si>
  <si>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</si>
  <si>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</si>
  <si>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</si>
  <si>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</si>
  <si>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</si>
  <si>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</si>
  <si>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</si>
  <si>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</si>
  <si>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</si>
  <si>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</si>
  <si>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</si>
  <si>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</si>
  <si>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</si>
  <si>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</si>
  <si>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</si>
  <si>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</si>
  <si>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</si>
  <si>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</si>
  <si>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</si>
  <si>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</si>
  <si>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</si>
  <si>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</si>
  <si>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</si>
  <si>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</si>
  <si>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</si>
  <si>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</si>
  <si>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</si>
  <si>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</si>
  <si>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</si>
  <si>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</si>
  <si>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</si>
  <si>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</si>
  <si>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</si>
  <si>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</si>
  <si>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</si>
  <si>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</si>
  <si>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</si>
  <si>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</si>
  <si>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</si>
  <si>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</si>
  <si>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</si>
  <si>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</si>
  <si>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</si>
  <si>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</si>
  <si>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</si>
  <si>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</si>
  <si>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</si>
  <si>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</si>
  <si>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</si>
  <si>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</si>
  <si>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</si>
  <si>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</si>
  <si>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</si>
  <si>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</si>
  <si>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</si>
  <si>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</si>
  <si>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</si>
  <si>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</si>
  <si>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</si>
  <si>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</si>
  <si>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</si>
  <si>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</si>
  <si>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</si>
  <si>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</si>
  <si>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</si>
  <si>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</si>
  <si>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</si>
  <si>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</si>
  <si>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</si>
  <si>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</si>
  <si>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</si>
  <si>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</si>
  <si>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</si>
  <si>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</si>
  <si>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</si>
  <si>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</si>
  <si>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</si>
  <si>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</si>
  <si>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</si>
  <si>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</si>
  <si>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</si>
  <si>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</si>
  <si>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</si>
  <si>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</si>
  <si>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</si>
  <si>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</si>
  <si>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</si>
  <si>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</si>
  <si>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</si>
  <si>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</si>
  <si>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</si>
  <si>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</si>
  <si>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</si>
  <si>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</si>
  <si>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</si>
  <si>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</si>
  <si>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</si>
  <si>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</si>
  <si>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</si>
  <si>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</si>
  <si>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</si>
  <si>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</si>
  <si>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</si>
  <si>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</si>
  <si>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</si>
  <si>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</si>
  <si>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</si>
  <si>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</si>
  <si>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</si>
  <si>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</si>
  <si>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</si>
  <si>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</si>
  <si>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</si>
  <si>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</si>
  <si>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</si>
  <si>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</si>
  <si>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</si>
  <si>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</si>
  <si>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</si>
  <si>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</si>
  <si>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</si>
  <si>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</si>
  <si>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</si>
  <si>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</si>
  <si>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</si>
  <si>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</si>
  <si>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</si>
  <si>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</si>
  <si>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</si>
  <si>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</si>
  <si>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</si>
  <si>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</si>
  <si>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</si>
  <si>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</si>
  <si>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</si>
  <si>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</si>
  <si>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</si>
  <si>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</si>
  <si>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</si>
  <si>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</si>
  <si>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</si>
  <si>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</si>
  <si>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</si>
  <si>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</si>
  <si>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</si>
  <si>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</si>
  <si>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</si>
  <si>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</si>
  <si>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</si>
  <si>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</si>
  <si>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</si>
  <si>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</si>
  <si>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</si>
  <si>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</si>
  <si>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</si>
  <si>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</si>
  <si>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</si>
  <si>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</si>
  <si>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</si>
  <si>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</si>
  <si>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</si>
  <si>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</si>
  <si>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</si>
  <si>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</si>
  <si>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</si>
  <si>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</si>
  <si>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</si>
  <si>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</si>
  <si>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</si>
  <si>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</si>
  <si>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</si>
  <si>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</si>
  <si>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</si>
  <si>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</si>
  <si>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</si>
  <si>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</si>
  <si>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</si>
  <si>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</si>
  <si>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</si>
  <si>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</si>
  <si>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</si>
  <si>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</si>
  <si>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</si>
  <si>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</si>
  <si>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</si>
  <si>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</si>
  <si>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</si>
  <si>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</si>
  <si>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</si>
  <si>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</si>
  <si>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</si>
  <si>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</si>
  <si>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</si>
  <si>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</si>
  <si>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</si>
  <si>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</si>
  <si>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</si>
  <si>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</si>
  <si>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</si>
  <si>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</si>
  <si>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</si>
  <si>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</si>
  <si>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</si>
  <si>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</si>
  <si>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</si>
  <si>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</si>
  <si>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</si>
  <si>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</si>
  <si>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</si>
  <si>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</si>
  <si>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</si>
  <si>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</si>
  <si>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</si>
  <si>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</si>
  <si>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</si>
  <si>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</si>
  <si>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</si>
  <si>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</si>
  <si>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</si>
  <si>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</si>
  <si>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</si>
  <si>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</si>
  <si>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</si>
  <si>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</si>
  <si>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</si>
  <si>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</si>
  <si>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</si>
  <si>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</si>
  <si>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</si>
  <si>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</si>
  <si>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</si>
  <si>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</si>
  <si>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</si>
  <si>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</si>
  <si>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</si>
  <si>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</si>
  <si>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</si>
  <si>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</si>
  <si>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</si>
  <si>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</si>
  <si>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</si>
  <si>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</si>
  <si>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</si>
  <si>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</si>
  <si>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</si>
  <si>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</si>
  <si>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</si>
  <si>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</si>
  <si>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</si>
  <si>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</si>
  <si>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</si>
  <si>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</si>
  <si>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</si>
  <si>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</si>
  <si>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</si>
  <si>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</si>
  <si>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</si>
  <si>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</si>
  <si>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</si>
  <si>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</si>
  <si>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</si>
  <si>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</si>
  <si>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</si>
  <si>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</si>
  <si>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</si>
  <si>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</si>
  <si>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</si>
  <si>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</si>
  <si>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</si>
  <si>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</si>
  <si>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</si>
  <si>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</si>
  <si>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</si>
  <si>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</si>
  <si>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</si>
  <si>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</si>
  <si>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</si>
  <si>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</si>
  <si>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</si>
  <si>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</si>
  <si>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</si>
  <si>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</si>
  <si>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</si>
  <si>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</si>
  <si>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</si>
  <si>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</si>
  <si>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</si>
  <si>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</si>
  <si>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</si>
  <si>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</si>
  <si>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</si>
  <si>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</si>
  <si>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</si>
  <si>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</si>
  <si>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</si>
  <si>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</si>
  <si>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</si>
  <si>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</si>
  <si>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</si>
  <si>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</si>
  <si>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</si>
  <si>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</si>
  <si>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</si>
  <si>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</si>
  <si>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</si>
  <si>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</si>
  <si>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</si>
  <si>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</si>
  <si>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</si>
  <si>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</si>
  <si>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</si>
  <si>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</si>
  <si>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</si>
  <si>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</si>
  <si>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</si>
  <si>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</si>
  <si>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</si>
  <si>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</si>
  <si>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</si>
  <si>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</si>
  <si>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</si>
  <si>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</si>
  <si>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</si>
  <si>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</si>
  <si>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</si>
  <si>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</si>
  <si>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</si>
  <si>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</si>
  <si>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</si>
  <si>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</si>
  <si>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</si>
  <si>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</si>
  <si>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</si>
  <si>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</si>
  <si>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</si>
  <si>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</si>
  <si>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</si>
  <si>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</si>
  <si>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</si>
  <si>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</si>
  <si>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</si>
  <si>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</si>
  <si>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</si>
  <si>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</si>
  <si>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</si>
  <si>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</si>
  <si>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</si>
  <si>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</si>
  <si>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</si>
  <si>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</si>
  <si>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</si>
  <si>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</si>
  <si>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</si>
  <si>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</si>
  <si>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</si>
  <si>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</si>
  <si>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</si>
  <si>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</si>
  <si>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</si>
  <si>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</si>
  <si>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</si>
  <si>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</si>
  <si>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</si>
  <si>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</si>
  <si>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</si>
  <si>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</si>
  <si>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</si>
  <si>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</si>
  <si>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</si>
  <si>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</si>
  <si>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</si>
  <si>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</si>
  <si>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</si>
  <si>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</si>
  <si>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</si>
  <si>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</si>
  <si>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</si>
  <si>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</si>
  <si>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</si>
  <si>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</si>
  <si>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</si>
  <si>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</si>
  <si>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</si>
  <si>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</si>
  <si>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</si>
  <si>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</si>
  <si>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</si>
  <si>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</si>
  <si>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</si>
  <si>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</si>
  <si>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</si>
  <si>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</si>
  <si>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</si>
  <si>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</si>
  <si>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</si>
  <si>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</si>
  <si>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</si>
  <si>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</si>
  <si>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</si>
  <si>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</si>
  <si>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</si>
  <si>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</si>
  <si>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</si>
  <si>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</si>
  <si>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</si>
  <si>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</si>
  <si>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</si>
  <si>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</si>
  <si>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</si>
  <si>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</si>
  <si>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</si>
  <si>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</si>
  <si>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</si>
  <si>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</si>
  <si>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</si>
  <si>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</si>
  <si>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</si>
  <si>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</si>
  <si>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</si>
  <si>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</si>
  <si>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</si>
  <si>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</si>
  <si>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</si>
  <si>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</si>
  <si>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</si>
  <si>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</si>
  <si>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</si>
  <si>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</si>
  <si>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</si>
  <si>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</si>
  <si>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</si>
  <si>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</si>
  <si>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</si>
  <si>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</si>
  <si>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</si>
  <si>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</si>
  <si>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</si>
  <si>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</si>
  <si>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</si>
  <si>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</si>
  <si>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</si>
  <si>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</si>
  <si>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</si>
  <si>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</si>
  <si>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</si>
  <si>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</si>
  <si>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</si>
  <si>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</si>
  <si>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</si>
  <si>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</si>
  <si>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</si>
  <si>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</si>
  <si>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</si>
  <si>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</si>
  <si>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</si>
  <si>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</si>
  <si>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</si>
  <si>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</si>
  <si>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</si>
  <si>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</si>
  <si>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</si>
  <si>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</si>
  <si>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</si>
  <si>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</si>
  <si>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</si>
  <si>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</si>
  <si>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</si>
  <si>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</si>
  <si>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</si>
  <si>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</si>
  <si>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</si>
  <si>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</si>
  <si>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</si>
  <si>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</si>
  <si>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</si>
  <si>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</si>
  <si>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</si>
  <si>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</si>
  <si>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</si>
  <si>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</si>
  <si>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</si>
  <si>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</si>
  <si>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</si>
  <si>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</si>
  <si>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</si>
  <si>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</si>
  <si>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</si>
  <si>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</si>
  <si>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</si>
  <si>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</si>
  <si>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</si>
  <si>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</si>
  <si>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</si>
  <si>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</si>
  <si>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</si>
  <si>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</si>
  <si>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</si>
  <si>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</si>
  <si>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</si>
  <si>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</si>
  <si>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</si>
  <si>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</si>
  <si>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</si>
  <si>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</si>
  <si>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</si>
  <si>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</si>
  <si>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</si>
  <si>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</si>
  <si>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</si>
  <si>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</si>
  <si>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</si>
  <si>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</si>
  <si>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</si>
  <si>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</si>
  <si>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</si>
  <si>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</si>
  <si>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</si>
  <si>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</si>
  <si>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</si>
  <si>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</si>
  <si>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</si>
  <si>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</si>
  <si>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</si>
  <si>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</si>
  <si>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</si>
  <si>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</si>
  <si>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</si>
  <si>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</si>
  <si>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</si>
  <si>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</si>
  <si>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</si>
  <si>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</si>
  <si>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</si>
  <si>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</si>
  <si>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</si>
  <si>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</si>
  <si>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</si>
  <si>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</si>
  <si>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</si>
  <si>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</si>
  <si>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</si>
  <si>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</si>
  <si>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</si>
  <si>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</si>
  <si>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</si>
  <si>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</si>
  <si>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</si>
  <si>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</si>
  <si>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</si>
  <si>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</si>
  <si>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</si>
  <si>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</si>
  <si>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</si>
  <si>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</si>
  <si>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</si>
  <si>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</si>
  <si>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</si>
  <si>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</si>
  <si>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</si>
  <si>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</si>
  <si>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</si>
  <si>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</si>
  <si>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</si>
  <si>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</si>
  <si>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</si>
  <si>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</si>
  <si>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</si>
  <si>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</si>
  <si>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</si>
  <si>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</si>
  <si>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</si>
  <si>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</si>
  <si>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</si>
  <si>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</si>
  <si>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</si>
  <si>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</si>
  <si>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</si>
  <si>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</si>
  <si>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</si>
  <si>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</si>
  <si>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</si>
  <si>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</si>
  <si>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</si>
  <si>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</si>
  <si>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</si>
  <si>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</si>
  <si>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</si>
  <si>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</si>
  <si>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</si>
  <si>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</si>
  <si>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</si>
  <si>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</si>
  <si>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</si>
  <si>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</si>
  <si>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</si>
  <si>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</si>
  <si>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</si>
  <si>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</si>
  <si>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</si>
  <si>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</si>
  <si>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</si>
  <si>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</si>
  <si>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</si>
  <si>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</si>
  <si>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</si>
  <si>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</si>
  <si>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</si>
  <si>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</si>
  <si>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</si>
  <si>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</si>
  <si>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</si>
  <si>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</si>
  <si>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</si>
  <si>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</si>
  <si>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</si>
  <si>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</si>
  <si>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</si>
  <si>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</si>
  <si>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</si>
  <si>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</si>
  <si>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</si>
  <si>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</si>
  <si>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</si>
  <si>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</si>
  <si>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</si>
  <si>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</si>
  <si>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</si>
  <si>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</si>
  <si>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</si>
  <si>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</si>
  <si>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</si>
  <si>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</si>
  <si>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</si>
  <si>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</si>
  <si>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</si>
  <si>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</si>
  <si>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</si>
  <si>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</si>
  <si>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</si>
  <si>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</si>
  <si>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</si>
  <si>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</si>
  <si>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</si>
  <si>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</si>
  <si>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</si>
  <si>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</si>
  <si>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</si>
  <si>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</si>
  <si>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</si>
  <si>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</si>
  <si>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</si>
  <si>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</si>
  <si>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</si>
  <si>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</si>
  <si>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</si>
  <si>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</si>
  <si>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</si>
  <si>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</si>
  <si>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</si>
  <si>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</si>
  <si>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</si>
  <si>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</si>
  <si>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</si>
  <si>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</si>
  <si>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</si>
  <si>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</si>
  <si>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</si>
  <si>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</si>
  <si>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</si>
  <si>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</si>
  <si>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</si>
  <si>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</si>
  <si>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</si>
  <si>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</si>
  <si>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</si>
  <si>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</si>
  <si>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</si>
  <si>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</si>
  <si>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</si>
  <si>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</si>
  <si>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</si>
  <si>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</si>
  <si>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</si>
  <si>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</si>
  <si>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</si>
  <si>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</si>
  <si>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</si>
  <si>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</si>
  <si>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</si>
  <si>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</si>
  <si>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</si>
  <si>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</si>
  <si>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</si>
  <si>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</si>
  <si>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</si>
  <si>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</si>
  <si>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</si>
  <si>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</si>
  <si>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</si>
  <si>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</si>
  <si>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</si>
  <si>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</si>
  <si>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</si>
  <si>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</si>
  <si>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</si>
  <si>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</si>
  <si>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</si>
  <si>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</si>
  <si>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</si>
  <si>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</si>
  <si>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</si>
  <si>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</si>
  <si>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</si>
  <si>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</si>
  <si>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</si>
  <si>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</si>
  <si>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</si>
  <si>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</si>
  <si>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</si>
  <si>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</si>
  <si>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</si>
  <si>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</si>
  <si>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</si>
  <si>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</si>
  <si>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</si>
  <si>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</si>
  <si>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</si>
  <si>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</si>
  <si>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</si>
  <si>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</si>
  <si>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</si>
  <si>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</si>
  <si>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</si>
  <si>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</si>
  <si>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</si>
  <si>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</si>
  <si>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</si>
  <si>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</si>
  <si>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</si>
  <si>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</si>
  <si>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</si>
  <si>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</si>
  <si>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</si>
  <si>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</si>
  <si>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</si>
  <si>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</si>
  <si>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</si>
  <si>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</si>
  <si>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</si>
  <si>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</si>
  <si>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</si>
  <si>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</si>
  <si>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</si>
  <si>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</si>
  <si>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</si>
  <si>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</si>
  <si>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</si>
  <si>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</si>
  <si>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</si>
  <si>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</si>
  <si>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</si>
  <si>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</si>
  <si>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</si>
  <si>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</si>
  <si>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</si>
  <si>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</si>
  <si>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</si>
  <si>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</si>
  <si>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</si>
  <si>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</si>
  <si>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</si>
  <si>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</si>
  <si>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</si>
  <si>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</si>
  <si>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</si>
  <si>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</si>
  <si>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</si>
  <si>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</si>
  <si>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</si>
  <si>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</si>
  <si>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</si>
  <si>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</si>
  <si>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</si>
  <si>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</si>
  <si>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</si>
  <si>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</si>
  <si>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</si>
  <si>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</si>
  <si>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</si>
  <si>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</si>
  <si>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</si>
  <si>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</si>
  <si>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</si>
  <si>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</si>
  <si>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</si>
  <si>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</si>
  <si>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</si>
  <si>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</si>
  <si>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</si>
  <si>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</si>
  <si>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</si>
  <si>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</si>
  <si>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</si>
  <si>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</si>
  <si>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</si>
  <si>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</si>
  <si>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</si>
  <si>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</si>
  <si>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</si>
  <si>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</si>
  <si>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</si>
  <si>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</si>
  <si>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</si>
  <si>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</si>
  <si>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</si>
  <si>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</si>
  <si>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</si>
  <si>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</si>
  <si>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</si>
  <si>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</si>
  <si>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</si>
  <si>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</si>
  <si>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</si>
  <si>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</si>
  <si>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</si>
  <si>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</si>
  <si>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</si>
  <si>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</si>
  <si>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</si>
  <si>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</si>
  <si>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</si>
  <si>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</si>
  <si>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</si>
  <si>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</si>
  <si>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</si>
  <si>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</si>
  <si>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</si>
  <si>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</si>
  <si>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</si>
  <si>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</si>
  <si>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</si>
  <si>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</si>
  <si>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</si>
  <si>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</si>
  <si>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</si>
  <si>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</si>
  <si>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</si>
  <si>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</si>
  <si>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</si>
  <si>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</si>
  <si>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</si>
  <si>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</si>
  <si>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</si>
  <si>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</si>
  <si>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</si>
  <si>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</si>
  <si>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</si>
  <si>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</si>
  <si>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</si>
  <si>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</si>
  <si>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</si>
  <si>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</si>
  <si>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</si>
  <si>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</si>
  <si>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</si>
  <si>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</si>
  <si>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</si>
  <si>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</si>
  <si>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</si>
  <si>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</si>
  <si>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</si>
  <si>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</si>
  <si>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</si>
  <si>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</si>
  <si>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</si>
  <si>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</si>
  <si>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</si>
  <si>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</si>
  <si>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</si>
  <si>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</si>
  <si>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</si>
  <si>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</si>
  <si>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</si>
  <si>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</si>
  <si>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</si>
  <si>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</si>
  <si>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</si>
  <si>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</si>
  <si>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</si>
  <si>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</si>
  <si>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</si>
  <si>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</si>
  <si>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</si>
  <si>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</si>
  <si>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</si>
  <si>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</si>
  <si>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</si>
  <si>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</si>
  <si>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</si>
  <si>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</si>
  <si>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</si>
  <si>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</si>
  <si>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</si>
  <si>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</si>
  <si>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</si>
  <si>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</si>
  <si>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</si>
  <si>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</si>
  <si>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</si>
  <si>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</si>
  <si>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</si>
  <si>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</si>
  <si>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</si>
  <si>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</si>
  <si>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</si>
  <si>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</si>
  <si>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</si>
  <si>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</si>
  <si>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</si>
  <si>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</si>
  <si>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</si>
  <si>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</si>
  <si>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</si>
  <si>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</si>
  <si>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</si>
  <si>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</si>
  <si>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</si>
  <si>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</si>
  <si>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</si>
  <si>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</si>
  <si>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</si>
  <si>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</si>
  <si>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</si>
  <si>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</si>
  <si>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</si>
  <si>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</si>
  <si>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</si>
  <si>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</si>
  <si>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</si>
  <si>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</si>
  <si>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</si>
  <si>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</si>
  <si>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</si>
  <si>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</si>
  <si>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</si>
  <si>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</si>
  <si>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</si>
  <si>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</si>
  <si>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</si>
  <si>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</si>
  <si>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</si>
  <si>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</si>
  <si>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</si>
  <si>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</si>
  <si>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</si>
  <si>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</si>
  <si>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</si>
  <si>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</si>
  <si>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</si>
  <si>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</si>
  <si>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</si>
  <si>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</si>
  <si>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</si>
  <si>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</si>
  <si>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</si>
  <si>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</si>
  <si>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</si>
  <si>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</si>
  <si>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</si>
  <si>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</si>
  <si>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</si>
  <si>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</si>
  <si>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</si>
  <si>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</si>
  <si>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</si>
  <si>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</si>
  <si>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</si>
  <si>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</si>
  <si>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</si>
  <si>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</si>
  <si>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</si>
  <si>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</si>
  <si>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</si>
  <si>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</si>
  <si>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</si>
  <si>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</si>
  <si>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</si>
  <si>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</si>
  <si>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</si>
  <si>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</si>
  <si>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</si>
  <si>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</si>
  <si>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</si>
  <si>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</si>
  <si>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</si>
  <si>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</si>
  <si>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</si>
  <si>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</si>
  <si>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</si>
  <si>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</si>
  <si>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</si>
  <si>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</si>
  <si>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</si>
  <si>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</si>
  <si>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</si>
  <si>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</si>
  <si>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</si>
  <si>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</si>
  <si>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</si>
  <si>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</si>
  <si>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</si>
  <si>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</si>
  <si>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</si>
  <si>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</si>
  <si>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</si>
  <si>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</si>
  <si>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</si>
  <si>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</si>
  <si>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</si>
  <si>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</si>
  <si>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</si>
  <si>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</si>
  <si>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</si>
  <si>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</si>
  <si>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</si>
  <si>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</si>
  <si>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</si>
  <si>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</si>
  <si>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</si>
  <si>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</si>
  <si>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</si>
  <si>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</si>
  <si>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</si>
  <si>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</si>
  <si>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</si>
  <si>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</si>
  <si>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</si>
  <si>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</si>
  <si>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</si>
  <si>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</si>
  <si>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</si>
  <si>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</si>
  <si>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</si>
  <si>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</si>
  <si>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</si>
  <si>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</si>
  <si>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</si>
  <si>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</si>
  <si>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</si>
  <si>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</si>
  <si>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</si>
  <si>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</si>
  <si>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</si>
  <si>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</si>
  <si>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</si>
  <si>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</si>
  <si>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</si>
  <si>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</si>
  <si>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</si>
  <si>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</si>
  <si>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</si>
  <si>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</si>
  <si>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</si>
  <si>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</si>
  <si>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</si>
  <si>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</si>
  <si>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</si>
  <si>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</si>
  <si>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</si>
  <si>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</si>
  <si>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</si>
  <si>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</si>
  <si>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</si>
  <si>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</si>
  <si>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</si>
  <si>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</si>
  <si>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</si>
  <si>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</si>
  <si>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</si>
  <si>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</si>
  <si>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</si>
  <si>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</si>
  <si>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</si>
  <si>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</si>
  <si>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</si>
  <si>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</si>
  <si>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</si>
  <si>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</si>
  <si>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</si>
  <si>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</si>
  <si>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</si>
  <si>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</si>
  <si>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</si>
  <si>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</si>
  <si>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</si>
  <si>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</si>
  <si>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</si>
  <si>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</si>
  <si>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</si>
  <si>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</si>
  <si>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</si>
  <si>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</si>
  <si>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</si>
  <si>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</si>
  <si>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</si>
  <si>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</si>
  <si>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</si>
  <si>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</si>
  <si>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</si>
  <si>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</si>
  <si>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</si>
  <si>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</si>
  <si>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</si>
  <si>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</si>
  <si>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</si>
  <si>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</si>
  <si>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</si>
  <si>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</si>
  <si>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</si>
  <si>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</si>
  <si>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</si>
  <si>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</si>
  <si>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</si>
  <si>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</si>
  <si>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</si>
  <si>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</si>
  <si>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</si>
  <si>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</si>
  <si>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</si>
  <si>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</si>
  <si>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</si>
  <si>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</si>
  <si>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</si>
  <si>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</si>
  <si>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</si>
  <si>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</si>
  <si>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</si>
  <si>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</si>
  <si>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</si>
  <si>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</si>
  <si>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</si>
  <si>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</si>
  <si>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</si>
  <si>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</si>
  <si>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</si>
  <si>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</si>
  <si>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</si>
  <si>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</si>
  <si>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</si>
  <si>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</si>
  <si>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</si>
  <si>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</si>
  <si>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</si>
  <si>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</si>
  <si>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</si>
  <si>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</si>
  <si>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</si>
  <si>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</si>
  <si>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</si>
  <si>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</si>
  <si>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</si>
  <si>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</si>
  <si>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</si>
  <si>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</si>
  <si>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</si>
  <si>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</si>
  <si>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</si>
  <si>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</si>
  <si>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</si>
  <si>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</si>
  <si>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</si>
  <si>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</si>
  <si>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</si>
  <si>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</si>
  <si>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</si>
  <si>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</si>
  <si>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</si>
  <si>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</si>
  <si>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</si>
  <si>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</si>
  <si>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</si>
  <si>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</si>
  <si>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</si>
  <si>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</si>
  <si>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</si>
  <si>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</si>
  <si>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</si>
  <si>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</si>
  <si>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</si>
  <si>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</si>
  <si>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</si>
  <si>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</si>
  <si>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</si>
  <si>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</si>
  <si>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</si>
  <si>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</si>
  <si>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</si>
  <si>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</si>
  <si>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</si>
  <si>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</si>
  <si>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</si>
  <si>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</si>
  <si>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</si>
  <si>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</si>
  <si>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</si>
  <si>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</si>
  <si>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</si>
  <si>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</si>
  <si>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</si>
  <si>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</si>
  <si>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</si>
  <si>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</si>
  <si>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</si>
  <si>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</si>
  <si>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</si>
  <si>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</si>
  <si>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</si>
  <si>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</si>
  <si>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</si>
  <si>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</si>
  <si>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</si>
  <si>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</si>
  <si>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</si>
  <si>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</si>
  <si>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</si>
  <si>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</si>
  <si>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</si>
  <si>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</si>
  <si>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</si>
  <si>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</si>
  <si>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</si>
  <si>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</si>
  <si>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</si>
  <si>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</si>
  <si>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</si>
  <si>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</si>
  <si>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</si>
  <si>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</si>
  <si>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</si>
  <si>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</si>
  <si>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</si>
  <si>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</si>
  <si>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</si>
  <si>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</si>
  <si>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</si>
  <si>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</si>
  <si>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</si>
  <si>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</si>
  <si>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</si>
  <si>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</si>
  <si>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</si>
  <si>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</si>
  <si>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</si>
  <si>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</si>
  <si>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</si>
  <si>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</si>
  <si>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</si>
  <si>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</si>
  <si>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</si>
  <si>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</si>
  <si>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</si>
  <si>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</si>
  <si>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</si>
  <si>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</si>
  <si>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</si>
  <si>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</si>
  <si>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</si>
  <si>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</si>
  <si>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</si>
  <si>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</si>
  <si>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</si>
  <si>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</si>
  <si>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</si>
  <si>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</si>
  <si>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</si>
  <si>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</si>
  <si>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</si>
  <si>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</si>
  <si>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</si>
  <si>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</si>
  <si>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</si>
  <si>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</si>
  <si>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</si>
  <si>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</si>
  <si>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</si>
  <si>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</si>
  <si>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</si>
  <si>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</si>
  <si>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</si>
  <si>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</si>
  <si>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</si>
  <si>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</si>
  <si>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</si>
  <si>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</si>
  <si>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</si>
  <si>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</si>
  <si>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</si>
  <si>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</si>
  <si>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</si>
  <si>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</si>
  <si>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</si>
  <si>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</si>
  <si>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</si>
  <si>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</si>
  <si>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</si>
  <si>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</si>
  <si>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</si>
  <si>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</si>
  <si>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</si>
  <si>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</si>
  <si>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</si>
  <si>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</si>
  <si>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</si>
  <si>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</si>
  <si>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</si>
  <si>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</si>
  <si>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</si>
  <si>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</si>
  <si>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</si>
  <si>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</si>
  <si>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</si>
  <si>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</si>
  <si>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</si>
  <si>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</si>
  <si>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</si>
  <si>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</si>
  <si>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</si>
  <si>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</si>
  <si>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</si>
  <si>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</si>
  <si>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</si>
  <si>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</si>
  <si>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</si>
  <si>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</si>
  <si>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</si>
  <si>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</si>
  <si>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</si>
  <si>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</si>
  <si>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</si>
  <si>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</si>
  <si>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</si>
  <si>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</si>
  <si>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</si>
  <si>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</si>
  <si>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</si>
  <si>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</si>
  <si>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</si>
  <si>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</si>
  <si>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</si>
  <si>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</si>
  <si>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</si>
  <si>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</si>
  <si>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</si>
  <si>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</si>
  <si>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</si>
  <si>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</si>
  <si>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</si>
  <si>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</si>
  <si>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</si>
  <si>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</si>
  <si>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</si>
  <si>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</si>
  <si>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</si>
  <si>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</si>
  <si>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</si>
  <si>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</si>
  <si>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</si>
  <si>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</si>
  <si>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</si>
  <si>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</si>
  <si>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</si>
  <si>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</si>
  <si>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</si>
  <si>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</si>
  <si>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</si>
  <si>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</si>
  <si>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</si>
  <si>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</si>
  <si>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</si>
  <si>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</si>
  <si>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</si>
  <si>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</si>
  <si>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</si>
  <si>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</si>
  <si>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</si>
  <si>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</si>
  <si>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</si>
  <si>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</si>
  <si>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</si>
  <si>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</si>
  <si>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</si>
  <si>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</si>
  <si>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</si>
  <si>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</si>
  <si>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</si>
  <si>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</si>
  <si>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</si>
  <si>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</si>
  <si>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</si>
  <si>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</si>
  <si>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</si>
  <si>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</si>
  <si>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</si>
  <si>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</si>
  <si>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</si>
  <si>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</si>
  <si>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</si>
  <si>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</si>
  <si>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</si>
  <si>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</si>
  <si>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</si>
  <si>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</si>
  <si>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</si>
  <si>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</si>
  <si>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</si>
  <si>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</si>
  <si>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</si>
  <si>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</si>
  <si>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</si>
  <si>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</si>
  <si>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</si>
  <si>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</si>
  <si>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</si>
  <si>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</si>
  <si>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</si>
  <si>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</si>
  <si>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</si>
  <si>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</si>
  <si>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</si>
  <si>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</si>
  <si>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</si>
  <si>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</si>
  <si>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</si>
  <si>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</si>
  <si>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</si>
  <si>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</si>
  <si>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</si>
  <si>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</si>
  <si>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</si>
  <si>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</si>
  <si>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</si>
  <si>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</si>
  <si>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</si>
  <si>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</si>
  <si>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</si>
  <si>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</si>
  <si>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</si>
  <si>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</si>
  <si>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</si>
  <si>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</si>
  <si>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</si>
  <si>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</si>
  <si>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</si>
  <si>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</si>
  <si>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</si>
  <si>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</si>
  <si>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</si>
  <si>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</si>
  <si>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</si>
  <si>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</si>
  <si>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</si>
  <si>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</si>
  <si>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</si>
  <si>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</si>
  <si>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</si>
  <si>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</si>
  <si>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</si>
  <si>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</si>
  <si>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</si>
  <si>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</si>
  <si>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</si>
  <si>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</si>
  <si>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</si>
  <si>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</si>
  <si>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</si>
  <si>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</si>
  <si>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</si>
  <si>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</si>
  <si>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</si>
  <si>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</si>
  <si>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</si>
  <si>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</si>
  <si>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</si>
  <si>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</si>
  <si>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</si>
  <si>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</si>
  <si>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</si>
  <si>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</si>
  <si>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</si>
  <si>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</si>
  <si>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</si>
  <si>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</si>
  <si>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</si>
  <si>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</si>
  <si>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</si>
  <si>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</si>
  <si>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</si>
  <si>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</si>
  <si>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</si>
  <si>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</si>
  <si>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</si>
  <si>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</si>
  <si>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</si>
  <si>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</si>
  <si>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</si>
  <si>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</si>
  <si>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</si>
  <si>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</si>
  <si>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</si>
  <si>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</si>
  <si>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</si>
  <si>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</si>
  <si>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</si>
  <si>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</si>
  <si>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</si>
  <si>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</si>
  <si>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</si>
  <si>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</si>
  <si>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</si>
  <si>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</si>
  <si>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</si>
  <si>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</si>
  <si>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</si>
  <si>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</si>
  <si>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</si>
  <si>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</si>
  <si>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</si>
  <si>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</si>
  <si>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</si>
  <si>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</si>
  <si>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</si>
  <si>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</si>
  <si>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</si>
  <si>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</si>
  <si>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</si>
  <si>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</si>
  <si>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</si>
  <si>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</si>
  <si>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</si>
  <si>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</si>
  <si>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</si>
  <si>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</si>
  <si>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</si>
  <si>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</si>
  <si>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</si>
  <si>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</si>
  <si>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</si>
  <si>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</si>
  <si>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</si>
  <si>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</si>
  <si>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</si>
  <si>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</si>
  <si>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</si>
  <si>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</si>
  <si>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</si>
  <si>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</si>
  <si>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</si>
  <si>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</si>
  <si>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</si>
  <si>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</si>
  <si>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</si>
  <si>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</si>
  <si>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</si>
  <si>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</si>
  <si>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</si>
  <si>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</si>
  <si>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</si>
  <si>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</si>
  <si>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</si>
  <si>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</si>
  <si>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</si>
  <si>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</si>
  <si>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</si>
  <si>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</si>
  <si>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</si>
  <si>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</si>
  <si>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</si>
  <si>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</si>
  <si>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</si>
  <si>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</si>
  <si>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</si>
  <si>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</si>
  <si>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</si>
  <si>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</si>
  <si>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</si>
  <si>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</si>
  <si>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</si>
  <si>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</si>
  <si>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</si>
  <si>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</si>
  <si>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</si>
  <si>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</si>
  <si>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</si>
  <si>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</si>
  <si>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</si>
  <si>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</si>
  <si>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</si>
  <si>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</si>
  <si>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</si>
  <si>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</si>
  <si>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</si>
  <si>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</si>
  <si>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</si>
  <si>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</si>
  <si>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</si>
  <si>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</si>
  <si>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</si>
  <si>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</si>
  <si>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</si>
  <si>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</si>
  <si>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</si>
  <si>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</si>
  <si>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</si>
  <si>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</si>
  <si>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</si>
  <si>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</si>
  <si>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</si>
  <si>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</si>
  <si>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</si>
  <si>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</si>
  <si>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</si>
  <si>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</si>
  <si>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</si>
  <si>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</si>
  <si>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</si>
  <si>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</si>
  <si>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</si>
  <si>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</si>
  <si>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</si>
  <si>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</si>
  <si>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</si>
  <si>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</si>
  <si>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</si>
  <si>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</si>
  <si>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</si>
  <si>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</si>
  <si>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</si>
  <si>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</si>
  <si>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</si>
  <si>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</si>
  <si>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</si>
  <si>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</si>
  <si>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</si>
  <si>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</si>
  <si>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</si>
  <si>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</si>
  <si>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</si>
  <si>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</si>
  <si>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</si>
  <si>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</si>
  <si>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</si>
  <si>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</si>
  <si>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</si>
  <si>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</si>
  <si>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</si>
  <si>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</si>
  <si>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</si>
  <si>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</si>
  <si>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</si>
  <si>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</si>
  <si>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</si>
  <si>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</si>
  <si>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</si>
  <si>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</si>
  <si>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</si>
  <si>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</si>
  <si>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</si>
  <si>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</si>
  <si>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</si>
  <si>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</si>
  <si>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</si>
  <si>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</si>
  <si>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</si>
  <si>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</si>
  <si>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</si>
  <si>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</si>
  <si>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</si>
  <si>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</si>
  <si>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</si>
  <si>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</si>
  <si>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</si>
  <si>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</si>
  <si>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</si>
  <si>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</si>
  <si>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</si>
  <si>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</si>
  <si>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</si>
  <si>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</si>
  <si>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</si>
  <si>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</si>
  <si>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</si>
  <si>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</si>
  <si>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</si>
  <si>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</si>
  <si>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</si>
  <si>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</si>
  <si>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</si>
  <si>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</si>
  <si>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</si>
  <si>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</si>
  <si>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</si>
  <si>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</si>
  <si>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</si>
  <si>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</si>
  <si>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</si>
  <si>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</si>
  <si>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</si>
  <si>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</si>
  <si>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</si>
  <si>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</si>
  <si>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</si>
  <si>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</si>
  <si>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</si>
  <si>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</si>
  <si>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</si>
  <si>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</si>
  <si>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</si>
  <si>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</si>
  <si>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</si>
  <si>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</si>
  <si>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</si>
  <si>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</si>
  <si>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</si>
  <si>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</si>
  <si>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</si>
  <si>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</si>
  <si>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</si>
  <si>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</si>
  <si>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</si>
  <si>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</si>
  <si>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</si>
  <si>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</si>
  <si>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</si>
  <si>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</si>
  <si>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</si>
  <si>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</si>
  <si>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</si>
  <si>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</si>
  <si>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</si>
  <si>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</si>
  <si>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</si>
  <si>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</si>
  <si>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</si>
  <si>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</si>
  <si>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</si>
  <si>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</si>
  <si>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</si>
  <si>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</si>
  <si>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</si>
  <si>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</si>
  <si>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</si>
  <si>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</si>
  <si>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</si>
  <si>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</si>
  <si>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</si>
  <si>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</si>
  <si>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</si>
  <si>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</si>
  <si>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</si>
  <si>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</si>
  <si>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</si>
  <si>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</si>
  <si>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</si>
  <si>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</si>
  <si>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</si>
  <si>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</si>
  <si>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</si>
  <si>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</si>
  <si>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</si>
  <si>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</si>
  <si>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</si>
  <si>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</si>
  <si>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</si>
  <si>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</si>
  <si>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</si>
  <si>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</si>
  <si>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</si>
  <si>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</si>
  <si>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</si>
  <si>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</si>
  <si>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</si>
  <si>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</si>
  <si>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</si>
  <si>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</si>
  <si>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</si>
  <si>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</si>
  <si>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</si>
  <si>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</si>
  <si>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</si>
  <si>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</si>
  <si>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</si>
  <si>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</si>
  <si>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</si>
  <si>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</si>
  <si>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</si>
  <si>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</si>
  <si>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</si>
  <si>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</si>
  <si>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</si>
  <si>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</si>
  <si>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</si>
  <si>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</si>
  <si>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</si>
  <si>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</si>
  <si>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</si>
  <si>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</si>
  <si>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</si>
  <si>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</si>
  <si>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</si>
  <si>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</si>
  <si>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</si>
  <si>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</si>
  <si>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</si>
  <si>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</si>
  <si>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</si>
  <si>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</si>
  <si>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</si>
  <si>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</si>
  <si>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</si>
  <si>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</si>
  <si>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</si>
  <si>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</si>
  <si>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</si>
  <si>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</si>
  <si>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</si>
  <si>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</si>
  <si>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</si>
  <si>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</si>
  <si>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</si>
  <si>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</si>
  <si>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</si>
  <si>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</si>
  <si>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</si>
  <si>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</si>
  <si>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</si>
  <si>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</si>
  <si>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</si>
  <si>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</si>
  <si>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</si>
  <si>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</si>
  <si>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</si>
  <si>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</si>
  <si>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</si>
  <si>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</si>
  <si>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</si>
  <si>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</si>
  <si>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</si>
  <si>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</si>
  <si>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</si>
  <si>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</si>
  <si>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</si>
  <si>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</si>
  <si>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</si>
  <si>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</si>
  <si>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</si>
  <si>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</si>
  <si>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</si>
  <si>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</si>
  <si>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</si>
  <si>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</si>
  <si>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</si>
  <si>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</si>
  <si>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</si>
  <si>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</si>
  <si>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</si>
  <si>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</si>
  <si>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</si>
  <si>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</si>
  <si>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</si>
  <si>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</si>
  <si>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</si>
  <si>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</si>
  <si>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</si>
  <si>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</si>
  <si>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</si>
  <si>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</si>
  <si>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</si>
  <si>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</si>
  <si>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</si>
  <si>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</si>
  <si>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</si>
  <si>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</si>
  <si>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</si>
  <si>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</si>
  <si>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</si>
  <si>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</si>
  <si>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</si>
  <si>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</si>
  <si>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</si>
  <si>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</si>
  <si>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</si>
  <si>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</si>
  <si>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</si>
  <si>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</si>
  <si>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</si>
  <si>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</si>
  <si>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</si>
  <si>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</si>
  <si>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</si>
  <si>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</si>
  <si>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</si>
  <si>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</si>
  <si>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</si>
  <si>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</si>
  <si>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</si>
  <si>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</si>
  <si>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</si>
  <si>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</si>
  <si>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</si>
  <si>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</si>
  <si>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</si>
  <si>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</si>
  <si>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</si>
  <si>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</si>
  <si>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</si>
  <si>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</si>
  <si>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</si>
  <si>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</si>
  <si>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</si>
  <si>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</si>
  <si>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</si>
  <si>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</si>
  <si>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</si>
  <si>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</si>
  <si>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</si>
  <si>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</si>
  <si>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</si>
  <si>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</si>
  <si>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</si>
  <si>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</si>
  <si>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</si>
  <si>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</si>
  <si>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</si>
  <si>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</si>
  <si>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</si>
  <si>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</si>
  <si>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</si>
  <si>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</si>
  <si>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</si>
  <si>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</si>
  <si>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</si>
  <si>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</si>
  <si>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</si>
  <si>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</si>
  <si>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</si>
  <si>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</si>
  <si>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</si>
  <si>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</si>
  <si>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</si>
  <si>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</si>
  <si>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</si>
  <si>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</si>
  <si>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</si>
  <si>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</si>
  <si>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</si>
  <si>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</si>
  <si>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</si>
  <si>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</si>
  <si>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</si>
  <si>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</si>
  <si>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</si>
  <si>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</si>
  <si>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</si>
  <si>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</si>
  <si>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</si>
  <si>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</si>
  <si>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</si>
  <si>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</si>
  <si>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</si>
  <si>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</si>
  <si>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</si>
  <si>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</si>
  <si>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</si>
  <si>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</si>
  <si>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</si>
  <si>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</si>
  <si>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</si>
  <si>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</si>
  <si>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</si>
  <si>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</si>
  <si>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</si>
  <si>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</si>
  <si>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</si>
  <si>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</si>
  <si>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</si>
  <si>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</si>
  <si>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</si>
  <si>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</si>
  <si>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</si>
  <si>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</si>
  <si>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</si>
  <si>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</si>
  <si>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</si>
  <si>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</si>
  <si>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</si>
  <si>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</si>
  <si>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</si>
  <si>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</si>
  <si>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</si>
  <si>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</si>
  <si>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</si>
  <si>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</si>
  <si>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</si>
  <si>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</si>
  <si>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</si>
  <si>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</si>
  <si>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</si>
  <si>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</si>
  <si>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</si>
  <si>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</si>
  <si>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</si>
  <si>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</si>
  <si>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</si>
  <si>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</si>
  <si>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</si>
  <si>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</si>
  <si>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</si>
  <si>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</si>
  <si>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</si>
  <si>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</si>
  <si>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</si>
  <si>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</si>
  <si>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</si>
  <si>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</si>
  <si>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</si>
  <si>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</si>
  <si>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</si>
  <si>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</si>
  <si>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</si>
  <si>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</si>
  <si>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</si>
  <si>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</si>
  <si>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</si>
  <si>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</si>
  <si>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</si>
  <si>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</si>
  <si>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</si>
  <si>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</si>
  <si>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</si>
  <si>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</si>
  <si>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</si>
  <si>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</si>
  <si>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</si>
  <si>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</si>
  <si>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</si>
  <si>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</si>
  <si>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</si>
  <si>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</si>
  <si>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</si>
  <si>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</si>
  <si>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</si>
  <si>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</si>
  <si>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</si>
  <si>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</si>
  <si>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</si>
  <si>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</si>
  <si>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</si>
  <si>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</si>
  <si>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</si>
  <si>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</si>
  <si>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</si>
  <si>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</si>
  <si>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</si>
  <si>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</si>
  <si>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</si>
  <si>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</si>
  <si>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</si>
  <si>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</si>
  <si>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</si>
  <si>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</si>
  <si>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</si>
  <si>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</si>
  <si>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</si>
  <si>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</si>
  <si>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</si>
  <si>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</si>
  <si>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</si>
  <si>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</si>
  <si>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</si>
  <si>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</si>
  <si>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</si>
  <si>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</si>
  <si>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</si>
  <si>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</si>
  <si>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</si>
  <si>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</si>
  <si>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</si>
  <si>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</si>
  <si>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</si>
  <si>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</si>
  <si>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</si>
  <si>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</si>
  <si>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</si>
  <si>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</si>
  <si>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</si>
  <si>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</si>
  <si>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</si>
  <si>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</si>
  <si>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</si>
  <si>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</si>
  <si>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</si>
  <si>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</si>
  <si>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</si>
  <si>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</si>
  <si>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</si>
  <si>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</si>
  <si>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</si>
  <si>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</si>
  <si>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</si>
  <si>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</si>
  <si>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</si>
  <si>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</si>
  <si>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</si>
  <si>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</si>
  <si>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</si>
  <si>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</si>
  <si>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</si>
  <si>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</si>
  <si>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</si>
  <si>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</si>
  <si>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</si>
  <si>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</si>
  <si>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</si>
  <si>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</si>
  <si>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</si>
  <si>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</si>
  <si>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</si>
  <si>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</si>
  <si>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</si>
  <si>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</si>
  <si>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</si>
  <si>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</si>
  <si>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</si>
  <si>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</si>
  <si>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</si>
  <si>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</si>
  <si>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</si>
  <si>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</si>
  <si>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</si>
  <si>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</si>
  <si>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</si>
  <si>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</si>
  <si>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</si>
  <si>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</si>
  <si>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</si>
  <si>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</si>
  <si>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</si>
  <si>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</si>
  <si>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</si>
  <si>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</si>
  <si>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</si>
  <si>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</si>
  <si>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</si>
  <si>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</si>
  <si>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</si>
  <si>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</si>
  <si>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</si>
  <si>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</si>
  <si>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</si>
  <si>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</si>
  <si>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</si>
  <si>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</si>
  <si>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</si>
  <si>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</si>
  <si>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</si>
  <si>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</si>
  <si>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</si>
  <si>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</si>
  <si>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</si>
  <si>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</si>
  <si>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</si>
  <si>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</si>
  <si>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</si>
  <si>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</si>
  <si>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</si>
  <si>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</si>
  <si>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</si>
  <si>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</si>
  <si>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</si>
  <si>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</si>
  <si>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</si>
  <si>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</si>
  <si>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</si>
  <si>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</si>
  <si>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</si>
  <si>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</si>
  <si>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</si>
  <si>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</si>
  <si>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</si>
  <si>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</si>
  <si>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</si>
  <si>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</si>
  <si>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</si>
  <si>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</si>
  <si>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</si>
  <si>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</si>
  <si>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</si>
  <si>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</si>
  <si>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</si>
  <si>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</si>
  <si>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</si>
  <si>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</si>
  <si>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</si>
  <si>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</si>
  <si>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</si>
  <si>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</si>
  <si>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</si>
  <si>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</si>
  <si>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</si>
  <si>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</si>
  <si>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</si>
  <si>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</si>
  <si>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</si>
  <si>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</si>
  <si>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</si>
  <si>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</si>
  <si>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</si>
  <si>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</si>
  <si>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</si>
  <si>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</si>
  <si>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</si>
  <si>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</si>
  <si>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</si>
  <si>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</si>
  <si>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</si>
  <si>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</si>
  <si>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</si>
  <si>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</si>
  <si>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</si>
  <si>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</si>
  <si>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</si>
  <si>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</si>
  <si>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</si>
  <si>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</si>
  <si>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</si>
  <si>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</si>
  <si>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</si>
  <si>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</si>
  <si>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</si>
  <si>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</si>
  <si>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</si>
  <si>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</si>
  <si>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</si>
  <si>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</si>
  <si>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</si>
  <si>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</si>
  <si>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</si>
  <si>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</si>
  <si>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</si>
  <si>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</si>
  <si>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</si>
  <si>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</si>
  <si>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</si>
  <si>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</si>
  <si>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</si>
  <si>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</si>
  <si>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</si>
  <si>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</si>
  <si>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</si>
  <si>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</si>
  <si>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</si>
  <si>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</si>
  <si>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</si>
  <si>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</si>
  <si>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</si>
  <si>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</si>
  <si>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</si>
  <si>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</si>
  <si>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</si>
  <si>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</si>
  <si>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</si>
  <si>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</si>
  <si>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</si>
  <si>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</si>
  <si>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</si>
  <si>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</si>
  <si>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</si>
  <si>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</si>
  <si>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</si>
  <si>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</si>
  <si>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</si>
  <si>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</si>
  <si>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</si>
  <si>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</si>
  <si>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</si>
  <si>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</si>
  <si>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</si>
  <si>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</si>
  <si>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</si>
  <si>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</si>
  <si>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</si>
  <si>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</si>
  <si>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</si>
  <si>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</si>
  <si>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</si>
  <si>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</si>
  <si>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</si>
  <si>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</si>
  <si>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</si>
  <si>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</si>
  <si>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</si>
  <si>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</si>
  <si>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</si>
  <si>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</si>
  <si>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</si>
  <si>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</si>
  <si>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</si>
  <si>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</si>
  <si>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</si>
  <si>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</si>
  <si>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</si>
  <si>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</si>
  <si>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</si>
  <si>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</si>
  <si>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</si>
  <si>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</si>
  <si>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</si>
  <si>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</si>
  <si>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</si>
  <si>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</si>
  <si>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</si>
  <si>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</si>
  <si>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</si>
  <si>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</si>
  <si>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</si>
  <si>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</si>
  <si>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</si>
  <si>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</si>
  <si>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</si>
  <si>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</si>
  <si>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</si>
  <si>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</si>
  <si>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</si>
  <si>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</si>
  <si>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</si>
  <si>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</si>
  <si>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</si>
  <si>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</si>
  <si>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</si>
  <si>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</si>
  <si>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</si>
  <si>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</si>
  <si>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</si>
  <si>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</si>
  <si>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</si>
  <si>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</si>
  <si>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</si>
  <si>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</si>
  <si>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</si>
  <si>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</si>
  <si>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</si>
  <si>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</si>
  <si>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</si>
  <si>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</si>
  <si>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</si>
  <si>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</si>
  <si>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</si>
  <si>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</si>
  <si>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</si>
  <si>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</si>
  <si>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</si>
  <si>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</si>
  <si>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</si>
  <si>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</si>
  <si>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</si>
  <si>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</si>
  <si>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</si>
  <si>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</si>
  <si>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</si>
  <si>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</si>
  <si>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</si>
  <si>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</si>
  <si>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</si>
  <si>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</si>
  <si>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</si>
  <si>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</si>
  <si>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</si>
  <si>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</si>
  <si>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</si>
  <si>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</si>
  <si>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</si>
  <si>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</si>
  <si>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</si>
  <si>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</si>
  <si>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</si>
  <si>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</si>
  <si>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</si>
  <si>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</si>
  <si>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</si>
  <si>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</si>
  <si>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</si>
  <si>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</si>
  <si>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</si>
  <si>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</si>
  <si>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</si>
  <si>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</si>
  <si>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</si>
  <si>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</si>
  <si>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</si>
  <si>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</si>
  <si>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</si>
  <si>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</si>
  <si>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</si>
  <si>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</si>
  <si>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</si>
  <si>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</si>
  <si>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</si>
  <si>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</si>
  <si>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</si>
  <si>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</si>
  <si>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</si>
  <si>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</si>
  <si>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</si>
  <si>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</si>
  <si>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</si>
  <si>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</si>
  <si>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</si>
  <si>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</si>
  <si>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</si>
  <si>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</si>
  <si>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</si>
  <si>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</si>
  <si>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</si>
  <si>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</si>
  <si>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</si>
  <si>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</si>
  <si>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</si>
  <si>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</si>
  <si>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</si>
  <si>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</si>
  <si>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</si>
  <si>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</si>
  <si>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</si>
  <si>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</si>
  <si>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</si>
  <si>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</si>
  <si>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</si>
  <si>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</si>
  <si>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</si>
  <si>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</si>
  <si>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</si>
  <si>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</si>
  <si>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</si>
  <si>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</si>
  <si>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</si>
  <si>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</si>
  <si>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</si>
  <si>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</si>
  <si>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</si>
  <si>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</si>
  <si>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</si>
  <si>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</si>
  <si>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</si>
  <si>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</si>
  <si>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</si>
  <si>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</si>
  <si>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</si>
  <si>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</si>
  <si>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</si>
  <si>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</si>
  <si>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</si>
  <si>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</si>
  <si>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</si>
  <si>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</si>
  <si>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</si>
  <si>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</si>
  <si>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</si>
  <si>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</si>
  <si>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</si>
  <si>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</si>
  <si>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</si>
  <si>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</si>
  <si>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</si>
  <si>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</si>
  <si>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</si>
  <si>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</si>
  <si>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</si>
  <si>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</si>
  <si>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</si>
  <si>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</si>
  <si>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</si>
  <si>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</si>
  <si>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</si>
  <si>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</si>
  <si>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</si>
  <si>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</si>
  <si>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</si>
  <si>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</si>
  <si>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</si>
  <si>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</si>
  <si>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</si>
  <si>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</si>
  <si>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</si>
  <si>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</si>
  <si>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</si>
  <si>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</si>
  <si>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</si>
  <si>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</si>
  <si>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</si>
  <si>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</si>
  <si>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</si>
  <si>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</si>
  <si>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</si>
  <si>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</si>
  <si>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</si>
  <si>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</si>
  <si>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</si>
  <si>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</si>
  <si>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</si>
  <si>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</si>
  <si>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</si>
  <si>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</si>
  <si>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</si>
  <si>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</si>
  <si>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</si>
  <si>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</si>
  <si>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</si>
  <si>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</si>
  <si>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</si>
  <si>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</si>
  <si>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</si>
  <si>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</si>
  <si>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</si>
  <si>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</si>
  <si>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</si>
  <si>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</si>
  <si>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</si>
  <si>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</si>
  <si>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</si>
  <si>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</si>
  <si>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</si>
  <si>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</si>
  <si>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</si>
  <si>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</si>
  <si>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</si>
  <si>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</si>
  <si>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</si>
  <si>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</si>
  <si>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</si>
  <si>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</si>
  <si>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</si>
  <si>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</si>
  <si>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</si>
  <si>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</si>
  <si>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</si>
  <si>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</si>
  <si>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</si>
  <si>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</si>
  <si>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</si>
  <si>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</si>
  <si>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</si>
  <si>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</si>
  <si>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</si>
  <si>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</si>
  <si>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</si>
  <si>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</si>
  <si>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</si>
  <si>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</si>
  <si>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</si>
  <si>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</si>
  <si>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</si>
  <si>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</si>
  <si>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</si>
  <si>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</si>
  <si>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</si>
  <si>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</si>
  <si>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</si>
  <si>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</si>
  <si>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</si>
  <si>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</si>
  <si>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</si>
  <si>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</si>
  <si>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</si>
  <si>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</si>
  <si>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</si>
  <si>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</si>
  <si>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</si>
  <si>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</si>
  <si>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</si>
  <si>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</si>
  <si>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</si>
  <si>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</si>
  <si>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</si>
  <si>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</si>
  <si>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</si>
  <si>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</si>
  <si>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</si>
  <si>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</si>
  <si>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</si>
  <si>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</si>
  <si>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</si>
  <si>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</si>
  <si>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</si>
  <si>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</si>
  <si>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</si>
  <si>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</si>
  <si>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</si>
  <si>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</si>
  <si>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</si>
  <si>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</si>
  <si>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</si>
  <si>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</si>
  <si>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</si>
  <si>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</si>
  <si>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</si>
  <si>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</si>
  <si>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</si>
  <si>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</si>
  <si>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</si>
  <si>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</si>
  <si>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</si>
  <si>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</si>
  <si>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</si>
  <si>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</si>
  <si>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</si>
  <si>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</si>
  <si>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</si>
  <si>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</si>
  <si>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</si>
  <si>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</si>
  <si>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</si>
  <si>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</si>
  <si>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</si>
  <si>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</si>
  <si>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</si>
  <si>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</si>
  <si>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</si>
  <si>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</si>
  <si>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</si>
  <si>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</si>
  <si>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</si>
  <si>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</si>
  <si>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</si>
  <si>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</si>
  <si>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</si>
  <si>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</si>
  <si>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</si>
  <si>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</si>
  <si>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</si>
  <si>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</si>
  <si>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</si>
  <si>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</si>
  <si>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</si>
  <si>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</si>
  <si>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</si>
  <si>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</si>
  <si>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</si>
  <si>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</si>
  <si>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</si>
  <si>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</si>
  <si>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</si>
  <si>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</si>
  <si>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</si>
  <si>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</si>
  <si>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</si>
  <si>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</si>
  <si>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</si>
  <si>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</si>
  <si>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</si>
  <si>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</si>
  <si>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</si>
  <si>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</si>
  <si>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</si>
  <si>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</si>
  <si>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</si>
  <si>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</si>
  <si>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</si>
  <si>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</si>
  <si>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</si>
  <si>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</si>
  <si>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</si>
  <si>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</si>
  <si>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</si>
  <si>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</si>
  <si>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</si>
  <si>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</si>
  <si>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</si>
  <si>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</si>
  <si>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</si>
  <si>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</si>
  <si>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</si>
  <si>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</si>
  <si>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</si>
  <si>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</si>
  <si>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</si>
  <si>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</si>
  <si>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</si>
  <si>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</si>
  <si>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</si>
  <si>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</si>
  <si>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</si>
  <si>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</si>
  <si>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</si>
  <si>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</si>
  <si>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</si>
  <si>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</si>
  <si>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</si>
  <si>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</si>
  <si>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</si>
  <si>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</si>
  <si>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</si>
  <si>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</si>
  <si>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</si>
  <si>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</si>
  <si>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</si>
  <si>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</si>
  <si>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</si>
  <si>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</si>
  <si>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</si>
  <si>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</si>
  <si>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</si>
  <si>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</si>
  <si>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</si>
  <si>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</si>
  <si>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</si>
  <si>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</si>
  <si>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</si>
  <si>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</si>
  <si>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</si>
  <si>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</si>
  <si>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</si>
  <si>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</si>
  <si>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</si>
  <si>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</si>
  <si>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</si>
  <si>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</si>
  <si>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</si>
  <si>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</si>
  <si>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</si>
  <si>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</si>
  <si>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</si>
  <si>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</si>
  <si>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</si>
  <si>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</si>
  <si>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</si>
  <si>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</si>
  <si>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</si>
  <si>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</si>
  <si>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</si>
  <si>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</si>
  <si>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</si>
  <si>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</si>
  <si>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</si>
  <si>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</si>
  <si>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</si>
  <si>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</si>
  <si>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</si>
  <si>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</si>
  <si>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</si>
  <si>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</si>
  <si>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</si>
  <si>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</si>
  <si>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</si>
  <si>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</si>
  <si>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</si>
  <si>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</si>
  <si>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</si>
  <si>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</si>
  <si>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</si>
  <si>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</si>
  <si>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</si>
  <si>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</si>
  <si>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</si>
  <si>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</si>
  <si>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</si>
  <si>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</si>
  <si>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</si>
  <si>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</si>
  <si>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</si>
  <si>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</si>
  <si>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</si>
  <si>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</si>
  <si>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</si>
  <si>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</si>
  <si>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</si>
  <si>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</si>
  <si>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</si>
  <si>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</si>
  <si>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</si>
  <si>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</si>
  <si>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</si>
  <si>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</si>
  <si>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</si>
  <si>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</si>
  <si>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</si>
  <si>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</si>
  <si>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</si>
  <si>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</si>
  <si>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</si>
  <si>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</si>
  <si>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</si>
  <si>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</si>
  <si>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</si>
  <si>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</si>
  <si>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</si>
  <si>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</si>
  <si>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</si>
  <si>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</si>
  <si>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</si>
  <si>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</si>
  <si>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</si>
  <si>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</si>
  <si>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</si>
  <si>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</si>
  <si>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</si>
  <si>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</si>
  <si>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</si>
  <si>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</si>
  <si>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</si>
  <si>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</si>
  <si>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</si>
  <si>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</si>
  <si>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</si>
  <si>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</si>
  <si>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</si>
  <si>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</si>
  <si>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</si>
  <si>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</si>
  <si>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</si>
  <si>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</si>
  <si>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</si>
  <si>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</si>
  <si>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</si>
  <si>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</si>
  <si>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</si>
  <si>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</si>
  <si>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</si>
  <si>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</si>
  <si>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</si>
  <si>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</si>
  <si>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</si>
  <si>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</si>
  <si>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</si>
  <si>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</si>
  <si>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</si>
  <si>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</si>
  <si>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</si>
  <si>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</si>
  <si>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</si>
  <si>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</si>
  <si>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</si>
  <si>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</si>
  <si>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</si>
  <si>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</si>
  <si>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</si>
  <si>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</si>
  <si>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</si>
  <si>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</si>
  <si>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</si>
  <si>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</si>
  <si>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</si>
  <si>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</si>
  <si>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</si>
  <si>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</si>
  <si>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</si>
  <si>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</si>
  <si>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</si>
  <si>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</si>
  <si>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</si>
  <si>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</si>
  <si>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</si>
  <si>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</si>
  <si>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</si>
  <si>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</si>
  <si>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</si>
  <si>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</si>
  <si>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</si>
  <si>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</si>
  <si>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</si>
  <si>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</si>
  <si>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</si>
  <si>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</si>
  <si>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</si>
  <si>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</si>
  <si>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</si>
  <si>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</si>
  <si>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</si>
  <si>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</si>
  <si>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</si>
  <si>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</si>
  <si>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</si>
  <si>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</si>
  <si>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</si>
  <si>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</si>
  <si>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</si>
  <si>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</si>
  <si>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</si>
  <si>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</si>
  <si>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</si>
  <si>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</si>
  <si>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</si>
  <si>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</si>
  <si>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</si>
  <si>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</si>
  <si>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</si>
  <si>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</si>
  <si>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</si>
  <si>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</si>
  <si>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</si>
  <si>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</si>
  <si>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</si>
  <si>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</si>
  <si>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</si>
  <si>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</si>
  <si>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</si>
  <si>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</si>
  <si>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</si>
  <si>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</si>
  <si>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</si>
  <si>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</si>
  <si>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</si>
  <si>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</si>
  <si>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</si>
  <si>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</si>
  <si>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</si>
  <si>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</si>
  <si>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</si>
  <si>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</si>
  <si>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</si>
  <si>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</si>
  <si>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</si>
  <si>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</si>
  <si>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</si>
  <si>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</si>
  <si>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</si>
  <si>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</si>
  <si>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</si>
  <si>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</si>
  <si>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</si>
  <si>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</si>
  <si>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</si>
  <si>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</si>
  <si>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</si>
  <si>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</si>
  <si>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</si>
  <si>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</si>
  <si>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</si>
  <si>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</si>
  <si>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</si>
  <si>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</si>
  <si>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</si>
  <si>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</si>
  <si>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</si>
  <si>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</si>
  <si>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</si>
  <si>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</si>
  <si>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</si>
  <si>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</si>
  <si>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</si>
  <si>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</si>
  <si>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</si>
  <si>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</si>
  <si>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</si>
  <si>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</si>
  <si>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</si>
  <si>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</si>
  <si>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</si>
  <si>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</si>
  <si>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</si>
  <si>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</si>
  <si>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</si>
  <si>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</si>
  <si>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</si>
  <si>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</si>
  <si>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</si>
  <si>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</si>
  <si>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</si>
  <si>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</si>
  <si>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</si>
  <si>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</si>
  <si>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</si>
  <si>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</si>
  <si>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</si>
  <si>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</si>
  <si>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</si>
  <si>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</si>
  <si>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</si>
  <si>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</si>
  <si>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</si>
  <si>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</si>
  <si>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</si>
  <si>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</si>
  <si>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</si>
  <si>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</si>
  <si>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</si>
  <si>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</si>
  <si>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</si>
  <si>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</si>
  <si>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</si>
  <si>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</si>
  <si>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</si>
  <si>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</si>
  <si>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</si>
  <si>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</si>
  <si>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</si>
  <si>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</si>
  <si>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</si>
  <si>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</si>
  <si>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</si>
  <si>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</si>
  <si>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</si>
  <si>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</si>
  <si>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</si>
  <si>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</si>
  <si>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</si>
  <si>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</si>
  <si>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</si>
  <si>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</si>
  <si>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</si>
  <si>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</si>
  <si>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</si>
  <si>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</si>
  <si>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</si>
  <si>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</si>
  <si>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</si>
  <si>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</si>
  <si>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</si>
  <si>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</si>
  <si>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</si>
  <si>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</si>
  <si>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</si>
  <si>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</si>
  <si>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</si>
  <si>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</si>
  <si>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</si>
  <si>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</si>
  <si>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</si>
  <si>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</si>
  <si>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</si>
  <si>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</si>
  <si>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</si>
  <si>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</si>
  <si>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</si>
  <si>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</si>
  <si>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</si>
  <si>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</si>
  <si>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</si>
  <si>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</si>
  <si>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</si>
  <si>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</si>
  <si>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</si>
  <si>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</si>
  <si>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</si>
  <si>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</si>
  <si>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</si>
  <si>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</si>
  <si>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</si>
  <si>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</si>
  <si>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</si>
  <si>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</si>
  <si>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</si>
  <si>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</si>
  <si>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</si>
  <si>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</si>
  <si>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</si>
  <si>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</si>
  <si>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</si>
  <si>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</si>
  <si>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</si>
  <si>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</si>
  <si>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</si>
  <si>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</si>
  <si>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</si>
  <si>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</si>
  <si>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</si>
  <si>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</si>
  <si>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</si>
  <si>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</si>
  <si>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</si>
  <si>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</si>
  <si>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</si>
  <si>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</si>
  <si>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</si>
  <si>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</si>
  <si>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</si>
  <si>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</si>
  <si>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</si>
  <si>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</si>
  <si>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</si>
  <si>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</si>
  <si>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</si>
  <si>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</si>
  <si>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</si>
  <si>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</si>
  <si>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</si>
  <si>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</si>
  <si>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</si>
  <si>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</si>
  <si>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</si>
  <si>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</si>
  <si>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</si>
  <si>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</si>
  <si>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</si>
  <si>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</si>
  <si>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</si>
  <si>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</si>
  <si>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</si>
  <si>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</si>
  <si>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</si>
  <si>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</si>
  <si>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</si>
  <si>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</si>
  <si>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</si>
  <si>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</si>
  <si>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</si>
  <si>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</si>
  <si>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</si>
  <si>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</si>
  <si>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</si>
  <si>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</si>
  <si>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</si>
  <si>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</si>
  <si>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</si>
  <si>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</si>
  <si>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</si>
  <si>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</si>
  <si>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</si>
  <si>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</si>
  <si>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</si>
  <si>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</si>
  <si>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</si>
  <si>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</si>
  <si>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</si>
  <si>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</si>
  <si>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</si>
  <si>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</si>
  <si>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</si>
  <si>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</si>
  <si>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</si>
  <si>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</si>
  <si>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</si>
  <si>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</si>
  <si>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</si>
  <si>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</si>
  <si>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</si>
  <si>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</si>
  <si>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</si>
  <si>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</si>
  <si>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</si>
  <si>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</si>
  <si>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</si>
  <si>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</si>
  <si>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</si>
  <si>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</si>
  <si>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</si>
  <si>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</si>
  <si>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</si>
  <si>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</si>
  <si>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</si>
  <si>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</si>
  <si>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</si>
  <si>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</si>
  <si>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</si>
  <si>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</si>
  <si>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</si>
  <si>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</si>
  <si>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</si>
  <si>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</si>
  <si>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</si>
  <si>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</si>
  <si>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</si>
  <si>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</si>
  <si>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</si>
  <si>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</si>
  <si>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</si>
  <si>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</si>
  <si>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</si>
  <si>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</si>
  <si>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</si>
  <si>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</si>
  <si>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</si>
  <si>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</si>
  <si>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</si>
  <si>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</si>
  <si>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</si>
  <si>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</si>
  <si>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</si>
  <si>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</si>
  <si>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</si>
  <si>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</si>
  <si>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</si>
  <si>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</si>
  <si>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</si>
  <si>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</si>
  <si>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</si>
  <si>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</si>
  <si>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</si>
  <si>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</si>
  <si>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</si>
  <si>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</si>
  <si>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</si>
  <si>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</si>
  <si>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</si>
  <si>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</si>
  <si>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</si>
  <si>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</si>
  <si>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</si>
  <si>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</si>
  <si>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</si>
  <si>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</si>
  <si>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</si>
  <si>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</si>
  <si>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</si>
  <si>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</si>
  <si>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</si>
  <si>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</si>
  <si>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</si>
  <si>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</si>
  <si>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</si>
  <si>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</si>
  <si>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</si>
  <si>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</si>
  <si>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</si>
  <si>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</si>
  <si>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</si>
  <si>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</si>
  <si>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</si>
  <si>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</si>
  <si>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</si>
  <si>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</si>
  <si>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</si>
  <si>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</si>
  <si>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</si>
  <si>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</si>
  <si>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</si>
  <si>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</si>
  <si>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</si>
  <si>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</si>
  <si>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</si>
  <si>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</si>
  <si>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</si>
  <si>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</si>
  <si>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</si>
  <si>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</si>
  <si>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</si>
  <si>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</si>
  <si>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</si>
  <si>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</si>
  <si>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</si>
  <si>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</si>
  <si>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</si>
  <si>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</si>
  <si>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</si>
  <si>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</si>
  <si>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</si>
  <si>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</si>
  <si>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</si>
  <si>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</si>
  <si>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</si>
  <si>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</si>
  <si>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</si>
  <si>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</si>
  <si>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</si>
  <si>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</si>
  <si>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</si>
  <si>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</si>
  <si>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</si>
  <si>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</si>
  <si>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</si>
  <si>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</si>
  <si>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</si>
  <si>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</si>
  <si>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</si>
  <si>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</si>
  <si>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</si>
  <si>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</si>
  <si>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</si>
  <si>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</si>
  <si>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</si>
  <si>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</si>
  <si>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</si>
  <si>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</si>
  <si>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</si>
  <si>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</si>
  <si>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</si>
  <si>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</si>
  <si>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</si>
  <si>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</si>
  <si>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</si>
  <si>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</si>
  <si>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</si>
  <si>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</si>
  <si>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</si>
  <si>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</si>
  <si>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</si>
  <si>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</si>
  <si>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</si>
  <si>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</si>
  <si>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</si>
  <si>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</si>
  <si>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</si>
  <si>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</si>
  <si>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</si>
  <si>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</si>
  <si>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</si>
  <si>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</si>
  <si>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</si>
  <si>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</si>
  <si>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</si>
  <si>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</si>
  <si>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</si>
  <si>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</si>
  <si>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</si>
  <si>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</si>
  <si>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</si>
  <si>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</si>
  <si>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</si>
  <si>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</si>
  <si>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</si>
  <si>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</si>
  <si>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</si>
  <si>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</si>
  <si>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</si>
  <si>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</si>
  <si>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</si>
  <si>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</si>
  <si>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</si>
  <si>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</si>
  <si>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</si>
  <si>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</si>
  <si>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</si>
  <si>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</si>
  <si>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</si>
  <si>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</si>
  <si>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</si>
  <si>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</si>
  <si>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</si>
  <si>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</si>
  <si>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</si>
  <si>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</si>
  <si>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</si>
  <si>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</si>
  <si>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</si>
  <si>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</si>
  <si>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</si>
  <si>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</si>
  <si>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</si>
  <si>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</si>
  <si>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</si>
  <si>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</si>
  <si>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</si>
  <si>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</si>
  <si>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</si>
  <si>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</si>
  <si>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</si>
  <si>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</si>
  <si>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</si>
  <si>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</si>
  <si>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</si>
  <si>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</si>
  <si>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</si>
  <si>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</si>
  <si>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</si>
  <si>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</si>
  <si>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</si>
  <si>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</si>
  <si>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</si>
  <si>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</si>
  <si>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</si>
  <si>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</si>
  <si>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</si>
  <si>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</si>
  <si>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</si>
  <si>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</si>
  <si>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</si>
  <si>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</si>
  <si>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</si>
  <si>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</si>
  <si>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</si>
  <si>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</si>
  <si>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</si>
  <si>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</si>
  <si>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</si>
  <si>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</si>
  <si>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</si>
  <si>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</si>
  <si>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</si>
  <si>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</si>
  <si>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</si>
  <si>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</si>
  <si>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</si>
  <si>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</si>
  <si>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</si>
  <si>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</si>
  <si>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</si>
  <si>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</si>
  <si>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</si>
  <si>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</si>
  <si>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</si>
  <si>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</si>
  <si>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</si>
  <si>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</si>
  <si>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</si>
  <si>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</si>
  <si>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</si>
  <si>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</si>
  <si>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</si>
  <si>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</si>
  <si>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</si>
  <si>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</si>
  <si>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</si>
  <si>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</si>
  <si>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</si>
  <si>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</si>
  <si>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</si>
  <si>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</si>
  <si>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</si>
  <si>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</si>
  <si>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</si>
  <si>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</si>
  <si>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</si>
  <si>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</si>
  <si>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</si>
  <si>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</si>
  <si>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</si>
  <si>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</si>
  <si>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</si>
  <si>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</si>
  <si>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</si>
  <si>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</si>
  <si>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</si>
  <si>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</si>
  <si>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</si>
  <si>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</si>
  <si>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</si>
  <si>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</si>
  <si>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</si>
  <si>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</si>
  <si>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</si>
  <si>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</si>
  <si>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</si>
  <si>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</si>
  <si>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</si>
  <si>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</si>
  <si>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</si>
  <si>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</si>
  <si>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</si>
  <si>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</si>
  <si>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</si>
  <si>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</si>
  <si>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</si>
  <si>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</si>
  <si>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</si>
  <si>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</si>
  <si>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</si>
  <si>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</si>
  <si>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</si>
  <si>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</si>
  <si>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</si>
  <si>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</si>
  <si>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</si>
  <si>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</si>
  <si>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</si>
  <si>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</si>
  <si>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</si>
  <si>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</si>
  <si>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</si>
  <si>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</si>
  <si>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</si>
  <si>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</si>
  <si>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</si>
  <si>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</si>
  <si>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</si>
  <si>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</si>
  <si>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</si>
  <si>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</si>
  <si>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</si>
  <si>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</si>
  <si>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</si>
  <si>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</si>
  <si>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</si>
  <si>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</si>
  <si>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</si>
  <si>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</si>
  <si>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</si>
  <si>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</si>
  <si>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</si>
  <si>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</si>
  <si>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</si>
  <si>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</si>
  <si>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</si>
  <si>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</si>
  <si>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</si>
  <si>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</si>
  <si>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</si>
  <si>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</si>
  <si>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</si>
  <si>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</si>
  <si>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</si>
  <si>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</si>
  <si>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</si>
  <si>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</si>
  <si>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</si>
  <si>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</si>
  <si>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</si>
  <si>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</si>
  <si>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</si>
  <si>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</si>
  <si>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</si>
  <si>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</si>
  <si>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</si>
  <si>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</si>
  <si>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</si>
  <si>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</si>
  <si>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</si>
  <si>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</si>
  <si>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</si>
  <si>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</si>
  <si>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</si>
  <si>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</si>
  <si>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</si>
  <si>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</si>
  <si>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</si>
  <si>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</si>
  <si>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</si>
  <si>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</si>
  <si>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</si>
  <si>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</si>
  <si>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</si>
  <si>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</si>
  <si>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</si>
  <si>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</si>
  <si>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</si>
  <si>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</si>
  <si>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</si>
  <si>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</si>
  <si>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</si>
  <si>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</si>
  <si>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</si>
  <si>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</si>
  <si>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</si>
  <si>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</si>
  <si>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</si>
  <si>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</si>
  <si>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</si>
  <si>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</si>
  <si>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</si>
  <si>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</si>
  <si>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</si>
  <si>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</si>
  <si>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</si>
  <si>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</si>
  <si>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</si>
  <si>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</si>
  <si>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</si>
  <si>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</si>
  <si>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</si>
  <si>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</si>
  <si>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</si>
  <si>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</si>
  <si>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</si>
  <si>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</si>
  <si>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</si>
  <si>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</si>
  <si>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</si>
  <si>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</si>
  <si>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</si>
  <si>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</si>
  <si>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</si>
  <si>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</si>
  <si>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</si>
  <si>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</si>
  <si>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</si>
  <si>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</si>
  <si>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</si>
  <si>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</si>
  <si>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</si>
  <si>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</si>
  <si>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</si>
  <si>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</si>
  <si>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</si>
  <si>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</si>
  <si>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</si>
  <si>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</si>
  <si>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</si>
  <si>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</si>
  <si>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</si>
  <si>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</si>
  <si>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</si>
  <si>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</si>
  <si>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</si>
  <si>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</si>
  <si>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</si>
  <si>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</si>
  <si>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</si>
  <si>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</si>
  <si>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</si>
  <si>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</si>
  <si>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</si>
  <si>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</si>
  <si>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</si>
  <si>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</si>
  <si>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</si>
  <si>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</si>
  <si>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</si>
  <si>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</si>
  <si>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</si>
  <si>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</si>
  <si>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</si>
  <si>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</si>
  <si>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</si>
  <si>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</si>
  <si>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</si>
  <si>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</si>
  <si>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</si>
  <si>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</si>
  <si>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</si>
  <si>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</si>
  <si>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</si>
  <si>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</si>
  <si>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</si>
  <si>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</si>
  <si>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</si>
  <si>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</si>
  <si>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</si>
  <si>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</si>
  <si>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</si>
  <si>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</si>
  <si>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</si>
  <si>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</si>
  <si>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</si>
  <si>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</si>
  <si>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</si>
  <si>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</si>
  <si>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</si>
  <si>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</si>
  <si>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</si>
  <si>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</si>
  <si>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</si>
  <si>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</si>
  <si>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</si>
  <si>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</si>
  <si>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</si>
  <si>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</si>
  <si>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</si>
  <si>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</si>
  <si>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</si>
  <si>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</si>
  <si>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</si>
  <si>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</si>
  <si>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</si>
  <si>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</si>
  <si>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</si>
  <si>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</si>
  <si>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</si>
  <si>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</si>
  <si>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</si>
  <si>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</si>
  <si>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</si>
  <si>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</si>
  <si>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</si>
  <si>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</si>
  <si>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</si>
  <si>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</si>
  <si>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</si>
  <si>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</si>
  <si>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</si>
  <si>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</si>
  <si>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</si>
  <si>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</si>
  <si>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</si>
  <si>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</si>
  <si>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</si>
  <si>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</si>
  <si>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</si>
  <si>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</si>
  <si>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</si>
  <si>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</si>
  <si>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</si>
  <si>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</si>
  <si>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</si>
  <si>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</si>
  <si>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</si>
  <si>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</si>
  <si>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</si>
  <si>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</si>
  <si>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</si>
  <si>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</si>
  <si>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</si>
  <si>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</si>
  <si>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</si>
  <si>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</si>
  <si>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</si>
  <si>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</si>
  <si>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</si>
  <si>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</si>
  <si>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</si>
  <si>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</si>
  <si>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</si>
  <si>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</si>
  <si>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</si>
  <si>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</si>
  <si>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</si>
  <si>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</si>
  <si>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</si>
  <si>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</si>
  <si>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</si>
  <si>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</si>
  <si>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</si>
  <si>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</si>
  <si>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</si>
  <si>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</si>
  <si>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</si>
  <si>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</si>
  <si>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</si>
  <si>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</si>
  <si>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</si>
  <si>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</si>
  <si>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</si>
  <si>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</si>
  <si>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</si>
  <si>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</si>
  <si>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</si>
  <si>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</si>
  <si>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</si>
  <si>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</si>
  <si>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</si>
  <si>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</si>
  <si>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</si>
  <si>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</si>
  <si>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</si>
  <si>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</si>
  <si>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</si>
  <si>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</si>
  <si>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</si>
  <si>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</si>
  <si>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</si>
  <si>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</si>
  <si>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</si>
  <si>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</si>
  <si>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</si>
  <si>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</si>
  <si>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</si>
  <si>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</si>
  <si>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</si>
  <si>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</si>
  <si>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</si>
  <si>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</si>
  <si>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</si>
  <si>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</si>
  <si>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</si>
  <si>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</si>
  <si>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</si>
  <si>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</si>
  <si>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</si>
  <si>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</si>
  <si>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</si>
  <si>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</si>
  <si>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</si>
  <si>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</si>
  <si>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</si>
  <si>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</si>
  <si>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</si>
  <si>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</si>
  <si>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</si>
  <si>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</si>
  <si>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</si>
  <si>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</si>
  <si>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</si>
  <si>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</si>
  <si>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</si>
  <si>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</si>
  <si>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</si>
  <si>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</si>
  <si>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</si>
  <si>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</si>
  <si>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</si>
  <si>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</si>
  <si>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</si>
  <si>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</si>
  <si>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</si>
  <si>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</si>
  <si>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</si>
  <si>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</si>
  <si>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</si>
  <si>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</si>
  <si>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</si>
  <si>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</si>
  <si>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</si>
  <si>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</si>
  <si>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</si>
  <si>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</si>
  <si>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</si>
  <si>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</si>
  <si>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</si>
  <si>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</si>
  <si>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</si>
  <si>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</si>
  <si>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</si>
  <si>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</si>
  <si>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</si>
  <si>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</si>
  <si>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</si>
  <si>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</si>
  <si>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</si>
  <si>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</si>
  <si>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</si>
  <si>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</si>
  <si>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</si>
  <si>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</si>
  <si>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</si>
  <si>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</si>
  <si>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</si>
  <si>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</si>
  <si>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</si>
  <si>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</si>
  <si>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</si>
  <si>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</si>
  <si>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</si>
  <si>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</si>
  <si>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</si>
  <si>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</si>
  <si>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</si>
  <si>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</si>
  <si>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</si>
  <si>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</si>
  <si>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</si>
  <si>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</si>
  <si>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</si>
  <si>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</si>
  <si>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</si>
  <si>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</si>
  <si>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</si>
  <si>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</si>
  <si>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</si>
  <si>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</si>
  <si>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</si>
  <si>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</si>
  <si>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</si>
  <si>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</si>
  <si>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</si>
  <si>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</si>
  <si>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</si>
  <si>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</si>
  <si>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</si>
  <si>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</si>
  <si>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</si>
  <si>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</si>
  <si>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</si>
  <si>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</si>
  <si>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</si>
  <si>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</si>
  <si>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</si>
  <si>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</si>
  <si>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</si>
  <si>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</si>
  <si>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</si>
  <si>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</si>
  <si>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</si>
  <si>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</si>
  <si>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</si>
  <si>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</si>
  <si>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</si>
  <si>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</si>
  <si>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</si>
  <si>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</si>
  <si>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</si>
  <si>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</si>
  <si>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</si>
  <si>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</si>
  <si>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</si>
  <si>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</si>
  <si>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</si>
  <si>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</si>
  <si>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</si>
  <si>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</si>
  <si>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</si>
  <si>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</si>
  <si>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</si>
  <si>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</si>
  <si>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26/07/2026BSG Chemie LeipzigBabelsberg 03</t>
  </si>
  <si>
    <t>26/07/2026Carl Zeiss JenaZwickau</t>
  </si>
  <si>
    <t>26/07/2026Greifswalder FCHallescher</t>
  </si>
  <si>
    <t>26/07/2026FC TobolAtyrau</t>
  </si>
  <si>
    <t>26/07/2026ZhejiangDalian Young Boy</t>
  </si>
  <si>
    <t>26/07/2026SonderjyskeFC Midtjylland</t>
  </si>
  <si>
    <t>26/07/2026Hobro IKAarhus Fremad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</si>
  <si>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</si>
  <si>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</si>
  <si>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</si>
  <si>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</si>
  <si>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</si>
  <si>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</si>
  <si>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</si>
  <si>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26/07/2026Probiy GorodenkaFC Ingulets</t>
  </si>
  <si>
    <t>26/07/2026FC KulykivFC Kharkiv</t>
  </si>
  <si>
    <t>26/07/2026Kolos Kovalivka U21FC Prykarpattya</t>
  </si>
  <si>
    <t>26/07/2026Huracan DPAUruguay Montevideo</t>
  </si>
  <si>
    <t>26/07/2026BrannValerenga</t>
  </si>
  <si>
    <t>26/07/2026Termalica BB NiecieczaRuch Chorzow</t>
  </si>
  <si>
    <t>26/07/2026Rakow CzestochowaWisla Plock</t>
  </si>
  <si>
    <t>26/07/2026Elimai FCKaisar</t>
  </si>
  <si>
    <t>26/07/2026FK LeningradetsUral</t>
  </si>
  <si>
    <t>26/07/2026Ljungskille Sandvikens</t>
  </si>
  <si>
    <t>26/07/2026Vasas SCGyori ETO</t>
  </si>
  <si>
    <t>26/07/2026AstanaAltay Semey</t>
  </si>
  <si>
    <t>26/07/2026KairatFC Ordabasy</t>
  </si>
  <si>
    <t>26/07/2026CopenhagenLyngby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</si>
  <si>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</si>
  <si>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</si>
  <si>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</si>
  <si>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</si>
  <si>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</si>
  <si>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</si>
  <si>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</si>
  <si>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</si>
  <si>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</si>
  <si>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</si>
  <si>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</si>
  <si>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</si>
  <si>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</si>
  <si>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</si>
  <si>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</si>
  <si>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</si>
  <si>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</si>
  <si>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</si>
  <si>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</si>
  <si>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26/07/2026Unia SkierniewiceStal Mielec</t>
  </si>
  <si>
    <t>26/07/2026NorrbyOstersunds</t>
  </si>
  <si>
    <t>26/07/2026CA AtenasColon Montevideo</t>
  </si>
  <si>
    <t>26/07/2026Centro AtlÃ©tico FÃ©nixCA Atenas</t>
  </si>
  <si>
    <t>26/07/2026Widzew LodzMotor Lublin</t>
  </si>
  <si>
    <t>26/07/2026FK TransinvestFK Dziugas Telsiai</t>
  </si>
  <si>
    <t>26/07/2026Cherno MoreSpartak Varna</t>
  </si>
  <si>
    <t>26/07/2026AC HorsensFC Nordsjaelland</t>
  </si>
  <si>
    <t>26/07/2026NK BravoND Lendava</t>
  </si>
  <si>
    <t>26/07/2026Debreceni VSCPuskas Academia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</si>
  <si>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</si>
  <si>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</si>
  <si>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</si>
  <si>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</si>
  <si>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26/07/2026Rubin Kazan IIKDV Tomsk</t>
  </si>
  <si>
    <t>26/07/2026Real SiretiCS Petrocub</t>
  </si>
  <si>
    <t>26/07/2026FC Sheriff TiraspolFC Milsami</t>
  </si>
  <si>
    <t>26/07/2026Red Star BelgradeVojvodina</t>
  </si>
  <si>
    <t>26/07/2026AalesundsViking</t>
  </si>
  <si>
    <t>26/07/2026Puszcza NiepolomicePolonia Warsaw</t>
  </si>
  <si>
    <t>26/07/2026Csikszereda Miercurea CiucFCSB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</si>
  <si>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</si>
  <si>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</si>
  <si>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</si>
  <si>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</si>
  <si>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</si>
  <si>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</si>
  <si>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26/07/2026Paksi SEFerencvarosi TC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</si>
  <si>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</si>
  <si>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</si>
  <si>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</si>
  <si>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</si>
  <si>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</si>
  <si>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</si>
  <si>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</si>
  <si>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26/07/2026KoperNK Radomlje</t>
  </si>
  <si>
    <t>26/07/2026Wisla KrakowGKS Katowice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</si>
  <si>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</si>
  <si>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</si>
  <si>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</si>
  <si>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</si>
  <si>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</si>
  <si>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</si>
  <si>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</si>
  <si>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</si>
  <si>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</si>
  <si>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</si>
  <si>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</si>
  <si>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</si>
  <si>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</si>
  <si>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</si>
  <si>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</si>
  <si>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</si>
  <si>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</si>
  <si>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</si>
  <si>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</si>
  <si>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</si>
  <si>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</si>
  <si>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</si>
  <si>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</si>
  <si>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</si>
  <si>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</si>
  <si>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</si>
  <si>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</si>
  <si>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</si>
  <si>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</si>
  <si>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</si>
  <si>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</si>
  <si>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</si>
  <si>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</si>
  <si>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</si>
  <si>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</si>
  <si>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</si>
  <si>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</si>
  <si>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</si>
  <si>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</si>
  <si>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</si>
  <si>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</si>
  <si>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</si>
  <si>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</si>
  <si>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</si>
  <si>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</si>
  <si>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</si>
  <si>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</si>
  <si>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</si>
  <si>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</si>
  <si>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</si>
  <si>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</si>
  <si>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</si>
  <si>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</si>
  <si>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</si>
  <si>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</si>
  <si>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</si>
  <si>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</si>
  <si>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</si>
  <si>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</si>
  <si>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</si>
  <si>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</si>
  <si>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</si>
  <si>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</si>
  <si>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</si>
  <si>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</si>
  <si>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</si>
  <si>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</si>
  <si>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26/07/2026PachucaQueretaro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</si>
  <si>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</si>
  <si>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</si>
  <si>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</si>
  <si>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</si>
  <si>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</si>
  <si>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</si>
  <si>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</si>
  <si>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</si>
  <si>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</si>
  <si>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</si>
  <si>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</si>
  <si>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</si>
  <si>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</si>
  <si>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</si>
  <si>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27/07/2026Randers FCSilkeborg IF</t>
  </si>
  <si>
    <t>27/07/2026RosenborgFredrikstad</t>
  </si>
  <si>
    <t>27/07/2026StabaekHodd</t>
  </si>
  <si>
    <t>6 - 0</t>
  </si>
  <si>
    <t>27/07/2026Zaglebie LubinPiast Gliwice</t>
  </si>
  <si>
    <t>27/07/2026Miedz LegnicaPodbeskidzie Bielsko Biala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</si>
  <si>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</si>
  <si>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</si>
  <si>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</si>
  <si>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</si>
  <si>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</si>
  <si>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27/07/2026CSKABotev Plovdiv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</si>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</sst>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5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61">
    <xf numFmtId="0" fontId="0" fillId="0" borderId="0" xfId="0"/>
    <xf numFmtId="0" fontId="5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6" fillId="2" borderId="0" xfId="1" applyFont="1" applyFill="1"/>
    <xf numFmtId="0" fontId="6" fillId="2" borderId="2" xfId="1" applyFont="1" applyFill="1" applyBorder="1"/>
    <xf numFmtId="0" fontId="7" fillId="4" borderId="1" xfId="0" applyFont="1" applyFill="1" applyBorder="1"/>
    <xf numFmtId="0" fontId="7" fillId="3" borderId="1" xfId="0" applyFont="1" applyFill="1" applyBorder="1"/>
    <xf numFmtId="0" fontId="7" fillId="4" borderId="5" xfId="0" applyFont="1" applyFill="1" applyBorder="1"/>
    <xf numFmtId="0" fontId="8" fillId="2" borderId="0" xfId="0" applyFont="1" applyFill="1"/>
    <xf numFmtId="0" fontId="8" fillId="2" borderId="2" xfId="0" applyFont="1" applyFill="1" applyBorder="1"/>
    <xf numFmtId="49" fontId="8" fillId="2" borderId="2" xfId="0" applyNumberFormat="1" applyFont="1" applyFill="1" applyBorder="1"/>
    <xf numFmtId="0" fontId="7" fillId="4" borderId="3" xfId="0" applyFont="1" applyFill="1" applyBorder="1"/>
    <xf numFmtId="0" fontId="7" fillId="4" borderId="4" xfId="0" applyFont="1" applyFill="1" applyBorder="1"/>
    <xf numFmtId="20" fontId="7" fillId="4" borderId="4" xfId="0" applyNumberFormat="1" applyFont="1" applyFill="1" applyBorder="1"/>
    <xf numFmtId="49" fontId="7" fillId="4" borderId="4" xfId="0" applyNumberFormat="1" applyFont="1" applyFill="1" applyBorder="1"/>
    <xf numFmtId="0" fontId="7" fillId="3" borderId="5" xfId="0" applyFont="1" applyFill="1" applyBorder="1"/>
    <xf numFmtId="20" fontId="7" fillId="3" borderId="1" xfId="0" applyNumberFormat="1" applyFont="1" applyFill="1" applyBorder="1"/>
    <xf numFmtId="49" fontId="7" fillId="3" borderId="1" xfId="0" applyNumberFormat="1" applyFont="1" applyFill="1" applyBorder="1"/>
    <xf numFmtId="20" fontId="7" fillId="4" borderId="1" xfId="0" applyNumberFormat="1" applyFont="1" applyFill="1" applyBorder="1"/>
    <xf numFmtId="49" fontId="7" fillId="4" borderId="1" xfId="0" applyNumberFormat="1" applyFont="1" applyFill="1" applyBorder="1"/>
    <xf numFmtId="0" fontId="4" fillId="3" borderId="0" xfId="1" applyFont="1" applyFill="1"/>
    <xf numFmtId="21" fontId="4" fillId="3" borderId="0" xfId="1" applyNumberFormat="1" applyFont="1" applyFill="1"/>
    <xf numFmtId="0" fontId="3" fillId="0" borderId="0" xfId="1" applyFont="1"/>
    <xf numFmtId="20" fontId="0" fillId="0" borderId="0" xfId="0" applyNumberFormat="1"/>
    <xf numFmtId="0" fontId="8" fillId="5" borderId="2" xfId="0" applyFont="1" applyFill="1" applyBorder="1"/>
    <xf numFmtId="49" fontId="8" fillId="5" borderId="2" xfId="0" applyNumberFormat="1" applyFont="1" applyFill="1" applyBorder="1"/>
    <xf numFmtId="0" fontId="10" fillId="0" borderId="0" xfId="0" applyFont="1"/>
    <xf numFmtId="0" fontId="2" fillId="3" borderId="0" xfId="1" applyFont="1" applyFill="1"/>
    <xf numFmtId="0" fontId="4" fillId="6" borderId="0" xfId="1" applyFont="1" applyFill="1"/>
    <xf numFmtId="21" fontId="4" fillId="6" borderId="0" xfId="1" applyNumberFormat="1" applyFont="1" applyFill="1"/>
    <xf numFmtId="9" fontId="0" fillId="0" borderId="0" xfId="3" applyFont="1"/>
    <xf numFmtId="0" fontId="10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0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4" fillId="3" borderId="2" xfId="1" applyFont="1" applyFill="1" applyBorder="1"/>
    <xf numFmtId="21" fontId="4" fillId="3" borderId="2" xfId="1" applyNumberFormat="1" applyFont="1" applyFill="1" applyBorder="1"/>
    <xf numFmtId="49" fontId="8" fillId="5" borderId="0" xfId="0" applyNumberFormat="1" applyFont="1" applyFill="1"/>
    <xf numFmtId="0" fontId="8" fillId="5" borderId="0" xfId="0" applyFont="1" applyFill="1"/>
    <xf numFmtId="0" fontId="9" fillId="0" borderId="0" xfId="0" applyFont="1"/>
    <xf numFmtId="0" fontId="8" fillId="5" borderId="6" xfId="0" applyFont="1" applyFill="1" applyBorder="1" applyAlignment="1">
      <alignment horizontal="center"/>
    </xf>
    <xf numFmtId="0" fontId="8" fillId="8" borderId="6" xfId="0" applyFont="1" applyFill="1" applyBorder="1" applyAlignment="1">
      <alignment horizontal="center"/>
    </xf>
    <xf numFmtId="0" fontId="8" fillId="9" borderId="6" xfId="0" applyFont="1" applyFill="1" applyBorder="1" applyAlignment="1">
      <alignment horizontal="center"/>
    </xf>
    <xf numFmtId="0" fontId="1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</cellXfs>
  <cellStyles count="4">
    <cellStyle name="Comma" xfId="2" builtinId="3"/>
    <cellStyle name="Normal" xfId="0" builtinId="0"/>
    <cellStyle name="Normal 2" xfId="1" xr:uid="{D366C6B8-29CB-47F1-8CB5-78F57F211074}"/>
    <cellStyle name="Per cent" xfId="3" builtinId="5"/>
  </cellStyles>
  <dxfs count="91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  <border>
        <vertical/>
        <horizontal/>
      </border>
    </dxf>
    <dxf>
      <fill>
        <patternFill>
          <bgColor theme="9" tint="0.79998168889431442"/>
        </patternFill>
      </fill>
      <border>
        <vertical/>
        <horizontal/>
      </border>
    </dxf>
    <dxf>
      <border>
        <vertical/>
        <horizontal/>
      </border>
    </dxf>
    <dxf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AQ884"/>
  <sheetViews>
    <sheetView tabSelected="1" topLeftCell="E1" workbookViewId="0">
      <pane ySplit="3" topLeftCell="A587" activePane="bottomLeft" state="frozen"/>
      <selection pane="bottomLeft" activeCell="Q889" sqref="Q889"/>
    </sheetView>
  </sheetViews>
  <sheetFormatPr defaultColWidth="8.85546875" defaultRowHeight="15" outlineLevelCol="1" x14ac:dyDescent="0.25"/>
  <cols>
    <col min="2" max="2" width="48" bestFit="1" customWidth="1"/>
    <col min="3" max="3" width="13.42578125" customWidth="1"/>
    <col min="4" max="4" width="9.42578125" bestFit="1" customWidth="1"/>
    <col min="5" max="5" width="24.28515625" customWidth="1"/>
    <col min="6" max="6" width="22.28515625" customWidth="1"/>
    <col min="7" max="7" width="8.28515625" style="4" customWidth="1" outlineLevel="1"/>
    <col min="8" max="8" width="6.42578125" customWidth="1" outlineLevel="1"/>
    <col min="9" max="13" width="6" customWidth="1" outlineLevel="1"/>
    <col min="14" max="14" width="6.85546875" customWidth="1" outlineLevel="1"/>
    <col min="15" max="15" width="7" customWidth="1" outlineLevel="1"/>
    <col min="16" max="16" width="6.85546875" customWidth="1" outlineLevel="1"/>
    <col min="17" max="17" width="11.85546875" customWidth="1" outlineLevel="1"/>
    <col min="18" max="19" width="14.85546875" customWidth="1" outlineLevel="1"/>
    <col min="20" max="21" width="16.28515625" customWidth="1" outlineLevel="1"/>
    <col min="22" max="22" width="10.85546875" customWidth="1" outlineLevel="1"/>
    <col min="23" max="23" width="11.140625" customWidth="1" outlineLevel="1"/>
    <col min="24" max="24" width="32.85546875" bestFit="1" customWidth="1"/>
    <col min="25" max="25" width="30" bestFit="1" customWidth="1"/>
    <col min="26" max="26" width="22.85546875" bestFit="1" customWidth="1"/>
  </cols>
  <sheetData>
    <row r="2" spans="1:43" x14ac:dyDescent="0.25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x14ac:dyDescent="0.25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</row>
    <row r="4" spans="1:43" ht="15.75" hidden="1" thickTop="1" x14ac:dyDescent="0.25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 t="shared" ref="Z4:Z67" si="0"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hidden="1" x14ac:dyDescent="0.25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 t="shared" si="0"/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hidden="1" x14ac:dyDescent="0.25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 t="shared" si="0"/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hidden="1" x14ac:dyDescent="0.25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 t="shared" si="0"/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hidden="1" x14ac:dyDescent="0.25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 t="shared" si="0"/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hidden="1" x14ac:dyDescent="0.25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 t="shared" si="0"/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hidden="1" x14ac:dyDescent="0.25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 t="shared" si="0"/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hidden="1" x14ac:dyDescent="0.25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 t="shared" si="0"/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hidden="1" x14ac:dyDescent="0.25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e">
        <f>VLOOKUP(E12,'Transform table'!A:B,2,0)</f>
        <v>#N/A</v>
      </c>
      <c r="Y12" t="str">
        <f>VLOOKUP(F12,'Transform table'!A:B,2,0)</f>
        <v>Djurgardens IF</v>
      </c>
      <c r="Z12" t="e">
        <f t="shared" si="0"/>
        <v>#N/A</v>
      </c>
      <c r="AA12" t="e">
        <f>VLOOKUP($Z12,'oddspedia-matches'!$A:$AD,AA$2,0)</f>
        <v>#N/A</v>
      </c>
      <c r="AB12" t="e">
        <f>VLOOKUP($Z12,'oddspedia-matches'!$A:$AD,AB$2,0)</f>
        <v>#N/A</v>
      </c>
      <c r="AC12" t="e">
        <f>VLOOKUP($Z12,'oddspedia-matches'!$A:$AD,AC$2,0)</f>
        <v>#N/A</v>
      </c>
      <c r="AD12" t="e">
        <f>VLOOKUP($Z12,'oddspedia-matches'!$A:$AD,AD$2,0)</f>
        <v>#N/A</v>
      </c>
      <c r="AE12" t="e">
        <f>VLOOKUP($Z12,'oddspedia-matches'!$A:$AD,AE$2,0)</f>
        <v>#N/A</v>
      </c>
      <c r="AF12" t="e">
        <f>VLOOKUP($Z12,'oddspedia-matches'!$A:$AD,AF$2,0)</f>
        <v>#N/A</v>
      </c>
      <c r="AG12" t="e">
        <f>VLOOKUP($Z12,'oddspedia-matches'!$A:$AD,AG$2,0)</f>
        <v>#N/A</v>
      </c>
      <c r="AH12" t="e">
        <f>VLOOKUP($Z12,'oddspedia-matches'!$A:$AD,AH$2,0)</f>
        <v>#N/A</v>
      </c>
      <c r="AI12" t="e">
        <f>VLOOKUP($Z12,'oddspedia-matches'!$A:$AD,AI$2,0)</f>
        <v>#N/A</v>
      </c>
      <c r="AJ12" t="e">
        <f>VLOOKUP($Z12,'oddspedia-matches'!$A:$AD,AJ$2,0)</f>
        <v>#N/A</v>
      </c>
      <c r="AK12" t="e">
        <f>VLOOKUP($Z12,'oddspedia-matches'!$A:$AD,AK$2,0)</f>
        <v>#N/A</v>
      </c>
      <c r="AL12" t="e">
        <f>VLOOKUP($Z12,'oddspedia-matches'!$A:$AD,AL$2,0)</f>
        <v>#N/A</v>
      </c>
      <c r="AM12" t="e">
        <f>VLOOKUP($Z12,'oddspedia-matches'!$A:$AD,AM$2,0)</f>
        <v>#N/A</v>
      </c>
      <c r="AN12" t="e">
        <f>VLOOKUP($Z12,'oddspedia-matches'!$A:$AD,AN$2,0)</f>
        <v>#N/A</v>
      </c>
      <c r="AO12" t="e">
        <f>VLOOKUP($Z12,'oddspedia-matches'!$A:$AD,AO$2,0)</f>
        <v>#N/A</v>
      </c>
      <c r="AP12" t="e">
        <f>VLOOKUP($Z12,'oddspedia-matches'!$A:$AD,AP$2,0)</f>
        <v>#N/A</v>
      </c>
      <c r="AQ12" t="e">
        <f>VLOOKUP($Z12,'oddspedia-matches'!$A:$AD,AQ$2,0)</f>
        <v>#N/A</v>
      </c>
    </row>
    <row r="13" spans="1:43" hidden="1" x14ac:dyDescent="0.25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 t="shared" si="0"/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hidden="1" x14ac:dyDescent="0.25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e">
        <f>VLOOKUP(F14,'Transform table'!A:B,2,0)</f>
        <v>#N/A</v>
      </c>
      <c r="Z14" t="e">
        <f t="shared" si="0"/>
        <v>#N/A</v>
      </c>
      <c r="AA14" t="e">
        <f>VLOOKUP($Z14,'oddspedia-matches'!$A:$AD,AA$2,0)</f>
        <v>#N/A</v>
      </c>
      <c r="AB14" t="e">
        <f>VLOOKUP($Z14,'oddspedia-matches'!$A:$AD,AB$2,0)</f>
        <v>#N/A</v>
      </c>
      <c r="AC14" t="e">
        <f>VLOOKUP($Z14,'oddspedia-matches'!$A:$AD,AC$2,0)</f>
        <v>#N/A</v>
      </c>
      <c r="AD14" t="e">
        <f>VLOOKUP($Z14,'oddspedia-matches'!$A:$AD,AD$2,0)</f>
        <v>#N/A</v>
      </c>
      <c r="AE14" t="e">
        <f>VLOOKUP($Z14,'oddspedia-matches'!$A:$AD,AE$2,0)</f>
        <v>#N/A</v>
      </c>
      <c r="AF14" t="e">
        <f>VLOOKUP($Z14,'oddspedia-matches'!$A:$AD,AF$2,0)</f>
        <v>#N/A</v>
      </c>
      <c r="AG14" t="e">
        <f>VLOOKUP($Z14,'oddspedia-matches'!$A:$AD,AG$2,0)</f>
        <v>#N/A</v>
      </c>
      <c r="AH14" t="e">
        <f>VLOOKUP($Z14,'oddspedia-matches'!$A:$AD,AH$2,0)</f>
        <v>#N/A</v>
      </c>
      <c r="AI14" t="e">
        <f>VLOOKUP($Z14,'oddspedia-matches'!$A:$AD,AI$2,0)</f>
        <v>#N/A</v>
      </c>
      <c r="AJ14" t="e">
        <f>VLOOKUP($Z14,'oddspedia-matches'!$A:$AD,AJ$2,0)</f>
        <v>#N/A</v>
      </c>
      <c r="AK14" t="e">
        <f>VLOOKUP($Z14,'oddspedia-matches'!$A:$AD,AK$2,0)</f>
        <v>#N/A</v>
      </c>
      <c r="AL14" t="e">
        <f>VLOOKUP($Z14,'oddspedia-matches'!$A:$AD,AL$2,0)</f>
        <v>#N/A</v>
      </c>
      <c r="AM14" t="e">
        <f>VLOOKUP($Z14,'oddspedia-matches'!$A:$AD,AM$2,0)</f>
        <v>#N/A</v>
      </c>
      <c r="AN14" t="e">
        <f>VLOOKUP($Z14,'oddspedia-matches'!$A:$AD,AN$2,0)</f>
        <v>#N/A</v>
      </c>
      <c r="AO14" t="e">
        <f>VLOOKUP($Z14,'oddspedia-matches'!$A:$AD,AO$2,0)</f>
        <v>#N/A</v>
      </c>
      <c r="AP14" t="e">
        <f>VLOOKUP($Z14,'oddspedia-matches'!$A:$AD,AP$2,0)</f>
        <v>#N/A</v>
      </c>
      <c r="AQ14" t="e">
        <f>VLOOKUP($Z14,'oddspedia-matches'!$A:$AD,AQ$2,0)</f>
        <v>#N/A</v>
      </c>
    </row>
    <row r="15" spans="1:43" hidden="1" x14ac:dyDescent="0.25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 t="shared" si="0"/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hidden="1" x14ac:dyDescent="0.25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 t="shared" si="0"/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hidden="1" x14ac:dyDescent="0.25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f>VLOOKUP(E17,'Transform table'!A:B,2,0)</f>
        <v>#N/A</v>
      </c>
      <c r="Y17" t="str">
        <f>VLOOKUP(F17,'Transform table'!A:B,2,0)</f>
        <v>IA Akranes</v>
      </c>
      <c r="Z17" t="e">
        <f t="shared" si="0"/>
        <v>#N/A</v>
      </c>
      <c r="AA17" t="e">
        <f>VLOOKUP($Z17,'oddspedia-matches'!$A:$AD,AA$2,0)</f>
        <v>#N/A</v>
      </c>
      <c r="AB17" t="e">
        <f>VLOOKUP($Z17,'oddspedia-matches'!$A:$AD,AB$2,0)</f>
        <v>#N/A</v>
      </c>
      <c r="AC17" t="e">
        <f>VLOOKUP($Z17,'oddspedia-matches'!$A:$AD,AC$2,0)</f>
        <v>#N/A</v>
      </c>
      <c r="AD17" t="e">
        <f>VLOOKUP($Z17,'oddspedia-matches'!$A:$AD,AD$2,0)</f>
        <v>#N/A</v>
      </c>
      <c r="AE17" t="e">
        <f>VLOOKUP($Z17,'oddspedia-matches'!$A:$AD,AE$2,0)</f>
        <v>#N/A</v>
      </c>
      <c r="AF17" t="e">
        <f>VLOOKUP($Z17,'oddspedia-matches'!$A:$AD,AF$2,0)</f>
        <v>#N/A</v>
      </c>
      <c r="AG17" t="e">
        <f>VLOOKUP($Z17,'oddspedia-matches'!$A:$AD,AG$2,0)</f>
        <v>#N/A</v>
      </c>
      <c r="AH17" t="e">
        <f>VLOOKUP($Z17,'oddspedia-matches'!$A:$AD,AH$2,0)</f>
        <v>#N/A</v>
      </c>
      <c r="AI17" t="e">
        <f>VLOOKUP($Z17,'oddspedia-matches'!$A:$AD,AI$2,0)</f>
        <v>#N/A</v>
      </c>
      <c r="AJ17" t="e">
        <f>VLOOKUP($Z17,'oddspedia-matches'!$A:$AD,AJ$2,0)</f>
        <v>#N/A</v>
      </c>
      <c r="AK17" t="e">
        <f>VLOOKUP($Z17,'oddspedia-matches'!$A:$AD,AK$2,0)</f>
        <v>#N/A</v>
      </c>
      <c r="AL17" t="e">
        <f>VLOOKUP($Z17,'oddspedia-matches'!$A:$AD,AL$2,0)</f>
        <v>#N/A</v>
      </c>
      <c r="AM17" t="e">
        <f>VLOOKUP($Z17,'oddspedia-matches'!$A:$AD,AM$2,0)</f>
        <v>#N/A</v>
      </c>
      <c r="AN17" t="e">
        <f>VLOOKUP($Z17,'oddspedia-matches'!$A:$AD,AN$2,0)</f>
        <v>#N/A</v>
      </c>
      <c r="AO17" t="e">
        <f>VLOOKUP($Z17,'oddspedia-matches'!$A:$AD,AO$2,0)</f>
        <v>#N/A</v>
      </c>
      <c r="AP17" t="e">
        <f>VLOOKUP($Z17,'oddspedia-matches'!$A:$AD,AP$2,0)</f>
        <v>#N/A</v>
      </c>
      <c r="AQ17" t="e">
        <f>VLOOKUP($Z17,'oddspedia-matches'!$A:$AD,AQ$2,0)</f>
        <v>#N/A</v>
      </c>
    </row>
    <row r="18" spans="2:43" hidden="1" x14ac:dyDescent="0.25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f>VLOOKUP(E18,'Transform table'!A:B,2,0)</f>
        <v>#N/A</v>
      </c>
      <c r="Y18" t="e">
        <f>VLOOKUP(F18,'Transform table'!A:B,2,0)</f>
        <v>#N/A</v>
      </c>
      <c r="Z18" t="e">
        <f t="shared" si="0"/>
        <v>#N/A</v>
      </c>
      <c r="AA18" t="e">
        <f>VLOOKUP($Z18,'oddspedia-matches'!$A:$AD,AA$2,0)</f>
        <v>#N/A</v>
      </c>
      <c r="AB18" t="e">
        <f>VLOOKUP($Z18,'oddspedia-matches'!$A:$AD,AB$2,0)</f>
        <v>#N/A</v>
      </c>
      <c r="AC18" t="e">
        <f>VLOOKUP($Z18,'oddspedia-matches'!$A:$AD,AC$2,0)</f>
        <v>#N/A</v>
      </c>
      <c r="AD18" t="e">
        <f>VLOOKUP($Z18,'oddspedia-matches'!$A:$AD,AD$2,0)</f>
        <v>#N/A</v>
      </c>
      <c r="AE18" t="e">
        <f>VLOOKUP($Z18,'oddspedia-matches'!$A:$AD,AE$2,0)</f>
        <v>#N/A</v>
      </c>
      <c r="AF18" t="e">
        <f>VLOOKUP($Z18,'oddspedia-matches'!$A:$AD,AF$2,0)</f>
        <v>#N/A</v>
      </c>
      <c r="AG18" t="e">
        <f>VLOOKUP($Z18,'oddspedia-matches'!$A:$AD,AG$2,0)</f>
        <v>#N/A</v>
      </c>
      <c r="AH18" t="e">
        <f>VLOOKUP($Z18,'oddspedia-matches'!$A:$AD,AH$2,0)</f>
        <v>#N/A</v>
      </c>
      <c r="AI18" t="e">
        <f>VLOOKUP($Z18,'oddspedia-matches'!$A:$AD,AI$2,0)</f>
        <v>#N/A</v>
      </c>
      <c r="AJ18" t="e">
        <f>VLOOKUP($Z18,'oddspedia-matches'!$A:$AD,AJ$2,0)</f>
        <v>#N/A</v>
      </c>
      <c r="AK18" t="e">
        <f>VLOOKUP($Z18,'oddspedia-matches'!$A:$AD,AK$2,0)</f>
        <v>#N/A</v>
      </c>
      <c r="AL18" t="e">
        <f>VLOOKUP($Z18,'oddspedia-matches'!$A:$AD,AL$2,0)</f>
        <v>#N/A</v>
      </c>
      <c r="AM18" t="e">
        <f>VLOOKUP($Z18,'oddspedia-matches'!$A:$AD,AM$2,0)</f>
        <v>#N/A</v>
      </c>
      <c r="AN18" t="e">
        <f>VLOOKUP($Z18,'oddspedia-matches'!$A:$AD,AN$2,0)</f>
        <v>#N/A</v>
      </c>
      <c r="AO18" t="e">
        <f>VLOOKUP($Z18,'oddspedia-matches'!$A:$AD,AO$2,0)</f>
        <v>#N/A</v>
      </c>
      <c r="AP18" t="e">
        <f>VLOOKUP($Z18,'oddspedia-matches'!$A:$AD,AP$2,0)</f>
        <v>#N/A</v>
      </c>
      <c r="AQ18" t="e">
        <f>VLOOKUP($Z18,'oddspedia-matches'!$A:$AD,AQ$2,0)</f>
        <v>#N/A</v>
      </c>
    </row>
    <row r="19" spans="2:43" hidden="1" x14ac:dyDescent="0.25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 t="shared" si="0"/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hidden="1" x14ac:dyDescent="0.25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</v>
      </c>
      <c r="Y20" t="e">
        <f>VLOOKUP(F20,'Transform table'!A:B,2,0)</f>
        <v>#N/A</v>
      </c>
      <c r="Z20" t="e">
        <f t="shared" si="0"/>
        <v>#N/A</v>
      </c>
      <c r="AA20" t="e">
        <f>VLOOKUP($Z20,'oddspedia-matches'!$A:$AD,AA$2,0)</f>
        <v>#N/A</v>
      </c>
      <c r="AB20" t="e">
        <f>VLOOKUP($Z20,'oddspedia-matches'!$A:$AD,AB$2,0)</f>
        <v>#N/A</v>
      </c>
      <c r="AC20" t="e">
        <f>VLOOKUP($Z20,'oddspedia-matches'!$A:$AD,AC$2,0)</f>
        <v>#N/A</v>
      </c>
      <c r="AD20" t="e">
        <f>VLOOKUP($Z20,'oddspedia-matches'!$A:$AD,AD$2,0)</f>
        <v>#N/A</v>
      </c>
      <c r="AE20" t="e">
        <f>VLOOKUP($Z20,'oddspedia-matches'!$A:$AD,AE$2,0)</f>
        <v>#N/A</v>
      </c>
      <c r="AF20" t="e">
        <f>VLOOKUP($Z20,'oddspedia-matches'!$A:$AD,AF$2,0)</f>
        <v>#N/A</v>
      </c>
      <c r="AG20" t="e">
        <f>VLOOKUP($Z20,'oddspedia-matches'!$A:$AD,AG$2,0)</f>
        <v>#N/A</v>
      </c>
      <c r="AH20" t="e">
        <f>VLOOKUP($Z20,'oddspedia-matches'!$A:$AD,AH$2,0)</f>
        <v>#N/A</v>
      </c>
      <c r="AI20" t="e">
        <f>VLOOKUP($Z20,'oddspedia-matches'!$A:$AD,AI$2,0)</f>
        <v>#N/A</v>
      </c>
      <c r="AJ20" t="e">
        <f>VLOOKUP($Z20,'oddspedia-matches'!$A:$AD,AJ$2,0)</f>
        <v>#N/A</v>
      </c>
      <c r="AK20" t="e">
        <f>VLOOKUP($Z20,'oddspedia-matches'!$A:$AD,AK$2,0)</f>
        <v>#N/A</v>
      </c>
      <c r="AL20" t="e">
        <f>VLOOKUP($Z20,'oddspedia-matches'!$A:$AD,AL$2,0)</f>
        <v>#N/A</v>
      </c>
      <c r="AM20" t="e">
        <f>VLOOKUP($Z20,'oddspedia-matches'!$A:$AD,AM$2,0)</f>
        <v>#N/A</v>
      </c>
      <c r="AN20" t="e">
        <f>VLOOKUP($Z20,'oddspedia-matches'!$A:$AD,AN$2,0)</f>
        <v>#N/A</v>
      </c>
      <c r="AO20" t="e">
        <f>VLOOKUP($Z20,'oddspedia-matches'!$A:$AD,AO$2,0)</f>
        <v>#N/A</v>
      </c>
      <c r="AP20" t="e">
        <f>VLOOKUP($Z20,'oddspedia-matches'!$A:$AD,AP$2,0)</f>
        <v>#N/A</v>
      </c>
      <c r="AQ20" t="e">
        <f>VLOOKUP($Z20,'oddspedia-matches'!$A:$AD,AQ$2,0)</f>
        <v>#N/A</v>
      </c>
    </row>
    <row r="21" spans="2:43" hidden="1" x14ac:dyDescent="0.25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 t="shared" si="0"/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hidden="1" x14ac:dyDescent="0.25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 t="shared" si="0"/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hidden="1" x14ac:dyDescent="0.25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 t="shared" si="0"/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hidden="1" x14ac:dyDescent="0.25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 t="shared" si="0"/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hidden="1" x14ac:dyDescent="0.25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 t="shared" si="0"/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hidden="1" x14ac:dyDescent="0.25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 t="shared" si="0"/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hidden="1" x14ac:dyDescent="0.25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 t="shared" si="0"/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hidden="1" x14ac:dyDescent="0.25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 t="shared" si="0"/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hidden="1" x14ac:dyDescent="0.25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 t="shared" si="0"/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hidden="1" x14ac:dyDescent="0.25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 t="shared" si="0"/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hidden="1" x14ac:dyDescent="0.25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 t="shared" si="0"/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hidden="1" x14ac:dyDescent="0.25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 t="shared" si="0"/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hidden="1" x14ac:dyDescent="0.25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 t="shared" si="0"/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hidden="1" x14ac:dyDescent="0.25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Newcastle Olympic Reserves</v>
      </c>
      <c r="Y34" t="str">
        <f>VLOOKUP(F34,'Transform table'!A:B,2,0)</f>
        <v>Belmont Swansea United SC</v>
      </c>
      <c r="Z34" t="str">
        <f t="shared" si="0"/>
        <v>22/07/2026Newcastle Olympic ReservesBelmont Swansea United SC</v>
      </c>
      <c r="AA34" t="e">
        <f>VLOOKUP($Z34,'oddspedia-matches'!$A:$AD,AA$2,0)</f>
        <v>#N/A</v>
      </c>
      <c r="AB34" t="e">
        <f>VLOOKUP($Z34,'oddspedia-matches'!$A:$AD,AB$2,0)</f>
        <v>#N/A</v>
      </c>
      <c r="AC34" t="e">
        <f>VLOOKUP($Z34,'oddspedia-matches'!$A:$AD,AC$2,0)</f>
        <v>#N/A</v>
      </c>
      <c r="AD34" t="e">
        <f>VLOOKUP($Z34,'oddspedia-matches'!$A:$AD,AD$2,0)</f>
        <v>#N/A</v>
      </c>
      <c r="AE34" t="e">
        <f>VLOOKUP($Z34,'oddspedia-matches'!$A:$AD,AE$2,0)</f>
        <v>#N/A</v>
      </c>
      <c r="AF34" t="e">
        <f>VLOOKUP($Z34,'oddspedia-matches'!$A:$AD,AF$2,0)</f>
        <v>#N/A</v>
      </c>
      <c r="AG34" t="e">
        <f>VLOOKUP($Z34,'oddspedia-matches'!$A:$AD,AG$2,0)</f>
        <v>#N/A</v>
      </c>
      <c r="AH34" t="e">
        <f>VLOOKUP($Z34,'oddspedia-matches'!$A:$AD,AH$2,0)</f>
        <v>#N/A</v>
      </c>
      <c r="AI34" t="e">
        <f>VLOOKUP($Z34,'oddspedia-matches'!$A:$AD,AI$2,0)</f>
        <v>#N/A</v>
      </c>
      <c r="AJ34" t="e">
        <f>VLOOKUP($Z34,'oddspedia-matches'!$A:$AD,AJ$2,0)</f>
        <v>#N/A</v>
      </c>
      <c r="AK34" t="e">
        <f>VLOOKUP($Z34,'oddspedia-matches'!$A:$AD,AK$2,0)</f>
        <v>#N/A</v>
      </c>
      <c r="AL34" t="e">
        <f>VLOOKUP($Z34,'oddspedia-matches'!$A:$AD,AL$2,0)</f>
        <v>#N/A</v>
      </c>
      <c r="AM34" t="e">
        <f>VLOOKUP($Z34,'oddspedia-matches'!$A:$AD,AM$2,0)</f>
        <v>#N/A</v>
      </c>
      <c r="AN34" t="e">
        <f>VLOOKUP($Z34,'oddspedia-matches'!$A:$AD,AN$2,0)</f>
        <v>#N/A</v>
      </c>
      <c r="AO34" t="e">
        <f>VLOOKUP($Z34,'oddspedia-matches'!$A:$AD,AO$2,0)</f>
        <v>#N/A</v>
      </c>
      <c r="AP34" t="e">
        <f>VLOOKUP($Z34,'oddspedia-matches'!$A:$AD,AP$2,0)</f>
        <v>#N/A</v>
      </c>
      <c r="AQ34" t="e">
        <f>VLOOKUP($Z34,'oddspedia-matches'!$A:$AD,AQ$2,0)</f>
        <v>#N/A</v>
      </c>
    </row>
    <row r="35" spans="2:43" hidden="1" x14ac:dyDescent="0.25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 t="shared" si="0"/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hidden="1" x14ac:dyDescent="0.25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 t="shared" si="0"/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hidden="1" x14ac:dyDescent="0.25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 t="shared" si="0"/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hidden="1" x14ac:dyDescent="0.25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 t="shared" si="0"/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hidden="1" x14ac:dyDescent="0.25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 t="shared" si="0"/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hidden="1" x14ac:dyDescent="0.25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 t="shared" si="0"/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hidden="1" x14ac:dyDescent="0.25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e">
        <f>VLOOKUP(E41,'Transform table'!A:B,2,0)</f>
        <v>#N/A</v>
      </c>
      <c r="Y41" t="str">
        <f>VLOOKUP(F41,'Transform table'!A:B,2,0)</f>
        <v>Viking</v>
      </c>
      <c r="Z41" t="e">
        <f t="shared" si="0"/>
        <v>#N/A</v>
      </c>
      <c r="AA41" t="e">
        <f>VLOOKUP($Z41,'oddspedia-matches'!$A:$AD,AA$2,0)</f>
        <v>#N/A</v>
      </c>
      <c r="AB41" t="e">
        <f>VLOOKUP($Z41,'oddspedia-matches'!$A:$AD,AB$2,0)</f>
        <v>#N/A</v>
      </c>
      <c r="AC41" t="e">
        <f>VLOOKUP($Z41,'oddspedia-matches'!$A:$AD,AC$2,0)</f>
        <v>#N/A</v>
      </c>
      <c r="AD41" t="e">
        <f>VLOOKUP($Z41,'oddspedia-matches'!$A:$AD,AD$2,0)</f>
        <v>#N/A</v>
      </c>
      <c r="AE41" t="e">
        <f>VLOOKUP($Z41,'oddspedia-matches'!$A:$AD,AE$2,0)</f>
        <v>#N/A</v>
      </c>
      <c r="AF41" t="e">
        <f>VLOOKUP($Z41,'oddspedia-matches'!$A:$AD,AF$2,0)</f>
        <v>#N/A</v>
      </c>
      <c r="AG41" t="e">
        <f>VLOOKUP($Z41,'oddspedia-matches'!$A:$AD,AG$2,0)</f>
        <v>#N/A</v>
      </c>
      <c r="AH41" t="e">
        <f>VLOOKUP($Z41,'oddspedia-matches'!$A:$AD,AH$2,0)</f>
        <v>#N/A</v>
      </c>
      <c r="AI41" t="e">
        <f>VLOOKUP($Z41,'oddspedia-matches'!$A:$AD,AI$2,0)</f>
        <v>#N/A</v>
      </c>
      <c r="AJ41" t="e">
        <f>VLOOKUP($Z41,'oddspedia-matches'!$A:$AD,AJ$2,0)</f>
        <v>#N/A</v>
      </c>
      <c r="AK41" t="e">
        <f>VLOOKUP($Z41,'oddspedia-matches'!$A:$AD,AK$2,0)</f>
        <v>#N/A</v>
      </c>
      <c r="AL41" t="e">
        <f>VLOOKUP($Z41,'oddspedia-matches'!$A:$AD,AL$2,0)</f>
        <v>#N/A</v>
      </c>
      <c r="AM41" t="e">
        <f>VLOOKUP($Z41,'oddspedia-matches'!$A:$AD,AM$2,0)</f>
        <v>#N/A</v>
      </c>
      <c r="AN41" t="e">
        <f>VLOOKUP($Z41,'oddspedia-matches'!$A:$AD,AN$2,0)</f>
        <v>#N/A</v>
      </c>
      <c r="AO41" t="e">
        <f>VLOOKUP($Z41,'oddspedia-matches'!$A:$AD,AO$2,0)</f>
        <v>#N/A</v>
      </c>
      <c r="AP41" t="e">
        <f>VLOOKUP($Z41,'oddspedia-matches'!$A:$AD,AP$2,0)</f>
        <v>#N/A</v>
      </c>
      <c r="AQ41" t="e">
        <f>VLOOKUP($Z41,'oddspedia-matches'!$A:$AD,AQ$2,0)</f>
        <v>#N/A</v>
      </c>
    </row>
    <row r="42" spans="2:43" hidden="1" x14ac:dyDescent="0.25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 t="shared" si="0"/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hidden="1" x14ac:dyDescent="0.25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 t="shared" si="0"/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hidden="1" x14ac:dyDescent="0.25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 t="shared" si="0"/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hidden="1" x14ac:dyDescent="0.25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 t="shared" si="0"/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hidden="1" x14ac:dyDescent="0.25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 t="shared" si="0"/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hidden="1" x14ac:dyDescent="0.25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 t="shared" si="0"/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hidden="1" x14ac:dyDescent="0.25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 t="shared" si="0"/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hidden="1" x14ac:dyDescent="0.25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 t="shared" si="0"/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hidden="1" x14ac:dyDescent="0.25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 t="shared" si="0"/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hidden="1" x14ac:dyDescent="0.25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 t="shared" si="0"/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hidden="1" x14ac:dyDescent="0.25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 t="shared" si="0"/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hidden="1" x14ac:dyDescent="0.25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 t="shared" si="0"/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hidden="1" x14ac:dyDescent="0.25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 t="shared" si="0"/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hidden="1" x14ac:dyDescent="0.25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 t="shared" si="0"/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hidden="1" x14ac:dyDescent="0.25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 t="shared" si="0"/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hidden="1" x14ac:dyDescent="0.25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 t="shared" si="0"/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hidden="1" x14ac:dyDescent="0.25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 t="shared" si="0"/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hidden="1" x14ac:dyDescent="0.25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 t="shared" si="0"/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hidden="1" x14ac:dyDescent="0.25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 t="shared" si="0"/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hidden="1" x14ac:dyDescent="0.25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 t="shared" si="0"/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hidden="1" x14ac:dyDescent="0.25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 t="shared" si="0"/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hidden="1" x14ac:dyDescent="0.25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 t="shared" si="0"/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hidden="1" x14ac:dyDescent="0.25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 t="shared" si="0"/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hidden="1" x14ac:dyDescent="0.25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 t="shared" si="0"/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hidden="1" x14ac:dyDescent="0.25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 t="shared" si="0"/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hidden="1" x14ac:dyDescent="0.25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 t="shared" si="0"/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hidden="1" x14ac:dyDescent="0.25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 t="shared" ref="Z68:Z131" si="1"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hidden="1" x14ac:dyDescent="0.25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 t="shared" si="1"/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hidden="1" x14ac:dyDescent="0.25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 t="shared" si="1"/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hidden="1" x14ac:dyDescent="0.25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 t="shared" si="1"/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hidden="1" x14ac:dyDescent="0.25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 t="shared" si="1"/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hidden="1" x14ac:dyDescent="0.25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e">
        <f>VLOOKUP(E73,'Transform table'!A:B,2,0)</f>
        <v>#N/A</v>
      </c>
      <c r="Y73" t="str">
        <f>VLOOKUP(F73,'Transform table'!A:B,2,0)</f>
        <v xml:space="preserve">Throttur </v>
      </c>
      <c r="Z73" t="e">
        <f t="shared" si="1"/>
        <v>#N/A</v>
      </c>
      <c r="AA73" t="e">
        <f>VLOOKUP($Z73,'oddspedia-matches'!$A:$AD,AA$2,0)</f>
        <v>#N/A</v>
      </c>
      <c r="AB73" t="e">
        <f>VLOOKUP($Z73,'oddspedia-matches'!$A:$AD,AB$2,0)</f>
        <v>#N/A</v>
      </c>
      <c r="AC73" t="e">
        <f>VLOOKUP($Z73,'oddspedia-matches'!$A:$AD,AC$2,0)</f>
        <v>#N/A</v>
      </c>
      <c r="AD73" t="e">
        <f>VLOOKUP($Z73,'oddspedia-matches'!$A:$AD,AD$2,0)</f>
        <v>#N/A</v>
      </c>
      <c r="AE73" t="e">
        <f>VLOOKUP($Z73,'oddspedia-matches'!$A:$AD,AE$2,0)</f>
        <v>#N/A</v>
      </c>
      <c r="AF73" t="e">
        <f>VLOOKUP($Z73,'oddspedia-matches'!$A:$AD,AF$2,0)</f>
        <v>#N/A</v>
      </c>
      <c r="AG73" t="e">
        <f>VLOOKUP($Z73,'oddspedia-matches'!$A:$AD,AG$2,0)</f>
        <v>#N/A</v>
      </c>
      <c r="AH73" t="e">
        <f>VLOOKUP($Z73,'oddspedia-matches'!$A:$AD,AH$2,0)</f>
        <v>#N/A</v>
      </c>
      <c r="AI73" t="e">
        <f>VLOOKUP($Z73,'oddspedia-matches'!$A:$AD,AI$2,0)</f>
        <v>#N/A</v>
      </c>
      <c r="AJ73" t="e">
        <f>VLOOKUP($Z73,'oddspedia-matches'!$A:$AD,AJ$2,0)</f>
        <v>#N/A</v>
      </c>
      <c r="AK73" t="e">
        <f>VLOOKUP($Z73,'oddspedia-matches'!$A:$AD,AK$2,0)</f>
        <v>#N/A</v>
      </c>
      <c r="AL73" t="e">
        <f>VLOOKUP($Z73,'oddspedia-matches'!$A:$AD,AL$2,0)</f>
        <v>#N/A</v>
      </c>
      <c r="AM73" t="e">
        <f>VLOOKUP($Z73,'oddspedia-matches'!$A:$AD,AM$2,0)</f>
        <v>#N/A</v>
      </c>
      <c r="AN73" t="e">
        <f>VLOOKUP($Z73,'oddspedia-matches'!$A:$AD,AN$2,0)</f>
        <v>#N/A</v>
      </c>
      <c r="AO73" t="e">
        <f>VLOOKUP($Z73,'oddspedia-matches'!$A:$AD,AO$2,0)</f>
        <v>#N/A</v>
      </c>
      <c r="AP73" t="e">
        <f>VLOOKUP($Z73,'oddspedia-matches'!$A:$AD,AP$2,0)</f>
        <v>#N/A</v>
      </c>
      <c r="AQ73" t="e">
        <f>VLOOKUP($Z73,'oddspedia-matches'!$A:$AD,AQ$2,0)</f>
        <v>#N/A</v>
      </c>
    </row>
    <row r="74" spans="2:43" hidden="1" x14ac:dyDescent="0.25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 t="shared" si="1"/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hidden="1" x14ac:dyDescent="0.25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 t="shared" si="1"/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hidden="1" x14ac:dyDescent="0.25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e">
        <f>VLOOKUP(E76,'Transform table'!A:B,2,0)</f>
        <v>#N/A</v>
      </c>
      <c r="Y76" t="str">
        <f>VLOOKUP(F76,'Transform table'!A:B,2,0)</f>
        <v>Rosario Central</v>
      </c>
      <c r="Z76" t="e">
        <f t="shared" si="1"/>
        <v>#N/A</v>
      </c>
      <c r="AA76" t="e">
        <f>VLOOKUP($Z76,'oddspedia-matches'!$A:$AD,AA$2,0)</f>
        <v>#N/A</v>
      </c>
      <c r="AB76" t="e">
        <f>VLOOKUP($Z76,'oddspedia-matches'!$A:$AD,AB$2,0)</f>
        <v>#N/A</v>
      </c>
      <c r="AC76" t="e">
        <f>VLOOKUP($Z76,'oddspedia-matches'!$A:$AD,AC$2,0)</f>
        <v>#N/A</v>
      </c>
      <c r="AD76" t="e">
        <f>VLOOKUP($Z76,'oddspedia-matches'!$A:$AD,AD$2,0)</f>
        <v>#N/A</v>
      </c>
      <c r="AE76" t="e">
        <f>VLOOKUP($Z76,'oddspedia-matches'!$A:$AD,AE$2,0)</f>
        <v>#N/A</v>
      </c>
      <c r="AF76" t="e">
        <f>VLOOKUP($Z76,'oddspedia-matches'!$A:$AD,AF$2,0)</f>
        <v>#N/A</v>
      </c>
      <c r="AG76" t="e">
        <f>VLOOKUP($Z76,'oddspedia-matches'!$A:$AD,AG$2,0)</f>
        <v>#N/A</v>
      </c>
      <c r="AH76" t="e">
        <f>VLOOKUP($Z76,'oddspedia-matches'!$A:$AD,AH$2,0)</f>
        <v>#N/A</v>
      </c>
      <c r="AI76" t="e">
        <f>VLOOKUP($Z76,'oddspedia-matches'!$A:$AD,AI$2,0)</f>
        <v>#N/A</v>
      </c>
      <c r="AJ76" t="e">
        <f>VLOOKUP($Z76,'oddspedia-matches'!$A:$AD,AJ$2,0)</f>
        <v>#N/A</v>
      </c>
      <c r="AK76" t="e">
        <f>VLOOKUP($Z76,'oddspedia-matches'!$A:$AD,AK$2,0)</f>
        <v>#N/A</v>
      </c>
      <c r="AL76" t="e">
        <f>VLOOKUP($Z76,'oddspedia-matches'!$A:$AD,AL$2,0)</f>
        <v>#N/A</v>
      </c>
      <c r="AM76" t="e">
        <f>VLOOKUP($Z76,'oddspedia-matches'!$A:$AD,AM$2,0)</f>
        <v>#N/A</v>
      </c>
      <c r="AN76" t="e">
        <f>VLOOKUP($Z76,'oddspedia-matches'!$A:$AD,AN$2,0)</f>
        <v>#N/A</v>
      </c>
      <c r="AO76" t="e">
        <f>VLOOKUP($Z76,'oddspedia-matches'!$A:$AD,AO$2,0)</f>
        <v>#N/A</v>
      </c>
      <c r="AP76" t="e">
        <f>VLOOKUP($Z76,'oddspedia-matches'!$A:$AD,AP$2,0)</f>
        <v>#N/A</v>
      </c>
      <c r="AQ76" t="e">
        <f>VLOOKUP($Z76,'oddspedia-matches'!$A:$AD,AQ$2,0)</f>
        <v>#N/A</v>
      </c>
    </row>
    <row r="77" spans="2:43" hidden="1" x14ac:dyDescent="0.25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 t="shared" si="1"/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hidden="1" x14ac:dyDescent="0.25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 t="shared" si="1"/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hidden="1" x14ac:dyDescent="0.25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 t="shared" si="1"/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hidden="1" x14ac:dyDescent="0.25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 t="shared" si="1"/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hidden="1" x14ac:dyDescent="0.25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 t="shared" si="1"/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hidden="1" x14ac:dyDescent="0.25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 t="shared" si="1"/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hidden="1" x14ac:dyDescent="0.25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 t="shared" si="1"/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hidden="1" x14ac:dyDescent="0.25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e">
        <f>VLOOKUP(E84,'Transform table'!A:B,2,0)</f>
        <v>#N/A</v>
      </c>
      <c r="Y84" t="str">
        <f>VLOOKUP(F84,'Transform table'!A:B,2,0)</f>
        <v>Aldosivi</v>
      </c>
      <c r="Z84" t="e">
        <f t="shared" si="1"/>
        <v>#N/A</v>
      </c>
      <c r="AA84" t="e">
        <f>VLOOKUP($Z84,'oddspedia-matches'!$A:$AD,AA$2,0)</f>
        <v>#N/A</v>
      </c>
      <c r="AB84" t="e">
        <f>VLOOKUP($Z84,'oddspedia-matches'!$A:$AD,AB$2,0)</f>
        <v>#N/A</v>
      </c>
      <c r="AC84" t="e">
        <f>VLOOKUP($Z84,'oddspedia-matches'!$A:$AD,AC$2,0)</f>
        <v>#N/A</v>
      </c>
      <c r="AD84" t="e">
        <f>VLOOKUP($Z84,'oddspedia-matches'!$A:$AD,AD$2,0)</f>
        <v>#N/A</v>
      </c>
      <c r="AE84" t="e">
        <f>VLOOKUP($Z84,'oddspedia-matches'!$A:$AD,AE$2,0)</f>
        <v>#N/A</v>
      </c>
      <c r="AF84" t="e">
        <f>VLOOKUP($Z84,'oddspedia-matches'!$A:$AD,AF$2,0)</f>
        <v>#N/A</v>
      </c>
      <c r="AG84" t="e">
        <f>VLOOKUP($Z84,'oddspedia-matches'!$A:$AD,AG$2,0)</f>
        <v>#N/A</v>
      </c>
      <c r="AH84" t="e">
        <f>VLOOKUP($Z84,'oddspedia-matches'!$A:$AD,AH$2,0)</f>
        <v>#N/A</v>
      </c>
      <c r="AI84" t="e">
        <f>VLOOKUP($Z84,'oddspedia-matches'!$A:$AD,AI$2,0)</f>
        <v>#N/A</v>
      </c>
      <c r="AJ84" t="e">
        <f>VLOOKUP($Z84,'oddspedia-matches'!$A:$AD,AJ$2,0)</f>
        <v>#N/A</v>
      </c>
      <c r="AK84" t="e">
        <f>VLOOKUP($Z84,'oddspedia-matches'!$A:$AD,AK$2,0)</f>
        <v>#N/A</v>
      </c>
      <c r="AL84" t="e">
        <f>VLOOKUP($Z84,'oddspedia-matches'!$A:$AD,AL$2,0)</f>
        <v>#N/A</v>
      </c>
      <c r="AM84" t="e">
        <f>VLOOKUP($Z84,'oddspedia-matches'!$A:$AD,AM$2,0)</f>
        <v>#N/A</v>
      </c>
      <c r="AN84" t="e">
        <f>VLOOKUP($Z84,'oddspedia-matches'!$A:$AD,AN$2,0)</f>
        <v>#N/A</v>
      </c>
      <c r="AO84" t="e">
        <f>VLOOKUP($Z84,'oddspedia-matches'!$A:$AD,AO$2,0)</f>
        <v>#N/A</v>
      </c>
      <c r="AP84" t="e">
        <f>VLOOKUP($Z84,'oddspedia-matches'!$A:$AD,AP$2,0)</f>
        <v>#N/A</v>
      </c>
      <c r="AQ84" t="e">
        <f>VLOOKUP($Z84,'oddspedia-matches'!$A:$AD,AQ$2,0)</f>
        <v>#N/A</v>
      </c>
    </row>
    <row r="85" spans="2:43" hidden="1" x14ac:dyDescent="0.25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 t="shared" si="1"/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hidden="1" x14ac:dyDescent="0.25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 t="shared" si="1"/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hidden="1" x14ac:dyDescent="0.25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 t="shared" si="1"/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hidden="1" x14ac:dyDescent="0.25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 t="shared" si="1"/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hidden="1" x14ac:dyDescent="0.25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 t="shared" si="1"/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hidden="1" x14ac:dyDescent="0.25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 t="shared" si="1"/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hidden="1" x14ac:dyDescent="0.25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 t="shared" si="1"/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hidden="1" x14ac:dyDescent="0.25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 t="shared" si="1"/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hidden="1" x14ac:dyDescent="0.25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e">
        <f>VLOOKUP(E93,'Transform table'!A:B,2,0)</f>
        <v>#N/A</v>
      </c>
      <c r="Y93" t="e">
        <f>VLOOKUP(F93,'Transform table'!A:B,2,0)</f>
        <v>#N/A</v>
      </c>
      <c r="Z93" t="e">
        <f t="shared" si="1"/>
        <v>#N/A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hidden="1" x14ac:dyDescent="0.25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e">
        <f>VLOOKUP(E94,'Transform table'!A:B,2,0)</f>
        <v>#N/A</v>
      </c>
      <c r="Y94" t="e">
        <f>VLOOKUP(F94,'Transform table'!A:B,2,0)</f>
        <v>#N/A</v>
      </c>
      <c r="Z94" t="e">
        <f t="shared" si="1"/>
        <v>#N/A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hidden="1" x14ac:dyDescent="0.25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e">
        <f>VLOOKUP(E95,'Transform table'!A:B,2,0)</f>
        <v>#N/A</v>
      </c>
      <c r="Y95" t="str">
        <f>VLOOKUP(F95,'Transform table'!A:B,2,0)</f>
        <v>Hegelmann Litauen</v>
      </c>
      <c r="Z95" t="e">
        <f t="shared" si="1"/>
        <v>#N/A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hidden="1" x14ac:dyDescent="0.25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e">
        <f>VLOOKUP(E96,'Transform table'!A:B,2,0)</f>
        <v>#N/A</v>
      </c>
      <c r="Y96" t="e">
        <f>VLOOKUP(F96,'Transform table'!A:B,2,0)</f>
        <v>#N/A</v>
      </c>
      <c r="Z96" t="e">
        <f t="shared" si="1"/>
        <v>#N/A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hidden="1" x14ac:dyDescent="0.25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 t="shared" si="1"/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hidden="1" x14ac:dyDescent="0.25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 t="shared" si="1"/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hidden="1" x14ac:dyDescent="0.25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 t="shared" si="1"/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hidden="1" x14ac:dyDescent="0.25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 t="shared" si="1"/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hidden="1" x14ac:dyDescent="0.25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 t="shared" si="1"/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hidden="1" x14ac:dyDescent="0.25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 t="shared" si="1"/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hidden="1" x14ac:dyDescent="0.25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 t="shared" si="1"/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hidden="1" x14ac:dyDescent="0.25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tr">
        <f>VLOOKUP(E104,'Transform table'!A:B,2,0)</f>
        <v>UMF Njardvik</v>
      </c>
      <c r="Y104" t="e">
        <f>VLOOKUP(F104,'Transform table'!A:B,2,0)</f>
        <v>#N/A</v>
      </c>
      <c r="Z104" t="e">
        <f t="shared" si="1"/>
        <v>#N/A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hidden="1" x14ac:dyDescent="0.25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 t="shared" si="1"/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hidden="1" x14ac:dyDescent="0.25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 t="shared" si="1"/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hidden="1" x14ac:dyDescent="0.25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f>VLOOKUP(E107,'Transform table'!A:B,2,0)</f>
        <v>#N/A</v>
      </c>
      <c r="Y107" t="e">
        <f>VLOOKUP(F107,'Transform table'!A:B,2,0)</f>
        <v>#N/A</v>
      </c>
      <c r="Z107" t="e">
        <f t="shared" si="1"/>
        <v>#N/A</v>
      </c>
      <c r="AA107" t="e">
        <f>VLOOKUP($Z107,'oddspedia-matches'!$A:$AD,AA$2,0)</f>
        <v>#N/A</v>
      </c>
      <c r="AB107" t="e">
        <f>VLOOKUP($Z107,'oddspedia-matches'!$A:$AD,AB$2,0)</f>
        <v>#N/A</v>
      </c>
      <c r="AC107" t="e">
        <f>VLOOKUP($Z107,'oddspedia-matches'!$A:$AD,AC$2,0)</f>
        <v>#N/A</v>
      </c>
      <c r="AD107" t="e">
        <f>VLOOKUP($Z107,'oddspedia-matches'!$A:$AD,AD$2,0)</f>
        <v>#N/A</v>
      </c>
      <c r="AE107" t="e">
        <f>VLOOKUP($Z107,'oddspedia-matches'!$A:$AD,AE$2,0)</f>
        <v>#N/A</v>
      </c>
      <c r="AF107" t="e">
        <f>VLOOKUP($Z107,'oddspedia-matches'!$A:$AD,AF$2,0)</f>
        <v>#N/A</v>
      </c>
      <c r="AG107" t="e">
        <f>VLOOKUP($Z107,'oddspedia-matches'!$A:$AD,AG$2,0)</f>
        <v>#N/A</v>
      </c>
      <c r="AH107" t="e">
        <f>VLOOKUP($Z107,'oddspedia-matches'!$A:$AD,AH$2,0)</f>
        <v>#N/A</v>
      </c>
      <c r="AI107" t="e">
        <f>VLOOKUP($Z107,'oddspedia-matches'!$A:$AD,AI$2,0)</f>
        <v>#N/A</v>
      </c>
      <c r="AJ107" t="e">
        <f>VLOOKUP($Z107,'oddspedia-matches'!$A:$AD,AJ$2,0)</f>
        <v>#N/A</v>
      </c>
      <c r="AK107" t="e">
        <f>VLOOKUP($Z107,'oddspedia-matches'!$A:$AD,AK$2,0)</f>
        <v>#N/A</v>
      </c>
      <c r="AL107" t="e">
        <f>VLOOKUP($Z107,'oddspedia-matches'!$A:$AD,AL$2,0)</f>
        <v>#N/A</v>
      </c>
      <c r="AM107" t="e">
        <f>VLOOKUP($Z107,'oddspedia-matches'!$A:$AD,AM$2,0)</f>
        <v>#N/A</v>
      </c>
      <c r="AN107" t="e">
        <f>VLOOKUP($Z107,'oddspedia-matches'!$A:$AD,AN$2,0)</f>
        <v>#N/A</v>
      </c>
      <c r="AO107" t="e">
        <f>VLOOKUP($Z107,'oddspedia-matches'!$A:$AD,AO$2,0)</f>
        <v>#N/A</v>
      </c>
      <c r="AP107" t="e">
        <f>VLOOKUP($Z107,'oddspedia-matches'!$A:$AD,AP$2,0)</f>
        <v>#N/A</v>
      </c>
      <c r="AQ107" t="e">
        <f>VLOOKUP($Z107,'oddspedia-matches'!$A:$AD,AQ$2,0)</f>
        <v>#N/A</v>
      </c>
    </row>
    <row r="108" spans="2:43" hidden="1" x14ac:dyDescent="0.25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 t="shared" si="1"/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hidden="1" x14ac:dyDescent="0.25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 t="shared" si="1"/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hidden="1" x14ac:dyDescent="0.25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 t="shared" si="1"/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hidden="1" x14ac:dyDescent="0.25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 t="shared" si="1"/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hidden="1" x14ac:dyDescent="0.25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 t="shared" si="1"/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hidden="1" x14ac:dyDescent="0.25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 t="shared" si="1"/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hidden="1" x14ac:dyDescent="0.25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 t="shared" si="1"/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hidden="1" x14ac:dyDescent="0.25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 t="shared" si="1"/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hidden="1" x14ac:dyDescent="0.25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 t="shared" si="1"/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hidden="1" x14ac:dyDescent="0.25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e">
        <f>VLOOKUP(E117,'Transform table'!A:B,2,0)</f>
        <v>#N/A</v>
      </c>
      <c r="Y117" t="e">
        <f>VLOOKUP(F117,'Transform table'!A:B,2,0)</f>
        <v>#N/A</v>
      </c>
      <c r="Z117" t="e">
        <f t="shared" si="1"/>
        <v>#N/A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hidden="1" x14ac:dyDescent="0.25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 t="shared" si="1"/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hidden="1" x14ac:dyDescent="0.25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 t="shared" si="1"/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hidden="1" x14ac:dyDescent="0.25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 t="shared" si="1"/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hidden="1" x14ac:dyDescent="0.25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e">
        <f>VLOOKUP(E121,'Transform table'!A:B,2,0)</f>
        <v>#N/A</v>
      </c>
      <c r="Y121" t="e">
        <f>VLOOKUP(F121,'Transform table'!A:B,2,0)</f>
        <v>#N/A</v>
      </c>
      <c r="Z121" t="e">
        <f t="shared" si="1"/>
        <v>#N/A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hidden="1" x14ac:dyDescent="0.25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 t="shared" si="1"/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hidden="1" x14ac:dyDescent="0.25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 t="shared" si="1"/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hidden="1" x14ac:dyDescent="0.25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 t="shared" si="1"/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hidden="1" x14ac:dyDescent="0.25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 t="shared" si="1"/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hidden="1" x14ac:dyDescent="0.25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 t="shared" si="1"/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hidden="1" x14ac:dyDescent="0.25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 t="shared" si="1"/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hidden="1" x14ac:dyDescent="0.25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 t="shared" si="1"/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hidden="1" x14ac:dyDescent="0.25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 t="shared" si="1"/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hidden="1" x14ac:dyDescent="0.25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tr">
        <f>VLOOKUP(E130,'Transform table'!A:B,2,0)</f>
        <v>Cooks Hill United</v>
      </c>
      <c r="Y130" t="str">
        <f>VLOOKUP(F130,'Transform table'!A:B,2,0)</f>
        <v>Lambton Jaffas</v>
      </c>
      <c r="Z130" t="str">
        <f t="shared" si="1"/>
        <v>25/07/2026Cooks Hill UnitedLambton Jaffas</v>
      </c>
      <c r="AA130" t="str">
        <f>VLOOKUP($Z130,'oddspedia-matches'!$A:$AD,AA$2,0)</f>
        <v>1 - 0</v>
      </c>
      <c r="AB130" t="str">
        <f>VLOOKUP($Z130,'oddspedia-matches'!$A:$AD,AB$2,0)</f>
        <v>Green</v>
      </c>
      <c r="AC130" t="str">
        <f>VLOOKUP($Z130,'oddspedia-matches'!$A:$AD,AC$2,0)</f>
        <v>Red</v>
      </c>
      <c r="AD130" t="str">
        <f>VLOOKUP($Z130,'oddspedia-matches'!$A:$AD,AD$2,0)</f>
        <v>Red</v>
      </c>
      <c r="AE130" t="str">
        <f>VLOOKUP($Z130,'oddspedia-matches'!$A:$AD,AE$2,0)</f>
        <v>Green</v>
      </c>
      <c r="AF130" t="str">
        <f>VLOOKUP($Z130,'oddspedia-matches'!$A:$AD,AF$2,0)</f>
        <v>Red</v>
      </c>
      <c r="AG130" t="str">
        <f>VLOOKUP($Z130,'oddspedia-matches'!$A:$AD,AG$2,0)</f>
        <v>Green</v>
      </c>
      <c r="AH130" t="str">
        <f>VLOOKUP($Z130,'oddspedia-matches'!$A:$AD,AH$2,0)</f>
        <v>Red</v>
      </c>
      <c r="AI130" t="str">
        <f>VLOOKUP($Z130,'oddspedia-matches'!$A:$AD,AI$2,0)</f>
        <v>Green</v>
      </c>
      <c r="AJ130" t="str">
        <f>VLOOKUP($Z130,'oddspedia-matches'!$A:$AD,AJ$2,0)</f>
        <v>Red</v>
      </c>
      <c r="AK130" t="str">
        <f>VLOOKUP($Z130,'oddspedia-matches'!$A:$AD,AK$2,0)</f>
        <v>Red</v>
      </c>
      <c r="AL130" t="str">
        <f>VLOOKUP($Z130,'oddspedia-matches'!$A:$AD,AL$2,0)</f>
        <v>Red</v>
      </c>
      <c r="AM130" t="str">
        <f>VLOOKUP($Z130,'oddspedia-matches'!$A:$AD,AM$2,0)</f>
        <v>Red</v>
      </c>
      <c r="AN130" t="str">
        <f>VLOOKUP($Z130,'oddspedia-matches'!$A:$AD,AN$2,0)</f>
        <v>Green</v>
      </c>
      <c r="AO130" t="str">
        <f>VLOOKUP($Z130,'oddspedia-matches'!$A:$AD,AO$2,0)</f>
        <v>Green</v>
      </c>
      <c r="AP130" t="str">
        <f>VLOOKUP($Z130,'oddspedia-matches'!$A:$AD,AP$2,0)</f>
        <v>Red</v>
      </c>
      <c r="AQ130" t="str">
        <f>VLOOKUP($Z130,'oddspedia-matches'!$A:$AD,AQ$2,0)</f>
        <v>Green</v>
      </c>
    </row>
    <row r="131" spans="2:43" hidden="1" x14ac:dyDescent="0.25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 Olympic</v>
      </c>
      <c r="Y131" t="str">
        <f>VLOOKUP(F131,'Transform table'!A:B,2,0)</f>
        <v>Queanbeyan City FC</v>
      </c>
      <c r="Z131" t="str">
        <f t="shared" si="1"/>
        <v>25/07/2026Canberra OlympicQueanbeyan City FC</v>
      </c>
      <c r="AA131" t="str">
        <f>VLOOKUP($Z131,'oddspedia-matches'!$A:$AD,AA$2,0)</f>
        <v>2 - 2</v>
      </c>
      <c r="AB131" t="str">
        <f>VLOOKUP($Z131,'oddspedia-matches'!$A:$AD,AB$2,0)</f>
        <v>Red</v>
      </c>
      <c r="AC131" t="str">
        <f>VLOOKUP($Z131,'oddspedia-matches'!$A:$AD,AC$2,0)</f>
        <v>Green</v>
      </c>
      <c r="AD131" t="str">
        <f>VLOOKUP($Z131,'oddspedia-matches'!$A:$AD,AD$2,0)</f>
        <v>Red</v>
      </c>
      <c r="AE131" t="str">
        <f>VLOOKUP($Z131,'oddspedia-matches'!$A:$AD,AE$2,0)</f>
        <v>Green</v>
      </c>
      <c r="AF131" t="str">
        <f>VLOOKUP($Z131,'oddspedia-matches'!$A:$AD,AF$2,0)</f>
        <v>Green</v>
      </c>
      <c r="AG131" t="str">
        <f>VLOOKUP($Z131,'oddspedia-matches'!$A:$AD,AG$2,0)</f>
        <v>Red</v>
      </c>
      <c r="AH131" t="str">
        <f>VLOOKUP($Z131,'oddspedia-matches'!$A:$AD,AH$2,0)</f>
        <v>Red</v>
      </c>
      <c r="AI131" t="str">
        <f>VLOOKUP($Z131,'oddspedia-matches'!$A:$AD,AI$2,0)</f>
        <v>Green</v>
      </c>
      <c r="AJ131" t="str">
        <f>VLOOKUP($Z131,'oddspedia-matches'!$A:$AD,AJ$2,0)</f>
        <v>Red</v>
      </c>
      <c r="AK131" t="str">
        <f>VLOOKUP($Z131,'oddspedia-matches'!$A:$AD,AK$2,0)</f>
        <v>Green</v>
      </c>
      <c r="AL131" t="str">
        <f>VLOOKUP($Z131,'oddspedia-matches'!$A:$AD,AL$2,0)</f>
        <v>Green</v>
      </c>
      <c r="AM131" t="str">
        <f>VLOOKUP($Z131,'oddspedia-matches'!$A:$AD,AM$2,0)</f>
        <v>Green</v>
      </c>
      <c r="AN131" t="str">
        <f>VLOOKUP($Z131,'oddspedia-matches'!$A:$AD,AN$2,0)</f>
        <v>Red</v>
      </c>
      <c r="AO131" t="str">
        <f>VLOOKUP($Z131,'oddspedia-matches'!$A:$AD,AO$2,0)</f>
        <v>Red</v>
      </c>
      <c r="AP131" t="str">
        <f>VLOOKUP($Z131,'oddspedia-matches'!$A:$AD,AP$2,0)</f>
        <v>Green</v>
      </c>
      <c r="AQ131" t="str">
        <f>VLOOKUP($Z131,'oddspedia-matches'!$A:$AD,AQ$2,0)</f>
        <v>Red</v>
      </c>
    </row>
    <row r="132" spans="2:43" hidden="1" x14ac:dyDescent="0.25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str">
        <f>VLOOKUP(F132,'Transform table'!A:B,2,0)</f>
        <v>Devonport City</v>
      </c>
      <c r="Z132" t="str">
        <f t="shared" ref="Z132:Z195" si="2">C132&amp;X132&amp;Y132</f>
        <v>25/07/2026Launceston UnitedDevonport City</v>
      </c>
      <c r="AA132" t="str">
        <f>VLOOKUP($Z132,'oddspedia-matches'!$A:$AD,AA$2,0)</f>
        <v>0 - 6</v>
      </c>
      <c r="AB132" t="str">
        <f>VLOOKUP($Z132,'oddspedia-matches'!$A:$AD,AB$2,0)</f>
        <v>Red</v>
      </c>
      <c r="AC132" t="str">
        <f>VLOOKUP($Z132,'oddspedia-matches'!$A:$AD,AC$2,0)</f>
        <v>Red</v>
      </c>
      <c r="AD132" t="str">
        <f>VLOOKUP($Z132,'oddspedia-matches'!$A:$AD,AD$2,0)</f>
        <v>Green</v>
      </c>
      <c r="AE132" t="str">
        <f>VLOOKUP($Z132,'oddspedia-matches'!$A:$AD,AE$2,0)</f>
        <v>Red</v>
      </c>
      <c r="AF132" t="str">
        <f>VLOOKUP($Z132,'oddspedia-matches'!$A:$AD,AF$2,0)</f>
        <v>Green</v>
      </c>
      <c r="AG132" t="str">
        <f>VLOOKUP($Z132,'oddspedia-matches'!$A:$AD,AG$2,0)</f>
        <v>Green</v>
      </c>
      <c r="AH132" t="str">
        <f>VLOOKUP($Z132,'oddspedia-matches'!$A:$AD,AH$2,0)</f>
        <v>Red</v>
      </c>
      <c r="AI132" t="str">
        <f>VLOOKUP($Z132,'oddspedia-matches'!$A:$AD,AI$2,0)</f>
        <v>Red</v>
      </c>
      <c r="AJ132" t="str">
        <f>VLOOKUP($Z132,'oddspedia-matches'!$A:$AD,AJ$2,0)</f>
        <v>Green</v>
      </c>
      <c r="AK132" t="str">
        <f>VLOOKUP($Z132,'oddspedia-matches'!$A:$AD,AK$2,0)</f>
        <v>Green</v>
      </c>
      <c r="AL132" t="str">
        <f>VLOOKUP($Z132,'oddspedia-matches'!$A:$AD,AL$2,0)</f>
        <v>Green</v>
      </c>
      <c r="AM132" t="str">
        <f>VLOOKUP($Z132,'oddspedia-matches'!$A:$AD,AM$2,0)</f>
        <v>Green</v>
      </c>
      <c r="AN132" t="str">
        <f>VLOOKUP($Z132,'oddspedia-matches'!$A:$AD,AN$2,0)</f>
        <v>Red</v>
      </c>
      <c r="AO132" t="str">
        <f>VLOOKUP($Z132,'oddspedia-matches'!$A:$AD,AO$2,0)</f>
        <v>Red</v>
      </c>
      <c r="AP132" t="str">
        <f>VLOOKUP($Z132,'oddspedia-matches'!$A:$AD,AP$2,0)</f>
        <v>Red</v>
      </c>
      <c r="AQ132" t="str">
        <f>VLOOKUP($Z132,'oddspedia-matches'!$A:$AD,AQ$2,0)</f>
        <v>Green</v>
      </c>
    </row>
    <row r="133" spans="2:43" hidden="1" x14ac:dyDescent="0.25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tr">
        <f>VLOOKUP(E133,'Transform table'!A:B,2,0)</f>
        <v>Riverside Olympic</v>
      </c>
      <c r="Y133" t="str">
        <f>VLOOKUP(F133,'Transform table'!A:B,2,0)</f>
        <v>Launceston City</v>
      </c>
      <c r="Z133" t="str">
        <f t="shared" si="2"/>
        <v>25/07/2026Riverside OlympicLaunceston City</v>
      </c>
      <c r="AA133" t="str">
        <f>VLOOKUP($Z133,'oddspedia-matches'!$A:$AD,AA$2,0)</f>
        <v>0 - 0</v>
      </c>
      <c r="AB133" t="str">
        <f>VLOOKUP($Z133,'oddspedia-matches'!$A:$AD,AB$2,0)</f>
        <v>Red</v>
      </c>
      <c r="AC133" t="str">
        <f>VLOOKUP($Z133,'oddspedia-matches'!$A:$AD,AC$2,0)</f>
        <v>Green</v>
      </c>
      <c r="AD133" t="str">
        <f>VLOOKUP($Z133,'oddspedia-matches'!$A:$AD,AD$2,0)</f>
        <v>Red</v>
      </c>
      <c r="AE133" t="str">
        <f>VLOOKUP($Z133,'oddspedia-matches'!$A:$AD,AE$2,0)</f>
        <v>Green</v>
      </c>
      <c r="AF133" t="str">
        <f>VLOOKUP($Z133,'oddspedia-matches'!$A:$AD,AF$2,0)</f>
        <v>Green</v>
      </c>
      <c r="AG133" t="str">
        <f>VLOOKUP($Z133,'oddspedia-matches'!$A:$AD,AG$2,0)</f>
        <v>Red</v>
      </c>
      <c r="AH133" t="str">
        <f>VLOOKUP($Z133,'oddspedia-matches'!$A:$AD,AH$2,0)</f>
        <v>Red</v>
      </c>
      <c r="AI133" t="str">
        <f>VLOOKUP($Z133,'oddspedia-matches'!$A:$AD,AI$2,0)</f>
        <v>Green</v>
      </c>
      <c r="AJ133" t="str">
        <f>VLOOKUP($Z133,'oddspedia-matches'!$A:$AD,AJ$2,0)</f>
        <v>Red</v>
      </c>
      <c r="AK133" t="str">
        <f>VLOOKUP($Z133,'oddspedia-matches'!$A:$AD,AK$2,0)</f>
        <v>Red</v>
      </c>
      <c r="AL133" t="str">
        <f>VLOOKUP($Z133,'oddspedia-matches'!$A:$AD,AL$2,0)</f>
        <v>Red</v>
      </c>
      <c r="AM133" t="str">
        <f>VLOOKUP($Z133,'oddspedia-matches'!$A:$AD,AM$2,0)</f>
        <v>Red</v>
      </c>
      <c r="AN133" t="str">
        <f>VLOOKUP($Z133,'oddspedia-matches'!$A:$AD,AN$2,0)</f>
        <v>Green</v>
      </c>
      <c r="AO133" t="str">
        <f>VLOOKUP($Z133,'oddspedia-matches'!$A:$AD,AO$2,0)</f>
        <v>Green</v>
      </c>
      <c r="AP133" t="str">
        <f>VLOOKUP($Z133,'oddspedia-matches'!$A:$AD,AP$2,0)</f>
        <v>Red</v>
      </c>
      <c r="AQ133" t="str">
        <f>VLOOKUP($Z133,'oddspedia-matches'!$A:$AD,AQ$2,0)</f>
        <v>Green</v>
      </c>
    </row>
    <row r="134" spans="2:43" hidden="1" x14ac:dyDescent="0.25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tr">
        <f>VLOOKUP(E134,'Transform table'!A:B,2,0)</f>
        <v>Brindabella Blues FC</v>
      </c>
      <c r="Y134" t="str">
        <f>VLOOKUP(F134,'Transform table'!A:B,2,0)</f>
        <v>Canberra White Eagles</v>
      </c>
      <c r="Z134" t="str">
        <f t="shared" si="2"/>
        <v>25/07/2026Brindabella Blues FCCanberra White Eagles</v>
      </c>
      <c r="AA134" t="str">
        <f>VLOOKUP($Z134,'oddspedia-matches'!$A:$AD,AA$2,0)</f>
        <v>1 - 2</v>
      </c>
      <c r="AB134" t="str">
        <f>VLOOKUP($Z134,'oddspedia-matches'!$A:$AD,AB$2,0)</f>
        <v>Red</v>
      </c>
      <c r="AC134" t="str">
        <f>VLOOKUP($Z134,'oddspedia-matches'!$A:$AD,AC$2,0)</f>
        <v>Red</v>
      </c>
      <c r="AD134" t="str">
        <f>VLOOKUP($Z134,'oddspedia-matches'!$A:$AD,AD$2,0)</f>
        <v>Green</v>
      </c>
      <c r="AE134" t="str">
        <f>VLOOKUP($Z134,'oddspedia-matches'!$A:$AD,AE$2,0)</f>
        <v>Red</v>
      </c>
      <c r="AF134" t="str">
        <f>VLOOKUP($Z134,'oddspedia-matches'!$A:$AD,AF$2,0)</f>
        <v>Green</v>
      </c>
      <c r="AG134" t="str">
        <f>VLOOKUP($Z134,'oddspedia-matches'!$A:$AD,AG$2,0)</f>
        <v>Green</v>
      </c>
      <c r="AH134" t="str">
        <f>VLOOKUP($Z134,'oddspedia-matches'!$A:$AD,AH$2,0)</f>
        <v>Red</v>
      </c>
      <c r="AI134" t="str">
        <f>VLOOKUP($Z134,'oddspedia-matches'!$A:$AD,AI$2,0)</f>
        <v>Red</v>
      </c>
      <c r="AJ134" t="str">
        <f>VLOOKUP($Z134,'oddspedia-matches'!$A:$AD,AJ$2,0)</f>
        <v>Green</v>
      </c>
      <c r="AK134" t="str">
        <f>VLOOKUP($Z134,'oddspedia-matches'!$A:$AD,AK$2,0)</f>
        <v>Green</v>
      </c>
      <c r="AL134" t="str">
        <f>VLOOKUP($Z134,'oddspedia-matches'!$A:$AD,AL$2,0)</f>
        <v>Green</v>
      </c>
      <c r="AM134" t="str">
        <f>VLOOKUP($Z134,'oddspedia-matches'!$A:$AD,AM$2,0)</f>
        <v>Green</v>
      </c>
      <c r="AN134" t="str">
        <f>VLOOKUP($Z134,'oddspedia-matches'!$A:$AD,AN$2,0)</f>
        <v>Red</v>
      </c>
      <c r="AO134" t="str">
        <f>VLOOKUP($Z134,'oddspedia-matches'!$A:$AD,AO$2,0)</f>
        <v>Green</v>
      </c>
      <c r="AP134" t="str">
        <f>VLOOKUP($Z134,'oddspedia-matches'!$A:$AD,AP$2,0)</f>
        <v>Green</v>
      </c>
      <c r="AQ134" t="str">
        <f>VLOOKUP($Z134,'oddspedia-matches'!$A:$AD,AQ$2,0)</f>
        <v>Red</v>
      </c>
    </row>
    <row r="135" spans="2:43" hidden="1" x14ac:dyDescent="0.25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City</v>
      </c>
      <c r="Y135" t="str">
        <f>VLOOKUP(F135,'Transform table'!A:B,2,0)</f>
        <v>West Torrens Birkalla</v>
      </c>
      <c r="Z135" t="str">
        <f t="shared" si="2"/>
        <v>25/07/2026Adelaide CityWest Torrens Birkalla</v>
      </c>
      <c r="AA135" t="str">
        <f>VLOOKUP($Z135,'oddspedia-matches'!$A:$AD,AA$2,0)</f>
        <v>1 - 0</v>
      </c>
      <c r="AB135" t="str">
        <f>VLOOKUP($Z135,'oddspedia-matches'!$A:$AD,AB$2,0)</f>
        <v>Green</v>
      </c>
      <c r="AC135" t="str">
        <f>VLOOKUP($Z135,'oddspedia-matches'!$A:$AD,AC$2,0)</f>
        <v>Red</v>
      </c>
      <c r="AD135" t="str">
        <f>VLOOKUP($Z135,'oddspedia-matches'!$A:$AD,AD$2,0)</f>
        <v>Red</v>
      </c>
      <c r="AE135" t="str">
        <f>VLOOKUP($Z135,'oddspedia-matches'!$A:$AD,AE$2,0)</f>
        <v>Green</v>
      </c>
      <c r="AF135" t="str">
        <f>VLOOKUP($Z135,'oddspedia-matches'!$A:$AD,AF$2,0)</f>
        <v>Red</v>
      </c>
      <c r="AG135" t="str">
        <f>VLOOKUP($Z135,'oddspedia-matches'!$A:$AD,AG$2,0)</f>
        <v>Green</v>
      </c>
      <c r="AH135" t="str">
        <f>VLOOKUP($Z135,'oddspedia-matches'!$A:$AD,AH$2,0)</f>
        <v>Green</v>
      </c>
      <c r="AI135" t="str">
        <f>VLOOKUP($Z135,'oddspedia-matches'!$A:$AD,AI$2,0)</f>
        <v>Red</v>
      </c>
      <c r="AJ135" t="str">
        <f>VLOOKUP($Z135,'oddspedia-matches'!$A:$AD,AJ$2,0)</f>
        <v>Red</v>
      </c>
      <c r="AK135" t="str">
        <f>VLOOKUP($Z135,'oddspedia-matches'!$A:$AD,AK$2,0)</f>
        <v>Green</v>
      </c>
      <c r="AL135" t="str">
        <f>VLOOKUP($Z135,'oddspedia-matches'!$A:$AD,AL$2,0)</f>
        <v>Red</v>
      </c>
      <c r="AM135" t="str">
        <f>VLOOKUP($Z135,'oddspedia-matches'!$A:$AD,AM$2,0)</f>
        <v>Red</v>
      </c>
      <c r="AN135" t="str">
        <f>VLOOKUP($Z135,'oddspedia-matches'!$A:$AD,AN$2,0)</f>
        <v>Green</v>
      </c>
      <c r="AO135" t="str">
        <f>VLOOKUP($Z135,'oddspedia-matches'!$A:$AD,AO$2,0)</f>
        <v>Green</v>
      </c>
      <c r="AP135" t="str">
        <f>VLOOKUP($Z135,'oddspedia-matches'!$A:$AD,AP$2,0)</f>
        <v>Red</v>
      </c>
      <c r="AQ135" t="str">
        <f>VLOOKUP($Z135,'oddspedia-matches'!$A:$AD,AQ$2,0)</f>
        <v>Green</v>
      </c>
    </row>
    <row r="136" spans="2:43" hidden="1" x14ac:dyDescent="0.25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tr">
        <f>VLOOKUP(E136,'Transform table'!A:B,2,0)</f>
        <v>Croydon Kings</v>
      </c>
      <c r="Y136" t="str">
        <f>VLOOKUP(F136,'Transform table'!A:B,2,0)</f>
        <v>Campbelltown City</v>
      </c>
      <c r="Z136" t="str">
        <f t="shared" si="2"/>
        <v>25/07/2026Croydon KingsCampbelltown City</v>
      </c>
      <c r="AA136" t="str">
        <f>VLOOKUP($Z136,'oddspedia-matches'!$A:$AD,AA$2,0)</f>
        <v>2 - 2</v>
      </c>
      <c r="AB136" t="str">
        <f>VLOOKUP($Z136,'oddspedia-matches'!$A:$AD,AB$2,0)</f>
        <v>Red</v>
      </c>
      <c r="AC136" t="str">
        <f>VLOOKUP($Z136,'oddspedia-matches'!$A:$AD,AC$2,0)</f>
        <v>Green</v>
      </c>
      <c r="AD136" t="str">
        <f>VLOOKUP($Z136,'oddspedia-matches'!$A:$AD,AD$2,0)</f>
        <v>Red</v>
      </c>
      <c r="AE136" t="str">
        <f>VLOOKUP($Z136,'oddspedia-matches'!$A:$AD,AE$2,0)</f>
        <v>Green</v>
      </c>
      <c r="AF136" t="str">
        <f>VLOOKUP($Z136,'oddspedia-matches'!$A:$AD,AF$2,0)</f>
        <v>Green</v>
      </c>
      <c r="AG136" t="str">
        <f>VLOOKUP($Z136,'oddspedia-matches'!$A:$AD,AG$2,0)</f>
        <v>Red</v>
      </c>
      <c r="AH136" t="str">
        <f>VLOOKUP($Z136,'oddspedia-matches'!$A:$AD,AH$2,0)</f>
        <v>Red</v>
      </c>
      <c r="AI136" t="str">
        <f>VLOOKUP($Z136,'oddspedia-matches'!$A:$AD,AI$2,0)</f>
        <v>Green</v>
      </c>
      <c r="AJ136" t="str">
        <f>VLOOKUP($Z136,'oddspedia-matches'!$A:$AD,AJ$2,0)</f>
        <v>Red</v>
      </c>
      <c r="AK136" t="str">
        <f>VLOOKUP($Z136,'oddspedia-matches'!$A:$AD,AK$2,0)</f>
        <v>Green</v>
      </c>
      <c r="AL136" t="str">
        <f>VLOOKUP($Z136,'oddspedia-matches'!$A:$AD,AL$2,0)</f>
        <v>Green</v>
      </c>
      <c r="AM136" t="str">
        <f>VLOOKUP($Z136,'oddspedia-matches'!$A:$AD,AM$2,0)</f>
        <v>Green</v>
      </c>
      <c r="AN136" t="str">
        <f>VLOOKUP($Z136,'oddspedia-matches'!$A:$AD,AN$2,0)</f>
        <v>Red</v>
      </c>
      <c r="AO136" t="str">
        <f>VLOOKUP($Z136,'oddspedia-matches'!$A:$AD,AO$2,0)</f>
        <v>Red</v>
      </c>
      <c r="AP136" t="str">
        <f>VLOOKUP($Z136,'oddspedia-matches'!$A:$AD,AP$2,0)</f>
        <v>Green</v>
      </c>
      <c r="AQ136" t="str">
        <f>VLOOKUP($Z136,'oddspedia-matches'!$A:$AD,AQ$2,0)</f>
        <v>Red</v>
      </c>
    </row>
    <row r="137" spans="2:43" hidden="1" x14ac:dyDescent="0.25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tr">
        <f>VLOOKUP(E137,'Transform table'!A:B,2,0)</f>
        <v>Melbourne City Reserves</v>
      </c>
      <c r="Y137" t="str">
        <f>VLOOKUP(F137,'Transform table'!A:B,2,0)</f>
        <v>Avondale Heights</v>
      </c>
      <c r="Z137" t="str">
        <f t="shared" si="2"/>
        <v>25/07/2026Melbourne City ReservesAvondale Heights</v>
      </c>
      <c r="AA137" t="str">
        <f>VLOOKUP($Z137,'oddspedia-matches'!$A:$AD,AA$2,0)</f>
        <v>2 - 3</v>
      </c>
      <c r="AB137" t="str">
        <f>VLOOKUP($Z137,'oddspedia-matches'!$A:$AD,AB$2,0)</f>
        <v>Red</v>
      </c>
      <c r="AC137" t="str">
        <f>VLOOKUP($Z137,'oddspedia-matches'!$A:$AD,AC$2,0)</f>
        <v>Red</v>
      </c>
      <c r="AD137" t="str">
        <f>VLOOKUP($Z137,'oddspedia-matches'!$A:$AD,AD$2,0)</f>
        <v>Green</v>
      </c>
      <c r="AE137" t="str">
        <f>VLOOKUP($Z137,'oddspedia-matches'!$A:$AD,AE$2,0)</f>
        <v>Red</v>
      </c>
      <c r="AF137" t="str">
        <f>VLOOKUP($Z137,'oddspedia-matches'!$A:$AD,AF$2,0)</f>
        <v>Green</v>
      </c>
      <c r="AG137" t="str">
        <f>VLOOKUP($Z137,'oddspedia-matches'!$A:$AD,AG$2,0)</f>
        <v>Green</v>
      </c>
      <c r="AH137" t="str">
        <f>VLOOKUP($Z137,'oddspedia-matches'!$A:$AD,AH$2,0)</f>
        <v>Green</v>
      </c>
      <c r="AI137" t="str">
        <f>VLOOKUP($Z137,'oddspedia-matches'!$A:$AD,AI$2,0)</f>
        <v>Red</v>
      </c>
      <c r="AJ137" t="str">
        <f>VLOOKUP($Z137,'oddspedia-matches'!$A:$AD,AJ$2,0)</f>
        <v>Red</v>
      </c>
      <c r="AK137" t="str">
        <f>VLOOKUP($Z137,'oddspedia-matches'!$A:$AD,AK$2,0)</f>
        <v>Green</v>
      </c>
      <c r="AL137" t="str">
        <f>VLOOKUP($Z137,'oddspedia-matches'!$A:$AD,AL$2,0)</f>
        <v>Green</v>
      </c>
      <c r="AM137" t="str">
        <f>VLOOKUP($Z137,'oddspedia-matches'!$A:$AD,AM$2,0)</f>
        <v>Green</v>
      </c>
      <c r="AN137" t="str">
        <f>VLOOKUP($Z137,'oddspedia-matches'!$A:$AD,AN$2,0)</f>
        <v>Red</v>
      </c>
      <c r="AO137" t="str">
        <f>VLOOKUP($Z137,'oddspedia-matches'!$A:$AD,AO$2,0)</f>
        <v>Red</v>
      </c>
      <c r="AP137" t="str">
        <f>VLOOKUP($Z137,'oddspedia-matches'!$A:$AD,AP$2,0)</f>
        <v>Green</v>
      </c>
      <c r="AQ137" t="str">
        <f>VLOOKUP($Z137,'oddspedia-matches'!$A:$AD,AQ$2,0)</f>
        <v>Red</v>
      </c>
    </row>
    <row r="138" spans="2:43" hidden="1" x14ac:dyDescent="0.25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tr">
        <f>VLOOKUP(E138,'Transform table'!A:B,2,0)</f>
        <v>Adelaide Comets</v>
      </c>
      <c r="Y138" t="str">
        <f>VLOOKUP(F138,'Transform table'!A:B,2,0)</f>
        <v>White City</v>
      </c>
      <c r="Z138" t="str">
        <f t="shared" si="2"/>
        <v>25/07/2026Adelaide CometsWhite City</v>
      </c>
      <c r="AA138" t="str">
        <f>VLOOKUP($Z138,'oddspedia-matches'!$A:$AD,AA$2,0)</f>
        <v>1 - 0</v>
      </c>
      <c r="AB138" t="str">
        <f>VLOOKUP($Z138,'oddspedia-matches'!$A:$AD,AB$2,0)</f>
        <v>Green</v>
      </c>
      <c r="AC138" t="str">
        <f>VLOOKUP($Z138,'oddspedia-matches'!$A:$AD,AC$2,0)</f>
        <v>Red</v>
      </c>
      <c r="AD138" t="str">
        <f>VLOOKUP($Z138,'oddspedia-matches'!$A:$AD,AD$2,0)</f>
        <v>Red</v>
      </c>
      <c r="AE138" t="str">
        <f>VLOOKUP($Z138,'oddspedia-matches'!$A:$AD,AE$2,0)</f>
        <v>Green</v>
      </c>
      <c r="AF138" t="str">
        <f>VLOOKUP($Z138,'oddspedia-matches'!$A:$AD,AF$2,0)</f>
        <v>Red</v>
      </c>
      <c r="AG138" t="str">
        <f>VLOOKUP($Z138,'oddspedia-matches'!$A:$AD,AG$2,0)</f>
        <v>Green</v>
      </c>
      <c r="AH138" t="str">
        <f>VLOOKUP($Z138,'oddspedia-matches'!$A:$AD,AH$2,0)</f>
        <v>Green</v>
      </c>
      <c r="AI138" t="str">
        <f>VLOOKUP($Z138,'oddspedia-matches'!$A:$AD,AI$2,0)</f>
        <v>Red</v>
      </c>
      <c r="AJ138" t="str">
        <f>VLOOKUP($Z138,'oddspedia-matches'!$A:$AD,AJ$2,0)</f>
        <v>Red</v>
      </c>
      <c r="AK138" t="str">
        <f>VLOOKUP($Z138,'oddspedia-matches'!$A:$AD,AK$2,0)</f>
        <v>Green</v>
      </c>
      <c r="AL138" t="str">
        <f>VLOOKUP($Z138,'oddspedia-matches'!$A:$AD,AL$2,0)</f>
        <v>Red</v>
      </c>
      <c r="AM138" t="str">
        <f>VLOOKUP($Z138,'oddspedia-matches'!$A:$AD,AM$2,0)</f>
        <v>Red</v>
      </c>
      <c r="AN138" t="str">
        <f>VLOOKUP($Z138,'oddspedia-matches'!$A:$AD,AN$2,0)</f>
        <v>Green</v>
      </c>
      <c r="AO138" t="str">
        <f>VLOOKUP($Z138,'oddspedia-matches'!$A:$AD,AO$2,0)</f>
        <v>Green</v>
      </c>
      <c r="AP138" t="str">
        <f>VLOOKUP($Z138,'oddspedia-matches'!$A:$AD,AP$2,0)</f>
        <v>Red</v>
      </c>
      <c r="AQ138" t="str">
        <f>VLOOKUP($Z138,'oddspedia-matches'!$A:$AD,AQ$2,0)</f>
        <v>Green</v>
      </c>
    </row>
    <row r="139" spans="2:43" hidden="1" x14ac:dyDescent="0.25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tr">
        <f>VLOOKUP(E139,'Transform table'!A:B,2,0)</f>
        <v>Adelaide United U21</v>
      </c>
      <c r="Y139" t="str">
        <f>VLOOKUP(F139,'Transform table'!A:B,2,0)</f>
        <v>Sturt Lions</v>
      </c>
      <c r="Z139" t="str">
        <f t="shared" si="2"/>
        <v>25/07/2026Adelaide United U21Sturt Lions</v>
      </c>
      <c r="AA139" t="str">
        <f>VLOOKUP($Z139,'oddspedia-matches'!$A:$AD,AA$2,0)</f>
        <v>2 - 3</v>
      </c>
      <c r="AB139" t="str">
        <f>VLOOKUP($Z139,'oddspedia-matches'!$A:$AD,AB$2,0)</f>
        <v>Red</v>
      </c>
      <c r="AC139" t="str">
        <f>VLOOKUP($Z139,'oddspedia-matches'!$A:$AD,AC$2,0)</f>
        <v>Red</v>
      </c>
      <c r="AD139" t="str">
        <f>VLOOKUP($Z139,'oddspedia-matches'!$A:$AD,AD$2,0)</f>
        <v>Green</v>
      </c>
      <c r="AE139" t="str">
        <f>VLOOKUP($Z139,'oddspedia-matches'!$A:$AD,AE$2,0)</f>
        <v>Red</v>
      </c>
      <c r="AF139" t="str">
        <f>VLOOKUP($Z139,'oddspedia-matches'!$A:$AD,AF$2,0)</f>
        <v>Green</v>
      </c>
      <c r="AG139" t="str">
        <f>VLOOKUP($Z139,'oddspedia-matches'!$A:$AD,AG$2,0)</f>
        <v>Green</v>
      </c>
      <c r="AH139" t="str">
        <f>VLOOKUP($Z139,'oddspedia-matches'!$A:$AD,AH$2,0)</f>
        <v>Red</v>
      </c>
      <c r="AI139" t="str">
        <f>VLOOKUP($Z139,'oddspedia-matches'!$A:$AD,AI$2,0)</f>
        <v>Red</v>
      </c>
      <c r="AJ139" t="str">
        <f>VLOOKUP($Z139,'oddspedia-matches'!$A:$AD,AJ$2,0)</f>
        <v>Green</v>
      </c>
      <c r="AK139" t="str">
        <f>VLOOKUP($Z139,'oddspedia-matches'!$A:$AD,AK$2,0)</f>
        <v>Green</v>
      </c>
      <c r="AL139" t="str">
        <f>VLOOKUP($Z139,'oddspedia-matches'!$A:$AD,AL$2,0)</f>
        <v>Green</v>
      </c>
      <c r="AM139" t="str">
        <f>VLOOKUP($Z139,'oddspedia-matches'!$A:$AD,AM$2,0)</f>
        <v>Green</v>
      </c>
      <c r="AN139" t="str">
        <f>VLOOKUP($Z139,'oddspedia-matches'!$A:$AD,AN$2,0)</f>
        <v>Red</v>
      </c>
      <c r="AO139" t="str">
        <f>VLOOKUP($Z139,'oddspedia-matches'!$A:$AD,AO$2,0)</f>
        <v>Red</v>
      </c>
      <c r="AP139" t="str">
        <f>VLOOKUP($Z139,'oddspedia-matches'!$A:$AD,AP$2,0)</f>
        <v>Green</v>
      </c>
      <c r="AQ139" t="str">
        <f>VLOOKUP($Z139,'oddspedia-matches'!$A:$AD,AQ$2,0)</f>
        <v>Red</v>
      </c>
    </row>
    <row r="140" spans="2:43" hidden="1" x14ac:dyDescent="0.25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tr">
        <f>VLOOKUP(E140,'Transform table'!A:B,2,0)</f>
        <v>Para Hills Knights</v>
      </c>
      <c r="Y140" t="str">
        <f>VLOOKUP(F140,'Transform table'!A:B,2,0)</f>
        <v>Playford City</v>
      </c>
      <c r="Z140" t="str">
        <f t="shared" si="2"/>
        <v>25/07/2026Para Hills KnightsPlayford City</v>
      </c>
      <c r="AA140" t="str">
        <f>VLOOKUP($Z140,'oddspedia-matches'!$A:$AD,AA$2,0)</f>
        <v>2 - 4</v>
      </c>
      <c r="AB140" t="str">
        <f>VLOOKUP($Z140,'oddspedia-matches'!$A:$AD,AB$2,0)</f>
        <v>Red</v>
      </c>
      <c r="AC140" t="str">
        <f>VLOOKUP($Z140,'oddspedia-matches'!$A:$AD,AC$2,0)</f>
        <v>Red</v>
      </c>
      <c r="AD140" t="str">
        <f>VLOOKUP($Z140,'oddspedia-matches'!$A:$AD,AD$2,0)</f>
        <v>Green</v>
      </c>
      <c r="AE140" t="str">
        <f>VLOOKUP($Z140,'oddspedia-matches'!$A:$AD,AE$2,0)</f>
        <v>Red</v>
      </c>
      <c r="AF140" t="str">
        <f>VLOOKUP($Z140,'oddspedia-matches'!$A:$AD,AF$2,0)</f>
        <v>Green</v>
      </c>
      <c r="AG140" t="str">
        <f>VLOOKUP($Z140,'oddspedia-matches'!$A:$AD,AG$2,0)</f>
        <v>Green</v>
      </c>
      <c r="AH140" t="str">
        <f>VLOOKUP($Z140,'oddspedia-matches'!$A:$AD,AH$2,0)</f>
        <v>Green</v>
      </c>
      <c r="AI140" t="str">
        <f>VLOOKUP($Z140,'oddspedia-matches'!$A:$AD,AI$2,0)</f>
        <v>Red</v>
      </c>
      <c r="AJ140" t="str">
        <f>VLOOKUP($Z140,'oddspedia-matches'!$A:$AD,AJ$2,0)</f>
        <v>Red</v>
      </c>
      <c r="AK140" t="str">
        <f>VLOOKUP($Z140,'oddspedia-matches'!$A:$AD,AK$2,0)</f>
        <v>Green</v>
      </c>
      <c r="AL140" t="str">
        <f>VLOOKUP($Z140,'oddspedia-matches'!$A:$AD,AL$2,0)</f>
        <v>Green</v>
      </c>
      <c r="AM140" t="str">
        <f>VLOOKUP($Z140,'oddspedia-matches'!$A:$AD,AM$2,0)</f>
        <v>Green</v>
      </c>
      <c r="AN140" t="str">
        <f>VLOOKUP($Z140,'oddspedia-matches'!$A:$AD,AN$2,0)</f>
        <v>Red</v>
      </c>
      <c r="AO140" t="str">
        <f>VLOOKUP($Z140,'oddspedia-matches'!$A:$AD,AO$2,0)</f>
        <v>Red</v>
      </c>
      <c r="AP140" t="str">
        <f>VLOOKUP($Z140,'oddspedia-matches'!$A:$AD,AP$2,0)</f>
        <v>Green</v>
      </c>
      <c r="AQ140" t="str">
        <f>VLOOKUP($Z140,'oddspedia-matches'!$A:$AD,AQ$2,0)</f>
        <v>Red</v>
      </c>
    </row>
    <row r="141" spans="2:43" hidden="1" x14ac:dyDescent="0.25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tr">
        <f>VLOOKUP(E141,'Transform table'!A:B,2,0)</f>
        <v>Belconnen United</v>
      </c>
      <c r="Y141" t="str">
        <f>VLOOKUP(F141,'Transform table'!A:B,2,0)</f>
        <v>O'Connor Knights</v>
      </c>
      <c r="Z141" t="str">
        <f t="shared" si="2"/>
        <v>25/07/2026Belconnen UnitedO'Connor Knights</v>
      </c>
      <c r="AA141" t="str">
        <f>VLOOKUP($Z141,'oddspedia-matches'!$A:$AD,AA$2,0)</f>
        <v>1 - 1</v>
      </c>
      <c r="AB141" t="str">
        <f>VLOOKUP($Z141,'oddspedia-matches'!$A:$AD,AB$2,0)</f>
        <v>Red</v>
      </c>
      <c r="AC141" t="str">
        <f>VLOOKUP($Z141,'oddspedia-matches'!$A:$AD,AC$2,0)</f>
        <v>Green</v>
      </c>
      <c r="AD141" t="str">
        <f>VLOOKUP($Z141,'oddspedia-matches'!$A:$AD,AD$2,0)</f>
        <v>Red</v>
      </c>
      <c r="AE141" t="str">
        <f>VLOOKUP($Z141,'oddspedia-matches'!$A:$AD,AE$2,0)</f>
        <v>Green</v>
      </c>
      <c r="AF141" t="str">
        <f>VLOOKUP($Z141,'oddspedia-matches'!$A:$AD,AF$2,0)</f>
        <v>Green</v>
      </c>
      <c r="AG141" t="str">
        <f>VLOOKUP($Z141,'oddspedia-matches'!$A:$AD,AG$2,0)</f>
        <v>Red</v>
      </c>
      <c r="AH141" t="str">
        <f>VLOOKUP($Z141,'oddspedia-matches'!$A:$AD,AH$2,0)</f>
        <v>Green</v>
      </c>
      <c r="AI141" t="str">
        <f>VLOOKUP($Z141,'oddspedia-matches'!$A:$AD,AI$2,0)</f>
        <v>Red</v>
      </c>
      <c r="AJ141" t="str">
        <f>VLOOKUP($Z141,'oddspedia-matches'!$A:$AD,AJ$2,0)</f>
        <v>Red</v>
      </c>
      <c r="AK141" t="str">
        <f>VLOOKUP($Z141,'oddspedia-matches'!$A:$AD,AK$2,0)</f>
        <v>Green</v>
      </c>
      <c r="AL141" t="str">
        <f>VLOOKUP($Z141,'oddspedia-matches'!$A:$AD,AL$2,0)</f>
        <v>Green</v>
      </c>
      <c r="AM141" t="str">
        <f>VLOOKUP($Z141,'oddspedia-matches'!$A:$AD,AM$2,0)</f>
        <v>Red</v>
      </c>
      <c r="AN141" t="str">
        <f>VLOOKUP($Z141,'oddspedia-matches'!$A:$AD,AN$2,0)</f>
        <v>Green</v>
      </c>
      <c r="AO141" t="str">
        <f>VLOOKUP($Z141,'oddspedia-matches'!$A:$AD,AO$2,0)</f>
        <v>Green</v>
      </c>
      <c r="AP141" t="str">
        <f>VLOOKUP($Z141,'oddspedia-matches'!$A:$AD,AP$2,0)</f>
        <v>Green</v>
      </c>
      <c r="AQ141" t="str">
        <f>VLOOKUP($Z141,'oddspedia-matches'!$A:$AD,AQ$2,0)</f>
        <v>Red</v>
      </c>
    </row>
    <row r="142" spans="2:43" hidden="1" x14ac:dyDescent="0.25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str">
        <f>VLOOKUP(F142,'Transform table'!A:B,2,0)</f>
        <v>Broadmeadow Magic</v>
      </c>
      <c r="Z142" t="str">
        <f t="shared" si="2"/>
        <v>25/07/2026Maitland FCBroadmeadow Magic</v>
      </c>
      <c r="AA142" t="str">
        <f>VLOOKUP($Z142,'oddspedia-matches'!$A:$AD,AA$2,0)</f>
        <v>0 - 1</v>
      </c>
      <c r="AB142" t="str">
        <f>VLOOKUP($Z142,'oddspedia-matches'!$A:$AD,AB$2,0)</f>
        <v>Red</v>
      </c>
      <c r="AC142" t="str">
        <f>VLOOKUP($Z142,'oddspedia-matches'!$A:$AD,AC$2,0)</f>
        <v>Red</v>
      </c>
      <c r="AD142" t="str">
        <f>VLOOKUP($Z142,'oddspedia-matches'!$A:$AD,AD$2,0)</f>
        <v>Green</v>
      </c>
      <c r="AE142" t="str">
        <f>VLOOKUP($Z142,'oddspedia-matches'!$A:$AD,AE$2,0)</f>
        <v>Red</v>
      </c>
      <c r="AF142" t="str">
        <f>VLOOKUP($Z142,'oddspedia-matches'!$A:$AD,AF$2,0)</f>
        <v>Green</v>
      </c>
      <c r="AG142" t="str">
        <f>VLOOKUP($Z142,'oddspedia-matches'!$A:$AD,AG$2,0)</f>
        <v>Green</v>
      </c>
      <c r="AH142" t="str">
        <f>VLOOKUP($Z142,'oddspedia-matches'!$A:$AD,AH$2,0)</f>
        <v>Red</v>
      </c>
      <c r="AI142" t="str">
        <f>VLOOKUP($Z142,'oddspedia-matches'!$A:$AD,AI$2,0)</f>
        <v>Green</v>
      </c>
      <c r="AJ142" t="str">
        <f>VLOOKUP($Z142,'oddspedia-matches'!$A:$AD,AJ$2,0)</f>
        <v>Red</v>
      </c>
      <c r="AK142" t="str">
        <f>VLOOKUP($Z142,'oddspedia-matches'!$A:$AD,AK$2,0)</f>
        <v>Red</v>
      </c>
      <c r="AL142" t="str">
        <f>VLOOKUP($Z142,'oddspedia-matches'!$A:$AD,AL$2,0)</f>
        <v>Red</v>
      </c>
      <c r="AM142" t="str">
        <f>VLOOKUP($Z142,'oddspedia-matches'!$A:$AD,AM$2,0)</f>
        <v>Red</v>
      </c>
      <c r="AN142" t="str">
        <f>VLOOKUP($Z142,'oddspedia-matches'!$A:$AD,AN$2,0)</f>
        <v>Green</v>
      </c>
      <c r="AO142" t="str">
        <f>VLOOKUP($Z142,'oddspedia-matches'!$A:$AD,AO$2,0)</f>
        <v>Green</v>
      </c>
      <c r="AP142" t="str">
        <f>VLOOKUP($Z142,'oddspedia-matches'!$A:$AD,AP$2,0)</f>
        <v>Red</v>
      </c>
      <c r="AQ142" t="str">
        <f>VLOOKUP($Z142,'oddspedia-matches'!$A:$AD,AQ$2,0)</f>
        <v>Green</v>
      </c>
    </row>
    <row r="143" spans="2:43" hidden="1" x14ac:dyDescent="0.25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tr">
        <f>VLOOKUP(E143,'Transform table'!A:B,2,0)</f>
        <v>Valentine Phoenix</v>
      </c>
      <c r="Y143" t="str">
        <f>VLOOKUP(F143,'Transform table'!A:B,2,0)</f>
        <v>Charlestown City Blues</v>
      </c>
      <c r="Z143" t="str">
        <f t="shared" si="2"/>
        <v>25/07/2026Valentine PhoenixCharlestown City Blues</v>
      </c>
      <c r="AA143" t="str">
        <f>VLOOKUP($Z143,'oddspedia-matches'!$A:$AD,AA$2,0)</f>
        <v>1 - 0</v>
      </c>
      <c r="AB143" t="str">
        <f>VLOOKUP($Z143,'oddspedia-matches'!$A:$AD,AB$2,0)</f>
        <v>Green</v>
      </c>
      <c r="AC143" t="str">
        <f>VLOOKUP($Z143,'oddspedia-matches'!$A:$AD,AC$2,0)</f>
        <v>Red</v>
      </c>
      <c r="AD143" t="str">
        <f>VLOOKUP($Z143,'oddspedia-matches'!$A:$AD,AD$2,0)</f>
        <v>Red</v>
      </c>
      <c r="AE143" t="str">
        <f>VLOOKUP($Z143,'oddspedia-matches'!$A:$AD,AE$2,0)</f>
        <v>Green</v>
      </c>
      <c r="AF143" t="str">
        <f>VLOOKUP($Z143,'oddspedia-matches'!$A:$AD,AF$2,0)</f>
        <v>Red</v>
      </c>
      <c r="AG143" t="str">
        <f>VLOOKUP($Z143,'oddspedia-matches'!$A:$AD,AG$2,0)</f>
        <v>Green</v>
      </c>
      <c r="AH143" t="str">
        <f>VLOOKUP($Z143,'oddspedia-matches'!$A:$AD,AH$2,0)</f>
        <v>Red</v>
      </c>
      <c r="AI143" t="str">
        <f>VLOOKUP($Z143,'oddspedia-matches'!$A:$AD,AI$2,0)</f>
        <v>Green</v>
      </c>
      <c r="AJ143" t="str">
        <f>VLOOKUP($Z143,'oddspedia-matches'!$A:$AD,AJ$2,0)</f>
        <v>Red</v>
      </c>
      <c r="AK143" t="str">
        <f>VLOOKUP($Z143,'oddspedia-matches'!$A:$AD,AK$2,0)</f>
        <v>Red</v>
      </c>
      <c r="AL143" t="str">
        <f>VLOOKUP($Z143,'oddspedia-matches'!$A:$AD,AL$2,0)</f>
        <v>Red</v>
      </c>
      <c r="AM143" t="str">
        <f>VLOOKUP($Z143,'oddspedia-matches'!$A:$AD,AM$2,0)</f>
        <v>Red</v>
      </c>
      <c r="AN143" t="str">
        <f>VLOOKUP($Z143,'oddspedia-matches'!$A:$AD,AN$2,0)</f>
        <v>Green</v>
      </c>
      <c r="AO143" t="str">
        <f>VLOOKUP($Z143,'oddspedia-matches'!$A:$AD,AO$2,0)</f>
        <v>Green</v>
      </c>
      <c r="AP143" t="str">
        <f>VLOOKUP($Z143,'oddspedia-matches'!$A:$AD,AP$2,0)</f>
        <v>Red</v>
      </c>
      <c r="AQ143" t="str">
        <f>VLOOKUP($Z143,'oddspedia-matches'!$A:$AD,AQ$2,0)</f>
        <v>Green</v>
      </c>
    </row>
    <row r="144" spans="2:43" hidden="1" x14ac:dyDescent="0.25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tr">
        <f>VLOOKUP(E144,'Transform table'!A:B,2,0)</f>
        <v>SD Raiders FC</v>
      </c>
      <c r="Y144" t="str">
        <f>VLOOKUP(F144,'Transform table'!A:B,2,0)</f>
        <v>Marconi Stallions</v>
      </c>
      <c r="Z144" t="str">
        <f t="shared" si="2"/>
        <v>25/07/2026SD Raiders FCMarconi Stallions</v>
      </c>
      <c r="AA144" t="str">
        <f>VLOOKUP($Z144,'oddspedia-matches'!$A:$AD,AA$2,0)</f>
        <v>2 - 1</v>
      </c>
      <c r="AB144" t="str">
        <f>VLOOKUP($Z144,'oddspedia-matches'!$A:$AD,AB$2,0)</f>
        <v>Green</v>
      </c>
      <c r="AC144" t="str">
        <f>VLOOKUP($Z144,'oddspedia-matches'!$A:$AD,AC$2,0)</f>
        <v>Red</v>
      </c>
      <c r="AD144" t="str">
        <f>VLOOKUP($Z144,'oddspedia-matches'!$A:$AD,AD$2,0)</f>
        <v>Red</v>
      </c>
      <c r="AE144" t="str">
        <f>VLOOKUP($Z144,'oddspedia-matches'!$A:$AD,AE$2,0)</f>
        <v>Green</v>
      </c>
      <c r="AF144" t="str">
        <f>VLOOKUP($Z144,'oddspedia-matches'!$A:$AD,AF$2,0)</f>
        <v>Red</v>
      </c>
      <c r="AG144" t="str">
        <f>VLOOKUP($Z144,'oddspedia-matches'!$A:$AD,AG$2,0)</f>
        <v>Green</v>
      </c>
      <c r="AH144" t="str">
        <f>VLOOKUP($Z144,'oddspedia-matches'!$A:$AD,AH$2,0)</f>
        <v>Red</v>
      </c>
      <c r="AI144" t="str">
        <f>VLOOKUP($Z144,'oddspedia-matches'!$A:$AD,AI$2,0)</f>
        <v>Red</v>
      </c>
      <c r="AJ144" t="str">
        <f>VLOOKUP($Z144,'oddspedia-matches'!$A:$AD,AJ$2,0)</f>
        <v>Green</v>
      </c>
      <c r="AK144" t="str">
        <f>VLOOKUP($Z144,'oddspedia-matches'!$A:$AD,AK$2,0)</f>
        <v>Green</v>
      </c>
      <c r="AL144" t="str">
        <f>VLOOKUP($Z144,'oddspedia-matches'!$A:$AD,AL$2,0)</f>
        <v>Green</v>
      </c>
      <c r="AM144" t="str">
        <f>VLOOKUP($Z144,'oddspedia-matches'!$A:$AD,AM$2,0)</f>
        <v>Green</v>
      </c>
      <c r="AN144" t="str">
        <f>VLOOKUP($Z144,'oddspedia-matches'!$A:$AD,AN$2,0)</f>
        <v>Red</v>
      </c>
      <c r="AO144" t="str">
        <f>VLOOKUP($Z144,'oddspedia-matches'!$A:$AD,AO$2,0)</f>
        <v>Green</v>
      </c>
      <c r="AP144" t="str">
        <f>VLOOKUP($Z144,'oddspedia-matches'!$A:$AD,AP$2,0)</f>
        <v>Green</v>
      </c>
      <c r="AQ144" t="str">
        <f>VLOOKUP($Z144,'oddspedia-matches'!$A:$AD,AQ$2,0)</f>
        <v>Red</v>
      </c>
    </row>
    <row r="145" spans="2:43" hidden="1" x14ac:dyDescent="0.25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tr">
        <f>VLOOKUP(E145,'Transform table'!A:B,2,0)</f>
        <v>Dandenong Thunder</v>
      </c>
      <c r="Y145" t="str">
        <f>VLOOKUP(F145,'Transform table'!A:B,2,0)</f>
        <v>Altona Magic</v>
      </c>
      <c r="Z145" t="str">
        <f t="shared" si="2"/>
        <v>25/07/2026Dandenong ThunderAltona Magic</v>
      </c>
      <c r="AA145" t="str">
        <f>VLOOKUP($Z145,'oddspedia-matches'!$A:$AD,AA$2,0)</f>
        <v>0 - 2</v>
      </c>
      <c r="AB145" t="str">
        <f>VLOOKUP($Z145,'oddspedia-matches'!$A:$AD,AB$2,0)</f>
        <v>Red</v>
      </c>
      <c r="AC145" t="str">
        <f>VLOOKUP($Z145,'oddspedia-matches'!$A:$AD,AC$2,0)</f>
        <v>Red</v>
      </c>
      <c r="AD145" t="str">
        <f>VLOOKUP($Z145,'oddspedia-matches'!$A:$AD,AD$2,0)</f>
        <v>Green</v>
      </c>
      <c r="AE145" t="str">
        <f>VLOOKUP($Z145,'oddspedia-matches'!$A:$AD,AE$2,0)</f>
        <v>Red</v>
      </c>
      <c r="AF145" t="str">
        <f>VLOOKUP($Z145,'oddspedia-matches'!$A:$AD,AF$2,0)</f>
        <v>Green</v>
      </c>
      <c r="AG145" t="str">
        <f>VLOOKUP($Z145,'oddspedia-matches'!$A:$AD,AG$2,0)</f>
        <v>Green</v>
      </c>
      <c r="AH145" t="str">
        <f>VLOOKUP($Z145,'oddspedia-matches'!$A:$AD,AH$2,0)</f>
        <v>Red</v>
      </c>
      <c r="AI145" t="str">
        <f>VLOOKUP($Z145,'oddspedia-matches'!$A:$AD,AI$2,0)</f>
        <v>Green</v>
      </c>
      <c r="AJ145" t="str">
        <f>VLOOKUP($Z145,'oddspedia-matches'!$A:$AD,AJ$2,0)</f>
        <v>Red</v>
      </c>
      <c r="AK145" t="str">
        <f>VLOOKUP($Z145,'oddspedia-matches'!$A:$AD,AK$2,0)</f>
        <v>Red</v>
      </c>
      <c r="AL145" t="str">
        <f>VLOOKUP($Z145,'oddspedia-matches'!$A:$AD,AL$2,0)</f>
        <v>Green</v>
      </c>
      <c r="AM145" t="str">
        <f>VLOOKUP($Z145,'oddspedia-matches'!$A:$AD,AM$2,0)</f>
        <v>Red</v>
      </c>
      <c r="AN145" t="str">
        <f>VLOOKUP($Z145,'oddspedia-matches'!$A:$AD,AN$2,0)</f>
        <v>Green</v>
      </c>
      <c r="AO145" t="str">
        <f>VLOOKUP($Z145,'oddspedia-matches'!$A:$AD,AO$2,0)</f>
        <v>Green</v>
      </c>
      <c r="AP145" t="str">
        <f>VLOOKUP($Z145,'oddspedia-matches'!$A:$AD,AP$2,0)</f>
        <v>Red</v>
      </c>
      <c r="AQ145" t="str">
        <f>VLOOKUP($Z145,'oddspedia-matches'!$A:$AD,AQ$2,0)</f>
        <v>Green</v>
      </c>
    </row>
    <row r="146" spans="2:43" hidden="1" x14ac:dyDescent="0.25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 U21</v>
      </c>
      <c r="Y146" t="str">
        <f>VLOOKUP(F146,'Transform table'!A:B,2,0)</f>
        <v>Dianella White Eagles</v>
      </c>
      <c r="Z146" t="str">
        <f t="shared" si="2"/>
        <v>25/07/2026Perth Glory U21Dianella White Eagles</v>
      </c>
      <c r="AA146" t="str">
        <f>VLOOKUP($Z146,'oddspedia-matches'!$A:$AD,AA$2,0)</f>
        <v>4 - 0</v>
      </c>
      <c r="AB146" t="str">
        <f>VLOOKUP($Z146,'oddspedia-matches'!$A:$AD,AB$2,0)</f>
        <v>Green</v>
      </c>
      <c r="AC146" t="str">
        <f>VLOOKUP($Z146,'oddspedia-matches'!$A:$AD,AC$2,0)</f>
        <v>Red</v>
      </c>
      <c r="AD146" t="str">
        <f>VLOOKUP($Z146,'oddspedia-matches'!$A:$AD,AD$2,0)</f>
        <v>Red</v>
      </c>
      <c r="AE146" t="str">
        <f>VLOOKUP($Z146,'oddspedia-matches'!$A:$AD,AE$2,0)</f>
        <v>Green</v>
      </c>
      <c r="AF146" t="str">
        <f>VLOOKUP($Z146,'oddspedia-matches'!$A:$AD,AF$2,0)</f>
        <v>Red</v>
      </c>
      <c r="AG146" t="str">
        <f>VLOOKUP($Z146,'oddspedia-matches'!$A:$AD,AG$2,0)</f>
        <v>Green</v>
      </c>
      <c r="AH146" t="str">
        <f>VLOOKUP($Z146,'oddspedia-matches'!$A:$AD,AH$2,0)</f>
        <v>Green</v>
      </c>
      <c r="AI146" t="str">
        <f>VLOOKUP($Z146,'oddspedia-matches'!$A:$AD,AI$2,0)</f>
        <v>Red</v>
      </c>
      <c r="AJ146" t="str">
        <f>VLOOKUP($Z146,'oddspedia-matches'!$A:$AD,AJ$2,0)</f>
        <v>Red</v>
      </c>
      <c r="AK146" t="str">
        <f>VLOOKUP($Z146,'oddspedia-matches'!$A:$AD,AK$2,0)</f>
        <v>Green</v>
      </c>
      <c r="AL146" t="str">
        <f>VLOOKUP($Z146,'oddspedia-matches'!$A:$AD,AL$2,0)</f>
        <v>Green</v>
      </c>
      <c r="AM146" t="str">
        <f>VLOOKUP($Z146,'oddspedia-matches'!$A:$AD,AM$2,0)</f>
        <v>Green</v>
      </c>
      <c r="AN146" t="str">
        <f>VLOOKUP($Z146,'oddspedia-matches'!$A:$AD,AN$2,0)</f>
        <v>Red</v>
      </c>
      <c r="AO146" t="str">
        <f>VLOOKUP($Z146,'oddspedia-matches'!$A:$AD,AO$2,0)</f>
        <v>Red</v>
      </c>
      <c r="AP146" t="str">
        <f>VLOOKUP($Z146,'oddspedia-matches'!$A:$AD,AP$2,0)</f>
        <v>Red</v>
      </c>
      <c r="AQ146" t="str">
        <f>VLOOKUP($Z146,'oddspedia-matches'!$A:$AD,AQ$2,0)</f>
        <v>Green</v>
      </c>
    </row>
    <row r="147" spans="2:43" hidden="1" x14ac:dyDescent="0.25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tr">
        <f>VLOOKUP(E147,'Transform table'!A:B,2,0)</f>
        <v>Perth RedStar</v>
      </c>
      <c r="Y147" t="str">
        <f>VLOOKUP(F147,'Transform table'!A:B,2,0)</f>
        <v>Balcatta</v>
      </c>
      <c r="Z147" t="str">
        <f t="shared" si="2"/>
        <v>25/07/2026Perth RedStarBalcatta</v>
      </c>
      <c r="AA147" t="str">
        <f>VLOOKUP($Z147,'oddspedia-matches'!$A:$AD,AA$2,0)</f>
        <v>0 - 0</v>
      </c>
      <c r="AB147" t="str">
        <f>VLOOKUP($Z147,'oddspedia-matches'!$A:$AD,AB$2,0)</f>
        <v>Red</v>
      </c>
      <c r="AC147" t="str">
        <f>VLOOKUP($Z147,'oddspedia-matches'!$A:$AD,AC$2,0)</f>
        <v>Green</v>
      </c>
      <c r="AD147" t="str">
        <f>VLOOKUP($Z147,'oddspedia-matches'!$A:$AD,AD$2,0)</f>
        <v>Red</v>
      </c>
      <c r="AE147" t="str">
        <f>VLOOKUP($Z147,'oddspedia-matches'!$A:$AD,AE$2,0)</f>
        <v>Green</v>
      </c>
      <c r="AF147" t="str">
        <f>VLOOKUP($Z147,'oddspedia-matches'!$A:$AD,AF$2,0)</f>
        <v>Green</v>
      </c>
      <c r="AG147" t="str">
        <f>VLOOKUP($Z147,'oddspedia-matches'!$A:$AD,AG$2,0)</f>
        <v>Red</v>
      </c>
      <c r="AH147" t="str">
        <f>VLOOKUP($Z147,'oddspedia-matches'!$A:$AD,AH$2,0)</f>
        <v>Red</v>
      </c>
      <c r="AI147" t="str">
        <f>VLOOKUP($Z147,'oddspedia-matches'!$A:$AD,AI$2,0)</f>
        <v>Green</v>
      </c>
      <c r="AJ147" t="str">
        <f>VLOOKUP($Z147,'oddspedia-matches'!$A:$AD,AJ$2,0)</f>
        <v>Red</v>
      </c>
      <c r="AK147" t="str">
        <f>VLOOKUP($Z147,'oddspedia-matches'!$A:$AD,AK$2,0)</f>
        <v>Red</v>
      </c>
      <c r="AL147" t="str">
        <f>VLOOKUP($Z147,'oddspedia-matches'!$A:$AD,AL$2,0)</f>
        <v>Red</v>
      </c>
      <c r="AM147" t="str">
        <f>VLOOKUP($Z147,'oddspedia-matches'!$A:$AD,AM$2,0)</f>
        <v>Red</v>
      </c>
      <c r="AN147" t="str">
        <f>VLOOKUP($Z147,'oddspedia-matches'!$A:$AD,AN$2,0)</f>
        <v>Green</v>
      </c>
      <c r="AO147" t="str">
        <f>VLOOKUP($Z147,'oddspedia-matches'!$A:$AD,AO$2,0)</f>
        <v>Green</v>
      </c>
      <c r="AP147" t="str">
        <f>VLOOKUP($Z147,'oddspedia-matches'!$A:$AD,AP$2,0)</f>
        <v>Red</v>
      </c>
      <c r="AQ147" t="str">
        <f>VLOOKUP($Z147,'oddspedia-matches'!$A:$AD,AQ$2,0)</f>
        <v>Green</v>
      </c>
    </row>
    <row r="148" spans="2:43" hidden="1" x14ac:dyDescent="0.25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tr">
        <f>VLOOKUP(E148,'Transform table'!A:B,2,0)</f>
        <v>Perth Azzurri</v>
      </c>
      <c r="Y148" t="str">
        <f>VLOOKUP(F148,'Transform table'!A:B,2,0)</f>
        <v>Bayswater City</v>
      </c>
      <c r="Z148" t="str">
        <f t="shared" si="2"/>
        <v>25/07/2026Perth AzzurriBayswater City</v>
      </c>
      <c r="AA148" t="str">
        <f>VLOOKUP($Z148,'oddspedia-matches'!$A:$AD,AA$2,0)</f>
        <v>0 - 2</v>
      </c>
      <c r="AB148" t="str">
        <f>VLOOKUP($Z148,'oddspedia-matches'!$A:$AD,AB$2,0)</f>
        <v>Red</v>
      </c>
      <c r="AC148" t="str">
        <f>VLOOKUP($Z148,'oddspedia-matches'!$A:$AD,AC$2,0)</f>
        <v>Red</v>
      </c>
      <c r="AD148" t="str">
        <f>VLOOKUP($Z148,'oddspedia-matches'!$A:$AD,AD$2,0)</f>
        <v>Green</v>
      </c>
      <c r="AE148" t="str">
        <f>VLOOKUP($Z148,'oddspedia-matches'!$A:$AD,AE$2,0)</f>
        <v>Red</v>
      </c>
      <c r="AF148" t="str">
        <f>VLOOKUP($Z148,'oddspedia-matches'!$A:$AD,AF$2,0)</f>
        <v>Green</v>
      </c>
      <c r="AG148" t="str">
        <f>VLOOKUP($Z148,'oddspedia-matches'!$A:$AD,AG$2,0)</f>
        <v>Green</v>
      </c>
      <c r="AH148" t="str">
        <f>VLOOKUP($Z148,'oddspedia-matches'!$A:$AD,AH$2,0)</f>
        <v>Red</v>
      </c>
      <c r="AI148" t="str">
        <f>VLOOKUP($Z148,'oddspedia-matches'!$A:$AD,AI$2,0)</f>
        <v>Red</v>
      </c>
      <c r="AJ148" t="str">
        <f>VLOOKUP($Z148,'oddspedia-matches'!$A:$AD,AJ$2,0)</f>
        <v>Green</v>
      </c>
      <c r="AK148" t="str">
        <f>VLOOKUP($Z148,'oddspedia-matches'!$A:$AD,AK$2,0)</f>
        <v>Green</v>
      </c>
      <c r="AL148" t="str">
        <f>VLOOKUP($Z148,'oddspedia-matches'!$A:$AD,AL$2,0)</f>
        <v>Green</v>
      </c>
      <c r="AM148" t="str">
        <f>VLOOKUP($Z148,'oddspedia-matches'!$A:$AD,AM$2,0)</f>
        <v>Red</v>
      </c>
      <c r="AN148" t="str">
        <f>VLOOKUP($Z148,'oddspedia-matches'!$A:$AD,AN$2,0)</f>
        <v>Green</v>
      </c>
      <c r="AO148" t="str">
        <f>VLOOKUP($Z148,'oddspedia-matches'!$A:$AD,AO$2,0)</f>
        <v>Green</v>
      </c>
      <c r="AP148" t="str">
        <f>VLOOKUP($Z148,'oddspedia-matches'!$A:$AD,AP$2,0)</f>
        <v>Red</v>
      </c>
      <c r="AQ148" t="str">
        <f>VLOOKUP($Z148,'oddspedia-matches'!$A:$AD,AQ$2,0)</f>
        <v>Green</v>
      </c>
    </row>
    <row r="149" spans="2:43" hidden="1" x14ac:dyDescent="0.25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tr">
        <f>VLOOKUP(E149,'Transform table'!A:B,2,0)</f>
        <v>Stirling Lions</v>
      </c>
      <c r="Y149" t="str">
        <f>VLOOKUP(F149,'Transform table'!A:B,2,0)</f>
        <v>Armadale</v>
      </c>
      <c r="Z149" t="str">
        <f t="shared" si="2"/>
        <v>25/07/2026Stirling LionsArmadale</v>
      </c>
      <c r="AA149" t="str">
        <f>VLOOKUP($Z149,'oddspedia-matches'!$A:$AD,AA$2,0)</f>
        <v>1 - 1</v>
      </c>
      <c r="AB149" t="str">
        <f>VLOOKUP($Z149,'oddspedia-matches'!$A:$AD,AB$2,0)</f>
        <v>Red</v>
      </c>
      <c r="AC149" t="str">
        <f>VLOOKUP($Z149,'oddspedia-matches'!$A:$AD,AC$2,0)</f>
        <v>Green</v>
      </c>
      <c r="AD149" t="str">
        <f>VLOOKUP($Z149,'oddspedia-matches'!$A:$AD,AD$2,0)</f>
        <v>Red</v>
      </c>
      <c r="AE149" t="str">
        <f>VLOOKUP($Z149,'oddspedia-matches'!$A:$AD,AE$2,0)</f>
        <v>Green</v>
      </c>
      <c r="AF149" t="str">
        <f>VLOOKUP($Z149,'oddspedia-matches'!$A:$AD,AF$2,0)</f>
        <v>Green</v>
      </c>
      <c r="AG149" t="str">
        <f>VLOOKUP($Z149,'oddspedia-matches'!$A:$AD,AG$2,0)</f>
        <v>Red</v>
      </c>
      <c r="AH149" t="str">
        <f>VLOOKUP($Z149,'oddspedia-matches'!$A:$AD,AH$2,0)</f>
        <v>Red</v>
      </c>
      <c r="AI149" t="str">
        <f>VLOOKUP($Z149,'oddspedia-matches'!$A:$AD,AI$2,0)</f>
        <v>Red</v>
      </c>
      <c r="AJ149" t="str">
        <f>VLOOKUP($Z149,'oddspedia-matches'!$A:$AD,AJ$2,0)</f>
        <v>Green</v>
      </c>
      <c r="AK149" t="str">
        <f>VLOOKUP($Z149,'oddspedia-matches'!$A:$AD,AK$2,0)</f>
        <v>Green</v>
      </c>
      <c r="AL149" t="str">
        <f>VLOOKUP($Z149,'oddspedia-matches'!$A:$AD,AL$2,0)</f>
        <v>Green</v>
      </c>
      <c r="AM149" t="str">
        <f>VLOOKUP($Z149,'oddspedia-matches'!$A:$AD,AM$2,0)</f>
        <v>Red</v>
      </c>
      <c r="AN149" t="str">
        <f>VLOOKUP($Z149,'oddspedia-matches'!$A:$AD,AN$2,0)</f>
        <v>Green</v>
      </c>
      <c r="AO149" t="str">
        <f>VLOOKUP($Z149,'oddspedia-matches'!$A:$AD,AO$2,0)</f>
        <v>Green</v>
      </c>
      <c r="AP149" t="str">
        <f>VLOOKUP($Z149,'oddspedia-matches'!$A:$AD,AP$2,0)</f>
        <v>Green</v>
      </c>
      <c r="AQ149" t="str">
        <f>VLOOKUP($Z149,'oddspedia-matches'!$A:$AD,AQ$2,0)</f>
        <v>Red</v>
      </c>
    </row>
    <row r="150" spans="2:43" hidden="1" x14ac:dyDescent="0.25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Knights</v>
      </c>
      <c r="Y150" t="str">
        <f>VLOOKUP(F150,'Transform table'!A:B,2,0)</f>
        <v>Olympic Kingsway SC</v>
      </c>
      <c r="Z150" t="str">
        <f t="shared" si="2"/>
        <v>25/07/2026Western KnightsOlympic Kingsway SC</v>
      </c>
      <c r="AA150" t="str">
        <f>VLOOKUP($Z150,'oddspedia-matches'!$A:$AD,AA$2,0)</f>
        <v>1 - 2</v>
      </c>
      <c r="AB150" t="str">
        <f>VLOOKUP($Z150,'oddspedia-matches'!$A:$AD,AB$2,0)</f>
        <v>Red</v>
      </c>
      <c r="AC150" t="str">
        <f>VLOOKUP($Z150,'oddspedia-matches'!$A:$AD,AC$2,0)</f>
        <v>Red</v>
      </c>
      <c r="AD150" t="str">
        <f>VLOOKUP($Z150,'oddspedia-matches'!$A:$AD,AD$2,0)</f>
        <v>Green</v>
      </c>
      <c r="AE150" t="str">
        <f>VLOOKUP($Z150,'oddspedia-matches'!$A:$AD,AE$2,0)</f>
        <v>Red</v>
      </c>
      <c r="AF150" t="str">
        <f>VLOOKUP($Z150,'oddspedia-matches'!$A:$AD,AF$2,0)</f>
        <v>Green</v>
      </c>
      <c r="AG150" t="str">
        <f>VLOOKUP($Z150,'oddspedia-matches'!$A:$AD,AG$2,0)</f>
        <v>Green</v>
      </c>
      <c r="AH150" t="str">
        <f>VLOOKUP($Z150,'oddspedia-matches'!$A:$AD,AH$2,0)</f>
        <v>Red</v>
      </c>
      <c r="AI150" t="str">
        <f>VLOOKUP($Z150,'oddspedia-matches'!$A:$AD,AI$2,0)</f>
        <v>Green</v>
      </c>
      <c r="AJ150" t="str">
        <f>VLOOKUP($Z150,'oddspedia-matches'!$A:$AD,AJ$2,0)</f>
        <v>Red</v>
      </c>
      <c r="AK150" t="str">
        <f>VLOOKUP($Z150,'oddspedia-matches'!$A:$AD,AK$2,0)</f>
        <v>Red</v>
      </c>
      <c r="AL150" t="str">
        <f>VLOOKUP($Z150,'oddspedia-matches'!$A:$AD,AL$2,0)</f>
        <v>Green</v>
      </c>
      <c r="AM150" t="str">
        <f>VLOOKUP($Z150,'oddspedia-matches'!$A:$AD,AM$2,0)</f>
        <v>Green</v>
      </c>
      <c r="AN150" t="str">
        <f>VLOOKUP($Z150,'oddspedia-matches'!$A:$AD,AN$2,0)</f>
        <v>Red</v>
      </c>
      <c r="AO150" t="str">
        <f>VLOOKUP($Z150,'oddspedia-matches'!$A:$AD,AO$2,0)</f>
        <v>Green</v>
      </c>
      <c r="AP150" t="str">
        <f>VLOOKUP($Z150,'oddspedia-matches'!$A:$AD,AP$2,0)</f>
        <v>Green</v>
      </c>
      <c r="AQ150" t="str">
        <f>VLOOKUP($Z150,'oddspedia-matches'!$A:$AD,AQ$2,0)</f>
        <v>Red</v>
      </c>
    </row>
    <row r="151" spans="2:43" hidden="1" x14ac:dyDescent="0.25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tr">
        <f>VLOOKUP(E151,'Transform table'!A:B,2,0)</f>
        <v>Spirit FC</v>
      </c>
      <c r="Y151" t="str">
        <f>VLOOKUP(F151,'Transform table'!A:B,2,0)</f>
        <v>Western Sydney Wanderers U21</v>
      </c>
      <c r="Z151" t="str">
        <f t="shared" si="2"/>
        <v>25/07/2026Spirit FCWestern Sydney Wanderers U21</v>
      </c>
      <c r="AA151" t="str">
        <f>VLOOKUP($Z151,'oddspedia-matches'!$A:$AD,AA$2,0)</f>
        <v>0 - 4</v>
      </c>
      <c r="AB151" t="str">
        <f>VLOOKUP($Z151,'oddspedia-matches'!$A:$AD,AB$2,0)</f>
        <v>Red</v>
      </c>
      <c r="AC151" t="str">
        <f>VLOOKUP($Z151,'oddspedia-matches'!$A:$AD,AC$2,0)</f>
        <v>Red</v>
      </c>
      <c r="AD151" t="str">
        <f>VLOOKUP($Z151,'oddspedia-matches'!$A:$AD,AD$2,0)</f>
        <v>Green</v>
      </c>
      <c r="AE151" t="str">
        <f>VLOOKUP($Z151,'oddspedia-matches'!$A:$AD,AE$2,0)</f>
        <v>Red</v>
      </c>
      <c r="AF151" t="str">
        <f>VLOOKUP($Z151,'oddspedia-matches'!$A:$AD,AF$2,0)</f>
        <v>Green</v>
      </c>
      <c r="AG151" t="str">
        <f>VLOOKUP($Z151,'oddspedia-matches'!$A:$AD,AG$2,0)</f>
        <v>Green</v>
      </c>
      <c r="AH151" t="str">
        <f>VLOOKUP($Z151,'oddspedia-matches'!$A:$AD,AH$2,0)</f>
        <v>Red</v>
      </c>
      <c r="AI151" t="str">
        <f>VLOOKUP($Z151,'oddspedia-matches'!$A:$AD,AI$2,0)</f>
        <v>Red</v>
      </c>
      <c r="AJ151" t="str">
        <f>VLOOKUP($Z151,'oddspedia-matches'!$A:$AD,AJ$2,0)</f>
        <v>Green</v>
      </c>
      <c r="AK151" t="str">
        <f>VLOOKUP($Z151,'oddspedia-matches'!$A:$AD,AK$2,0)</f>
        <v>Green</v>
      </c>
      <c r="AL151" t="str">
        <f>VLOOKUP($Z151,'oddspedia-matches'!$A:$AD,AL$2,0)</f>
        <v>Green</v>
      </c>
      <c r="AM151" t="str">
        <f>VLOOKUP($Z151,'oddspedia-matches'!$A:$AD,AM$2,0)</f>
        <v>Green</v>
      </c>
      <c r="AN151" t="str">
        <f>VLOOKUP($Z151,'oddspedia-matches'!$A:$AD,AN$2,0)</f>
        <v>Red</v>
      </c>
      <c r="AO151" t="str">
        <f>VLOOKUP($Z151,'oddspedia-matches'!$A:$AD,AO$2,0)</f>
        <v>Red</v>
      </c>
      <c r="AP151" t="str">
        <f>VLOOKUP($Z151,'oddspedia-matches'!$A:$AD,AP$2,0)</f>
        <v>Red</v>
      </c>
      <c r="AQ151" t="str">
        <f>VLOOKUP($Z151,'oddspedia-matches'!$A:$AD,AQ$2,0)</f>
        <v>Green</v>
      </c>
    </row>
    <row r="152" spans="2:43" hidden="1" x14ac:dyDescent="0.25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tr">
        <f>VLOOKUP(E152,'Transform table'!A:B,2,0)</f>
        <v>Cooma</v>
      </c>
      <c r="Y152" t="str">
        <f>VLOOKUP(F152,'Transform table'!A:B,2,0)</f>
        <v>Tuggeranong United</v>
      </c>
      <c r="Z152" t="str">
        <f t="shared" si="2"/>
        <v>25/07/2026CoomaTuggeranong United</v>
      </c>
      <c r="AA152" t="str">
        <f>VLOOKUP($Z152,'oddspedia-matches'!$A:$AD,AA$2,0)</f>
        <v>4 - 1</v>
      </c>
      <c r="AB152" t="str">
        <f>VLOOKUP($Z152,'oddspedia-matches'!$A:$AD,AB$2,0)</f>
        <v>Green</v>
      </c>
      <c r="AC152" t="str">
        <f>VLOOKUP($Z152,'oddspedia-matches'!$A:$AD,AC$2,0)</f>
        <v>Red</v>
      </c>
      <c r="AD152" t="str">
        <f>VLOOKUP($Z152,'oddspedia-matches'!$A:$AD,AD$2,0)</f>
        <v>Red</v>
      </c>
      <c r="AE152" t="str">
        <f>VLOOKUP($Z152,'oddspedia-matches'!$A:$AD,AE$2,0)</f>
        <v>Green</v>
      </c>
      <c r="AF152" t="str">
        <f>VLOOKUP($Z152,'oddspedia-matches'!$A:$AD,AF$2,0)</f>
        <v>Red</v>
      </c>
      <c r="AG152" t="str">
        <f>VLOOKUP($Z152,'oddspedia-matches'!$A:$AD,AG$2,0)</f>
        <v>Green</v>
      </c>
      <c r="AH152" t="str">
        <f>VLOOKUP($Z152,'oddspedia-matches'!$A:$AD,AH$2,0)</f>
        <v>Green</v>
      </c>
      <c r="AI152" t="str">
        <f>VLOOKUP($Z152,'oddspedia-matches'!$A:$AD,AI$2,0)</f>
        <v>Red</v>
      </c>
      <c r="AJ152" t="str">
        <f>VLOOKUP($Z152,'oddspedia-matches'!$A:$AD,AJ$2,0)</f>
        <v>Red</v>
      </c>
      <c r="AK152" t="str">
        <f>VLOOKUP($Z152,'oddspedia-matches'!$A:$AD,AK$2,0)</f>
        <v>Green</v>
      </c>
      <c r="AL152" t="str">
        <f>VLOOKUP($Z152,'oddspedia-matches'!$A:$AD,AL$2,0)</f>
        <v>Green</v>
      </c>
      <c r="AM152" t="str">
        <f>VLOOKUP($Z152,'oddspedia-matches'!$A:$AD,AM$2,0)</f>
        <v>Green</v>
      </c>
      <c r="AN152" t="str">
        <f>VLOOKUP($Z152,'oddspedia-matches'!$A:$AD,AN$2,0)</f>
        <v>Red</v>
      </c>
      <c r="AO152" t="str">
        <f>VLOOKUP($Z152,'oddspedia-matches'!$A:$AD,AO$2,0)</f>
        <v>Red</v>
      </c>
      <c r="AP152" t="str">
        <f>VLOOKUP($Z152,'oddspedia-matches'!$A:$AD,AP$2,0)</f>
        <v>Green</v>
      </c>
      <c r="AQ152" t="str">
        <f>VLOOKUP($Z152,'oddspedia-matches'!$A:$AD,AQ$2,0)</f>
        <v>Red</v>
      </c>
    </row>
    <row r="153" spans="2:43" hidden="1" x14ac:dyDescent="0.25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tr">
        <f>VLOOKUP(E153,'Transform table'!A:B,2,0)</f>
        <v>APIA Leichhardt Tigers</v>
      </c>
      <c r="Y153" t="str">
        <f>VLOOKUP(F153,'Transform table'!A:B,2,0)</f>
        <v>UNSW</v>
      </c>
      <c r="Z153" t="str">
        <f t="shared" si="2"/>
        <v>25/07/2026APIA Leichhardt TigersUNSW</v>
      </c>
      <c r="AA153" t="str">
        <f>VLOOKUP($Z153,'oddspedia-matches'!$A:$AD,AA$2,0)</f>
        <v>4 - 1</v>
      </c>
      <c r="AB153" t="str">
        <f>VLOOKUP($Z153,'oddspedia-matches'!$A:$AD,AB$2,0)</f>
        <v>Green</v>
      </c>
      <c r="AC153" t="str">
        <f>VLOOKUP($Z153,'oddspedia-matches'!$A:$AD,AC$2,0)</f>
        <v>Red</v>
      </c>
      <c r="AD153" t="str">
        <f>VLOOKUP($Z153,'oddspedia-matches'!$A:$AD,AD$2,0)</f>
        <v>Red</v>
      </c>
      <c r="AE153" t="str">
        <f>VLOOKUP($Z153,'oddspedia-matches'!$A:$AD,AE$2,0)</f>
        <v>Green</v>
      </c>
      <c r="AF153" t="str">
        <f>VLOOKUP($Z153,'oddspedia-matches'!$A:$AD,AF$2,0)</f>
        <v>Red</v>
      </c>
      <c r="AG153" t="str">
        <f>VLOOKUP($Z153,'oddspedia-matches'!$A:$AD,AG$2,0)</f>
        <v>Green</v>
      </c>
      <c r="AH153" t="str">
        <f>VLOOKUP($Z153,'oddspedia-matches'!$A:$AD,AH$2,0)</f>
        <v>Green</v>
      </c>
      <c r="AI153" t="str">
        <f>VLOOKUP($Z153,'oddspedia-matches'!$A:$AD,AI$2,0)</f>
        <v>Red</v>
      </c>
      <c r="AJ153" t="str">
        <f>VLOOKUP($Z153,'oddspedia-matches'!$A:$AD,AJ$2,0)</f>
        <v>Red</v>
      </c>
      <c r="AK153" t="str">
        <f>VLOOKUP($Z153,'oddspedia-matches'!$A:$AD,AK$2,0)</f>
        <v>Green</v>
      </c>
      <c r="AL153" t="str">
        <f>VLOOKUP($Z153,'oddspedia-matches'!$A:$AD,AL$2,0)</f>
        <v>Green</v>
      </c>
      <c r="AM153" t="str">
        <f>VLOOKUP($Z153,'oddspedia-matches'!$A:$AD,AM$2,0)</f>
        <v>Green</v>
      </c>
      <c r="AN153" t="str">
        <f>VLOOKUP($Z153,'oddspedia-matches'!$A:$AD,AN$2,0)</f>
        <v>Red</v>
      </c>
      <c r="AO153" t="str">
        <f>VLOOKUP($Z153,'oddspedia-matches'!$A:$AD,AO$2,0)</f>
        <v>Red</v>
      </c>
      <c r="AP153" t="str">
        <f>VLOOKUP($Z153,'oddspedia-matches'!$A:$AD,AP$2,0)</f>
        <v>Green</v>
      </c>
      <c r="AQ153" t="str">
        <f>VLOOKUP($Z153,'oddspedia-matches'!$A:$AD,AQ$2,0)</f>
        <v>Red</v>
      </c>
    </row>
    <row r="154" spans="2:43" hidden="1" x14ac:dyDescent="0.25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tr">
        <f>VLOOKUP(E154,'Transform table'!A:B,2,0)</f>
        <v>Gold Coast Knights</v>
      </c>
      <c r="Y154" t="str">
        <f>VLOOKUP(F154,'Transform table'!A:B,2,0)</f>
        <v>Gold Coast United</v>
      </c>
      <c r="Z154" t="str">
        <f t="shared" si="2"/>
        <v>25/07/2026Gold Coast KnightsGold Coast United</v>
      </c>
      <c r="AA154" t="str">
        <f>VLOOKUP($Z154,'oddspedia-matches'!$A:$AD,AA$2,0)</f>
        <v>1 - 1</v>
      </c>
      <c r="AB154" t="str">
        <f>VLOOKUP($Z154,'oddspedia-matches'!$A:$AD,AB$2,0)</f>
        <v>Red</v>
      </c>
      <c r="AC154" t="str">
        <f>VLOOKUP($Z154,'oddspedia-matches'!$A:$AD,AC$2,0)</f>
        <v>Green</v>
      </c>
      <c r="AD154" t="str">
        <f>VLOOKUP($Z154,'oddspedia-matches'!$A:$AD,AD$2,0)</f>
        <v>Red</v>
      </c>
      <c r="AE154" t="str">
        <f>VLOOKUP($Z154,'oddspedia-matches'!$A:$AD,AE$2,0)</f>
        <v>Green</v>
      </c>
      <c r="AF154" t="str">
        <f>VLOOKUP($Z154,'oddspedia-matches'!$A:$AD,AF$2,0)</f>
        <v>Green</v>
      </c>
      <c r="AG154" t="str">
        <f>VLOOKUP($Z154,'oddspedia-matches'!$A:$AD,AG$2,0)</f>
        <v>Red</v>
      </c>
      <c r="AH154" t="str">
        <f>VLOOKUP($Z154,'oddspedia-matches'!$A:$AD,AH$2,0)</f>
        <v>Red</v>
      </c>
      <c r="AI154" t="str">
        <f>VLOOKUP($Z154,'oddspedia-matches'!$A:$AD,AI$2,0)</f>
        <v>Green</v>
      </c>
      <c r="AJ154" t="str">
        <f>VLOOKUP($Z154,'oddspedia-matches'!$A:$AD,AJ$2,0)</f>
        <v>Red</v>
      </c>
      <c r="AK154" t="str">
        <f>VLOOKUP($Z154,'oddspedia-matches'!$A:$AD,AK$2,0)</f>
        <v>Red</v>
      </c>
      <c r="AL154" t="str">
        <f>VLOOKUP($Z154,'oddspedia-matches'!$A:$AD,AL$2,0)</f>
        <v>Green</v>
      </c>
      <c r="AM154" t="str">
        <f>VLOOKUP($Z154,'oddspedia-matches'!$A:$AD,AM$2,0)</f>
        <v>Red</v>
      </c>
      <c r="AN154" t="str">
        <f>VLOOKUP($Z154,'oddspedia-matches'!$A:$AD,AN$2,0)</f>
        <v>Green</v>
      </c>
      <c r="AO154" t="str">
        <f>VLOOKUP($Z154,'oddspedia-matches'!$A:$AD,AO$2,0)</f>
        <v>Green</v>
      </c>
      <c r="AP154" t="str">
        <f>VLOOKUP($Z154,'oddspedia-matches'!$A:$AD,AP$2,0)</f>
        <v>Green</v>
      </c>
      <c r="AQ154" t="str">
        <f>VLOOKUP($Z154,'oddspedia-matches'!$A:$AD,AQ$2,0)</f>
        <v>Red</v>
      </c>
    </row>
    <row r="155" spans="2:43" hidden="1" x14ac:dyDescent="0.25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tr">
        <f>VLOOKUP(E155,'Transform table'!A:B,2,0)</f>
        <v>St George</v>
      </c>
      <c r="Y155" t="str">
        <f>VLOOKUP(F155,'Transform table'!A:B,2,0)</f>
        <v>Sydney U21</v>
      </c>
      <c r="Z155" t="str">
        <f t="shared" si="2"/>
        <v>25/07/2026St GeorgeSydney U21</v>
      </c>
      <c r="AA155" t="str">
        <f>VLOOKUP($Z155,'oddspedia-matches'!$A:$AD,AA$2,0)</f>
        <v>0 - 0</v>
      </c>
      <c r="AB155" t="str">
        <f>VLOOKUP($Z155,'oddspedia-matches'!$A:$AD,AB$2,0)</f>
        <v>Red</v>
      </c>
      <c r="AC155" t="str">
        <f>VLOOKUP($Z155,'oddspedia-matches'!$A:$AD,AC$2,0)</f>
        <v>Green</v>
      </c>
      <c r="AD155" t="str">
        <f>VLOOKUP($Z155,'oddspedia-matches'!$A:$AD,AD$2,0)</f>
        <v>Red</v>
      </c>
      <c r="AE155" t="str">
        <f>VLOOKUP($Z155,'oddspedia-matches'!$A:$AD,AE$2,0)</f>
        <v>Green</v>
      </c>
      <c r="AF155" t="str">
        <f>VLOOKUP($Z155,'oddspedia-matches'!$A:$AD,AF$2,0)</f>
        <v>Green</v>
      </c>
      <c r="AG155" t="str">
        <f>VLOOKUP($Z155,'oddspedia-matches'!$A:$AD,AG$2,0)</f>
        <v>Red</v>
      </c>
      <c r="AH155" t="str">
        <f>VLOOKUP($Z155,'oddspedia-matches'!$A:$AD,AH$2,0)</f>
        <v>Red</v>
      </c>
      <c r="AI155" t="str">
        <f>VLOOKUP($Z155,'oddspedia-matches'!$A:$AD,AI$2,0)</f>
        <v>Green</v>
      </c>
      <c r="AJ155" t="str">
        <f>VLOOKUP($Z155,'oddspedia-matches'!$A:$AD,AJ$2,0)</f>
        <v>Red</v>
      </c>
      <c r="AK155" t="str">
        <f>VLOOKUP($Z155,'oddspedia-matches'!$A:$AD,AK$2,0)</f>
        <v>Red</v>
      </c>
      <c r="AL155" t="str">
        <f>VLOOKUP($Z155,'oddspedia-matches'!$A:$AD,AL$2,0)</f>
        <v>Red</v>
      </c>
      <c r="AM155" t="str">
        <f>VLOOKUP($Z155,'oddspedia-matches'!$A:$AD,AM$2,0)</f>
        <v>Red</v>
      </c>
      <c r="AN155" t="str">
        <f>VLOOKUP($Z155,'oddspedia-matches'!$A:$AD,AN$2,0)</f>
        <v>Green</v>
      </c>
      <c r="AO155" t="str">
        <f>VLOOKUP($Z155,'oddspedia-matches'!$A:$AD,AO$2,0)</f>
        <v>Green</v>
      </c>
      <c r="AP155" t="str">
        <f>VLOOKUP($Z155,'oddspedia-matches'!$A:$AD,AP$2,0)</f>
        <v>Red</v>
      </c>
      <c r="AQ155" t="str">
        <f>VLOOKUP($Z155,'oddspedia-matches'!$A:$AD,AQ$2,0)</f>
        <v>Green</v>
      </c>
    </row>
    <row r="156" spans="2:43" hidden="1" x14ac:dyDescent="0.25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tr">
        <f>VLOOKUP(E156,'Transform table'!A:B,2,0)</f>
        <v>St George City</v>
      </c>
      <c r="Y156" t="str">
        <f>VLOOKUP(F156,'Transform table'!A:B,2,0)</f>
        <v>Sydney United 58</v>
      </c>
      <c r="Z156" t="str">
        <f t="shared" si="2"/>
        <v>25/07/2026St George CitySydney United 58</v>
      </c>
      <c r="AA156" t="str">
        <f>VLOOKUP($Z156,'oddspedia-matches'!$A:$AD,AA$2,0)</f>
        <v>1 - 0</v>
      </c>
      <c r="AB156" t="str">
        <f>VLOOKUP($Z156,'oddspedia-matches'!$A:$AD,AB$2,0)</f>
        <v>Green</v>
      </c>
      <c r="AC156" t="str">
        <f>VLOOKUP($Z156,'oddspedia-matches'!$A:$AD,AC$2,0)</f>
        <v>Red</v>
      </c>
      <c r="AD156" t="str">
        <f>VLOOKUP($Z156,'oddspedia-matches'!$A:$AD,AD$2,0)</f>
        <v>Red</v>
      </c>
      <c r="AE156" t="str">
        <f>VLOOKUP($Z156,'oddspedia-matches'!$A:$AD,AE$2,0)</f>
        <v>Green</v>
      </c>
      <c r="AF156" t="str">
        <f>VLOOKUP($Z156,'oddspedia-matches'!$A:$AD,AF$2,0)</f>
        <v>Red</v>
      </c>
      <c r="AG156" t="str">
        <f>VLOOKUP($Z156,'oddspedia-matches'!$A:$AD,AG$2,0)</f>
        <v>Green</v>
      </c>
      <c r="AH156" t="str">
        <f>VLOOKUP($Z156,'oddspedia-matches'!$A:$AD,AH$2,0)</f>
        <v>Red</v>
      </c>
      <c r="AI156" t="str">
        <f>VLOOKUP($Z156,'oddspedia-matches'!$A:$AD,AI$2,0)</f>
        <v>Green</v>
      </c>
      <c r="AJ156" t="str">
        <f>VLOOKUP($Z156,'oddspedia-matches'!$A:$AD,AJ$2,0)</f>
        <v>Red</v>
      </c>
      <c r="AK156" t="str">
        <f>VLOOKUP($Z156,'oddspedia-matches'!$A:$AD,AK$2,0)</f>
        <v>Red</v>
      </c>
      <c r="AL156" t="str">
        <f>VLOOKUP($Z156,'oddspedia-matches'!$A:$AD,AL$2,0)</f>
        <v>Red</v>
      </c>
      <c r="AM156" t="str">
        <f>VLOOKUP($Z156,'oddspedia-matches'!$A:$AD,AM$2,0)</f>
        <v>Red</v>
      </c>
      <c r="AN156" t="str">
        <f>VLOOKUP($Z156,'oddspedia-matches'!$A:$AD,AN$2,0)</f>
        <v>Green</v>
      </c>
      <c r="AO156" t="str">
        <f>VLOOKUP($Z156,'oddspedia-matches'!$A:$AD,AO$2,0)</f>
        <v>Green</v>
      </c>
      <c r="AP156" t="str">
        <f>VLOOKUP($Z156,'oddspedia-matches'!$A:$AD,AP$2,0)</f>
        <v>Red</v>
      </c>
      <c r="AQ156" t="str">
        <f>VLOOKUP($Z156,'oddspedia-matches'!$A:$AD,AQ$2,0)</f>
        <v>Green</v>
      </c>
    </row>
    <row r="157" spans="2:43" hidden="1" x14ac:dyDescent="0.25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str">
        <f>VLOOKUP(F157,'Transform table'!A:B,2,0)</f>
        <v>Tianjin Teda</v>
      </c>
      <c r="Z157" t="str">
        <f t="shared" si="2"/>
        <v>25/07/2026Qingdao JonoonTianjin Teda</v>
      </c>
      <c r="AA157" t="str">
        <f>VLOOKUP($Z157,'oddspedia-matches'!$A:$AD,AA$2,0)</f>
        <v>0 - 2</v>
      </c>
      <c r="AB157" t="str">
        <f>VLOOKUP($Z157,'oddspedia-matches'!$A:$AD,AB$2,0)</f>
        <v>Red</v>
      </c>
      <c r="AC157" t="str">
        <f>VLOOKUP($Z157,'oddspedia-matches'!$A:$AD,AC$2,0)</f>
        <v>Red</v>
      </c>
      <c r="AD157" t="str">
        <f>VLOOKUP($Z157,'oddspedia-matches'!$A:$AD,AD$2,0)</f>
        <v>Green</v>
      </c>
      <c r="AE157" t="str">
        <f>VLOOKUP($Z157,'oddspedia-matches'!$A:$AD,AE$2,0)</f>
        <v>Red</v>
      </c>
      <c r="AF157" t="str">
        <f>VLOOKUP($Z157,'oddspedia-matches'!$A:$AD,AF$2,0)</f>
        <v>Green</v>
      </c>
      <c r="AG157" t="str">
        <f>VLOOKUP($Z157,'oddspedia-matches'!$A:$AD,AG$2,0)</f>
        <v>Green</v>
      </c>
      <c r="AH157" t="str">
        <f>VLOOKUP($Z157,'oddspedia-matches'!$A:$AD,AH$2,0)</f>
        <v>Red</v>
      </c>
      <c r="AI157" t="str">
        <f>VLOOKUP($Z157,'oddspedia-matches'!$A:$AD,AI$2,0)</f>
        <v>Red</v>
      </c>
      <c r="AJ157" t="str">
        <f>VLOOKUP($Z157,'oddspedia-matches'!$A:$AD,AJ$2,0)</f>
        <v>Green</v>
      </c>
      <c r="AK157" t="str">
        <f>VLOOKUP($Z157,'oddspedia-matches'!$A:$AD,AK$2,0)</f>
        <v>Green</v>
      </c>
      <c r="AL157" t="str">
        <f>VLOOKUP($Z157,'oddspedia-matches'!$A:$AD,AL$2,0)</f>
        <v>Green</v>
      </c>
      <c r="AM157" t="str">
        <f>VLOOKUP($Z157,'oddspedia-matches'!$A:$AD,AM$2,0)</f>
        <v>Red</v>
      </c>
      <c r="AN157" t="str">
        <f>VLOOKUP($Z157,'oddspedia-matches'!$A:$AD,AN$2,0)</f>
        <v>Green</v>
      </c>
      <c r="AO157" t="str">
        <f>VLOOKUP($Z157,'oddspedia-matches'!$A:$AD,AO$2,0)</f>
        <v>Green</v>
      </c>
      <c r="AP157" t="str">
        <f>VLOOKUP($Z157,'oddspedia-matches'!$A:$AD,AP$2,0)</f>
        <v>Red</v>
      </c>
      <c r="AQ157" t="str">
        <f>VLOOKUP($Z157,'oddspedia-matches'!$A:$AD,AQ$2,0)</f>
        <v>Green</v>
      </c>
    </row>
    <row r="158" spans="2:43" hidden="1" x14ac:dyDescent="0.25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str">
        <f>VLOOKUP(F158,'Transform table'!A:B,2,0)</f>
        <v>Dalian Yingbo Reserves</v>
      </c>
      <c r="Z158" t="str">
        <f t="shared" si="2"/>
        <v>25/07/2026Dalian KeweiDalian Yingbo Reserves</v>
      </c>
      <c r="AA158" t="str">
        <f>VLOOKUP($Z158,'oddspedia-matches'!$A:$AD,AA$2,0)</f>
        <v>2 - 0</v>
      </c>
      <c r="AB158" t="str">
        <f>VLOOKUP($Z158,'oddspedia-matches'!$A:$AD,AB$2,0)</f>
        <v>Green</v>
      </c>
      <c r="AC158" t="str">
        <f>VLOOKUP($Z158,'oddspedia-matches'!$A:$AD,AC$2,0)</f>
        <v>Red</v>
      </c>
      <c r="AD158" t="str">
        <f>VLOOKUP($Z158,'oddspedia-matches'!$A:$AD,AD$2,0)</f>
        <v>Red</v>
      </c>
      <c r="AE158" t="str">
        <f>VLOOKUP($Z158,'oddspedia-matches'!$A:$AD,AE$2,0)</f>
        <v>Green</v>
      </c>
      <c r="AF158" t="str">
        <f>VLOOKUP($Z158,'oddspedia-matches'!$A:$AD,AF$2,0)</f>
        <v>Red</v>
      </c>
      <c r="AG158" t="str">
        <f>VLOOKUP($Z158,'oddspedia-matches'!$A:$AD,AG$2,0)</f>
        <v>Green</v>
      </c>
      <c r="AH158" t="str">
        <f>VLOOKUP($Z158,'oddspedia-matches'!$A:$AD,AH$2,0)</f>
        <v>Green</v>
      </c>
      <c r="AI158" t="str">
        <f>VLOOKUP($Z158,'oddspedia-matches'!$A:$AD,AI$2,0)</f>
        <v>Red</v>
      </c>
      <c r="AJ158" t="str">
        <f>VLOOKUP($Z158,'oddspedia-matches'!$A:$AD,AJ$2,0)</f>
        <v>Red</v>
      </c>
      <c r="AK158" t="str">
        <f>VLOOKUP($Z158,'oddspedia-matches'!$A:$AD,AK$2,0)</f>
        <v>Green</v>
      </c>
      <c r="AL158" t="str">
        <f>VLOOKUP($Z158,'oddspedia-matches'!$A:$AD,AL$2,0)</f>
        <v>Green</v>
      </c>
      <c r="AM158" t="str">
        <f>VLOOKUP($Z158,'oddspedia-matches'!$A:$AD,AM$2,0)</f>
        <v>Red</v>
      </c>
      <c r="AN158" t="str">
        <f>VLOOKUP($Z158,'oddspedia-matches'!$A:$AD,AN$2,0)</f>
        <v>Green</v>
      </c>
      <c r="AO158" t="str">
        <f>VLOOKUP($Z158,'oddspedia-matches'!$A:$AD,AO$2,0)</f>
        <v>Green</v>
      </c>
      <c r="AP158" t="str">
        <f>VLOOKUP($Z158,'oddspedia-matches'!$A:$AD,AP$2,0)</f>
        <v>Red</v>
      </c>
      <c r="AQ158" t="str">
        <f>VLOOKUP($Z158,'oddspedia-matches'!$A:$AD,AQ$2,0)</f>
        <v>Green</v>
      </c>
    </row>
    <row r="159" spans="2:43" hidden="1" x14ac:dyDescent="0.25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North Eastern MetroStars</v>
      </c>
      <c r="Y159" t="str">
        <f>VLOOKUP(F159,'Transform table'!A:B,2,0)</f>
        <v>West Adelaide</v>
      </c>
      <c r="Z159" t="str">
        <f t="shared" si="2"/>
        <v>25/07/2026North Eastern MetroStarsWest Adelaide</v>
      </c>
      <c r="AA159" t="str">
        <f>VLOOKUP($Z159,'oddspedia-matches'!$A:$AD,AA$2,0)</f>
        <v>1 - 3</v>
      </c>
      <c r="AB159" t="str">
        <f>VLOOKUP($Z159,'oddspedia-matches'!$A:$AD,AB$2,0)</f>
        <v>Red</v>
      </c>
      <c r="AC159" t="str">
        <f>VLOOKUP($Z159,'oddspedia-matches'!$A:$AD,AC$2,0)</f>
        <v>Red</v>
      </c>
      <c r="AD159" t="str">
        <f>VLOOKUP($Z159,'oddspedia-matches'!$A:$AD,AD$2,0)</f>
        <v>Green</v>
      </c>
      <c r="AE159" t="str">
        <f>VLOOKUP($Z159,'oddspedia-matches'!$A:$AD,AE$2,0)</f>
        <v>Red</v>
      </c>
      <c r="AF159" t="str">
        <f>VLOOKUP($Z159,'oddspedia-matches'!$A:$AD,AF$2,0)</f>
        <v>Green</v>
      </c>
      <c r="AG159" t="str">
        <f>VLOOKUP($Z159,'oddspedia-matches'!$A:$AD,AG$2,0)</f>
        <v>Green</v>
      </c>
      <c r="AH159" t="str">
        <f>VLOOKUP($Z159,'oddspedia-matches'!$A:$AD,AH$2,0)</f>
        <v>Red</v>
      </c>
      <c r="AI159" t="str">
        <f>VLOOKUP($Z159,'oddspedia-matches'!$A:$AD,AI$2,0)</f>
        <v>Red</v>
      </c>
      <c r="AJ159" t="str">
        <f>VLOOKUP($Z159,'oddspedia-matches'!$A:$AD,AJ$2,0)</f>
        <v>Green</v>
      </c>
      <c r="AK159" t="str">
        <f>VLOOKUP($Z159,'oddspedia-matches'!$A:$AD,AK$2,0)</f>
        <v>Green</v>
      </c>
      <c r="AL159" t="str">
        <f>VLOOKUP($Z159,'oddspedia-matches'!$A:$AD,AL$2,0)</f>
        <v>Green</v>
      </c>
      <c r="AM159" t="str">
        <f>VLOOKUP($Z159,'oddspedia-matches'!$A:$AD,AM$2,0)</f>
        <v>Green</v>
      </c>
      <c r="AN159" t="str">
        <f>VLOOKUP($Z159,'oddspedia-matches'!$A:$AD,AN$2,0)</f>
        <v>Red</v>
      </c>
      <c r="AO159" t="str">
        <f>VLOOKUP($Z159,'oddspedia-matches'!$A:$AD,AO$2,0)</f>
        <v>Red</v>
      </c>
      <c r="AP159" t="str">
        <f>VLOOKUP($Z159,'oddspedia-matches'!$A:$AD,AP$2,0)</f>
        <v>Green</v>
      </c>
      <c r="AQ159" t="str">
        <f>VLOOKUP($Z159,'oddspedia-matches'!$A:$AD,AQ$2,0)</f>
        <v>Red</v>
      </c>
    </row>
    <row r="160" spans="2:43" hidden="1" x14ac:dyDescent="0.25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 t="shared" si="2"/>
        <v>25/07/2026Sangju SangmuDaejeon Citizen</v>
      </c>
      <c r="AA160" t="str">
        <f>VLOOKUP($Z160,'oddspedia-matches'!$A:$AD,AA$2,0)</f>
        <v>3 - 2</v>
      </c>
      <c r="AB160" t="str">
        <f>VLOOKUP($Z160,'oddspedia-matches'!$A:$AD,AB$2,0)</f>
        <v>Green</v>
      </c>
      <c r="AC160" t="str">
        <f>VLOOKUP($Z160,'oddspedia-matches'!$A:$AD,AC$2,0)</f>
        <v>Red</v>
      </c>
      <c r="AD160" t="str">
        <f>VLOOKUP($Z160,'oddspedia-matches'!$A:$AD,AD$2,0)</f>
        <v>Red</v>
      </c>
      <c r="AE160" t="str">
        <f>VLOOKUP($Z160,'oddspedia-matches'!$A:$AD,AE$2,0)</f>
        <v>Green</v>
      </c>
      <c r="AF160" t="str">
        <f>VLOOKUP($Z160,'oddspedia-matches'!$A:$AD,AF$2,0)</f>
        <v>Red</v>
      </c>
      <c r="AG160" t="str">
        <f>VLOOKUP($Z160,'oddspedia-matches'!$A:$AD,AG$2,0)</f>
        <v>Green</v>
      </c>
      <c r="AH160" t="str">
        <f>VLOOKUP($Z160,'oddspedia-matches'!$A:$AD,AH$2,0)</f>
        <v>Green</v>
      </c>
      <c r="AI160" t="str">
        <f>VLOOKUP($Z160,'oddspedia-matches'!$A:$AD,AI$2,0)</f>
        <v>Red</v>
      </c>
      <c r="AJ160" t="str">
        <f>VLOOKUP($Z160,'oddspedia-matches'!$A:$AD,AJ$2,0)</f>
        <v>Red</v>
      </c>
      <c r="AK160" t="str">
        <f>VLOOKUP($Z160,'oddspedia-matches'!$A:$AD,AK$2,0)</f>
        <v>Green</v>
      </c>
      <c r="AL160" t="str">
        <f>VLOOKUP($Z160,'oddspedia-matches'!$A:$AD,AL$2,0)</f>
        <v>Green</v>
      </c>
      <c r="AM160" t="str">
        <f>VLOOKUP($Z160,'oddspedia-matches'!$A:$AD,AM$2,0)</f>
        <v>Green</v>
      </c>
      <c r="AN160" t="str">
        <f>VLOOKUP($Z160,'oddspedia-matches'!$A:$AD,AN$2,0)</f>
        <v>Red</v>
      </c>
      <c r="AO160" t="str">
        <f>VLOOKUP($Z160,'oddspedia-matches'!$A:$AD,AO$2,0)</f>
        <v>Red</v>
      </c>
      <c r="AP160" t="str">
        <f>VLOOKUP($Z160,'oddspedia-matches'!$A:$AD,AP$2,0)</f>
        <v>Green</v>
      </c>
      <c r="AQ160" t="str">
        <f>VLOOKUP($Z160,'oddspedia-matches'!$A:$AD,AQ$2,0)</f>
        <v>Red</v>
      </c>
    </row>
    <row r="161" spans="2:43" hidden="1" x14ac:dyDescent="0.25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 t="shared" si="2"/>
        <v>25/07/2026Pohang SteelersJeonbuk Hyundai Motors</v>
      </c>
      <c r="AA161" t="str">
        <f>VLOOKUP($Z161,'oddspedia-matches'!$A:$AD,AA$2,0)</f>
        <v>0 - 2</v>
      </c>
      <c r="AB161" t="str">
        <f>VLOOKUP($Z161,'oddspedia-matches'!$A:$AD,AB$2,0)</f>
        <v>Red</v>
      </c>
      <c r="AC161" t="str">
        <f>VLOOKUP($Z161,'oddspedia-matches'!$A:$AD,AC$2,0)</f>
        <v>Red</v>
      </c>
      <c r="AD161" t="str">
        <f>VLOOKUP($Z161,'oddspedia-matches'!$A:$AD,AD$2,0)</f>
        <v>Green</v>
      </c>
      <c r="AE161" t="str">
        <f>VLOOKUP($Z161,'oddspedia-matches'!$A:$AD,AE$2,0)</f>
        <v>Red</v>
      </c>
      <c r="AF161" t="str">
        <f>VLOOKUP($Z161,'oddspedia-matches'!$A:$AD,AF$2,0)</f>
        <v>Green</v>
      </c>
      <c r="AG161" t="str">
        <f>VLOOKUP($Z161,'oddspedia-matches'!$A:$AD,AG$2,0)</f>
        <v>Green</v>
      </c>
      <c r="AH161" t="str">
        <f>VLOOKUP($Z161,'oddspedia-matches'!$A:$AD,AH$2,0)</f>
        <v>Red</v>
      </c>
      <c r="AI161" t="str">
        <f>VLOOKUP($Z161,'oddspedia-matches'!$A:$AD,AI$2,0)</f>
        <v>Red</v>
      </c>
      <c r="AJ161" t="str">
        <f>VLOOKUP($Z161,'oddspedia-matches'!$A:$AD,AJ$2,0)</f>
        <v>Green</v>
      </c>
      <c r="AK161" t="str">
        <f>VLOOKUP($Z161,'oddspedia-matches'!$A:$AD,AK$2,0)</f>
        <v>Green</v>
      </c>
      <c r="AL161" t="str">
        <f>VLOOKUP($Z161,'oddspedia-matches'!$A:$AD,AL$2,0)</f>
        <v>Green</v>
      </c>
      <c r="AM161" t="str">
        <f>VLOOKUP($Z161,'oddspedia-matches'!$A:$AD,AM$2,0)</f>
        <v>Red</v>
      </c>
      <c r="AN161" t="str">
        <f>VLOOKUP($Z161,'oddspedia-matches'!$A:$AD,AN$2,0)</f>
        <v>Green</v>
      </c>
      <c r="AO161" t="str">
        <f>VLOOKUP($Z161,'oddspedia-matches'!$A:$AD,AO$2,0)</f>
        <v>Green</v>
      </c>
      <c r="AP161" t="str">
        <f>VLOOKUP($Z161,'oddspedia-matches'!$A:$AD,AP$2,0)</f>
        <v>Red</v>
      </c>
      <c r="AQ161" t="str">
        <f>VLOOKUP($Z161,'oddspedia-matches'!$A:$AD,AQ$2,0)</f>
        <v>Green</v>
      </c>
    </row>
    <row r="162" spans="2:43" hidden="1" x14ac:dyDescent="0.25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Busan IPark</v>
      </c>
      <c r="Y162" t="str">
        <f>VLOOKUP(F162,'Transform table'!A:B,2,0)</f>
        <v>Suwon Samsung Bluewings</v>
      </c>
      <c r="Z162" t="str">
        <f t="shared" si="2"/>
        <v>25/07/2026Busan IParkSuwon Samsung Bluewings</v>
      </c>
      <c r="AA162" t="str">
        <f>VLOOKUP($Z162,'oddspedia-matches'!$A:$AD,AA$2,0)</f>
        <v>1 - 4</v>
      </c>
      <c r="AB162" t="str">
        <f>VLOOKUP($Z162,'oddspedia-matches'!$A:$AD,AB$2,0)</f>
        <v>Red</v>
      </c>
      <c r="AC162" t="str">
        <f>VLOOKUP($Z162,'oddspedia-matches'!$A:$AD,AC$2,0)</f>
        <v>Red</v>
      </c>
      <c r="AD162" t="str">
        <f>VLOOKUP($Z162,'oddspedia-matches'!$A:$AD,AD$2,0)</f>
        <v>Green</v>
      </c>
      <c r="AE162" t="str">
        <f>VLOOKUP($Z162,'oddspedia-matches'!$A:$AD,AE$2,0)</f>
        <v>Red</v>
      </c>
      <c r="AF162" t="str">
        <f>VLOOKUP($Z162,'oddspedia-matches'!$A:$AD,AF$2,0)</f>
        <v>Green</v>
      </c>
      <c r="AG162" t="str">
        <f>VLOOKUP($Z162,'oddspedia-matches'!$A:$AD,AG$2,0)</f>
        <v>Green</v>
      </c>
      <c r="AH162" t="str">
        <f>VLOOKUP($Z162,'oddspedia-matches'!$A:$AD,AH$2,0)</f>
        <v>Red</v>
      </c>
      <c r="AI162" t="str">
        <f>VLOOKUP($Z162,'oddspedia-matches'!$A:$AD,AI$2,0)</f>
        <v>Green</v>
      </c>
      <c r="AJ162" t="str">
        <f>VLOOKUP($Z162,'oddspedia-matches'!$A:$AD,AJ$2,0)</f>
        <v>Red</v>
      </c>
      <c r="AK162" t="str">
        <f>VLOOKUP($Z162,'oddspedia-matches'!$A:$AD,AK$2,0)</f>
        <v>Green</v>
      </c>
      <c r="AL162" t="str">
        <f>VLOOKUP($Z162,'oddspedia-matches'!$A:$AD,AL$2,0)</f>
        <v>Green</v>
      </c>
      <c r="AM162" t="str">
        <f>VLOOKUP($Z162,'oddspedia-matches'!$A:$AD,AM$2,0)</f>
        <v>Green</v>
      </c>
      <c r="AN162" t="str">
        <f>VLOOKUP($Z162,'oddspedia-matches'!$A:$AD,AN$2,0)</f>
        <v>Red</v>
      </c>
      <c r="AO162" t="str">
        <f>VLOOKUP($Z162,'oddspedia-matches'!$A:$AD,AO$2,0)</f>
        <v>Red</v>
      </c>
      <c r="AP162" t="str">
        <f>VLOOKUP($Z162,'oddspedia-matches'!$A:$AD,AP$2,0)</f>
        <v>Green</v>
      </c>
      <c r="AQ162" t="str">
        <f>VLOOKUP($Z162,'oddspedia-matches'!$A:$AD,AQ$2,0)</f>
        <v>Red</v>
      </c>
    </row>
    <row r="163" spans="2:43" hidden="1" x14ac:dyDescent="0.25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Daegu</v>
      </c>
      <c r="Y163" t="str">
        <f>VLOOKUP(F163,'Transform table'!A:B,2,0)</f>
        <v>Suwon FC</v>
      </c>
      <c r="Z163" t="str">
        <f t="shared" si="2"/>
        <v>25/07/2026DaeguSuwon FC</v>
      </c>
      <c r="AA163" t="str">
        <f>VLOOKUP($Z163,'oddspedia-matches'!$A:$AD,AA$2,0)</f>
        <v>1 - 2</v>
      </c>
      <c r="AB163" t="str">
        <f>VLOOKUP($Z163,'oddspedia-matches'!$A:$AD,AB$2,0)</f>
        <v>Red</v>
      </c>
      <c r="AC163" t="str">
        <f>VLOOKUP($Z163,'oddspedia-matches'!$A:$AD,AC$2,0)</f>
        <v>Red</v>
      </c>
      <c r="AD163" t="str">
        <f>VLOOKUP($Z163,'oddspedia-matches'!$A:$AD,AD$2,0)</f>
        <v>Green</v>
      </c>
      <c r="AE163" t="str">
        <f>VLOOKUP($Z163,'oddspedia-matches'!$A:$AD,AE$2,0)</f>
        <v>Red</v>
      </c>
      <c r="AF163" t="str">
        <f>VLOOKUP($Z163,'oddspedia-matches'!$A:$AD,AF$2,0)</f>
        <v>Green</v>
      </c>
      <c r="AG163" t="str">
        <f>VLOOKUP($Z163,'oddspedia-matches'!$A:$AD,AG$2,0)</f>
        <v>Green</v>
      </c>
      <c r="AH163" t="str">
        <f>VLOOKUP($Z163,'oddspedia-matches'!$A:$AD,AH$2,0)</f>
        <v>Red</v>
      </c>
      <c r="AI163" t="str">
        <f>VLOOKUP($Z163,'oddspedia-matches'!$A:$AD,AI$2,0)</f>
        <v>Red</v>
      </c>
      <c r="AJ163" t="str">
        <f>VLOOKUP($Z163,'oddspedia-matches'!$A:$AD,AJ$2,0)</f>
        <v>Green</v>
      </c>
      <c r="AK163" t="str">
        <f>VLOOKUP($Z163,'oddspedia-matches'!$A:$AD,AK$2,0)</f>
        <v>Green</v>
      </c>
      <c r="AL163" t="str">
        <f>VLOOKUP($Z163,'oddspedia-matches'!$A:$AD,AL$2,0)</f>
        <v>Green</v>
      </c>
      <c r="AM163" t="str">
        <f>VLOOKUP($Z163,'oddspedia-matches'!$A:$AD,AM$2,0)</f>
        <v>Green</v>
      </c>
      <c r="AN163" t="str">
        <f>VLOOKUP($Z163,'oddspedia-matches'!$A:$AD,AN$2,0)</f>
        <v>Red</v>
      </c>
      <c r="AO163" t="str">
        <f>VLOOKUP($Z163,'oddspedia-matches'!$A:$AD,AO$2,0)</f>
        <v>Green</v>
      </c>
      <c r="AP163" t="str">
        <f>VLOOKUP($Z163,'oddspedia-matches'!$A:$AD,AP$2,0)</f>
        <v>Green</v>
      </c>
      <c r="AQ163" t="str">
        <f>VLOOKUP($Z163,'oddspedia-matches'!$A:$AD,AQ$2,0)</f>
        <v>Red</v>
      </c>
    </row>
    <row r="164" spans="2:43" hidden="1" x14ac:dyDescent="0.25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Hwaseong</v>
      </c>
      <c r="Y164" t="str">
        <f>VLOOKUP(F164,'Transform table'!A:B,2,0)</f>
        <v>Ansan Police</v>
      </c>
      <c r="Z164" t="str">
        <f t="shared" si="2"/>
        <v>25/07/2026HwaseongAnsan Police</v>
      </c>
      <c r="AA164" t="str">
        <f>VLOOKUP($Z164,'oddspedia-matches'!$A:$AD,AA$2,0)</f>
        <v>3 - 2</v>
      </c>
      <c r="AB164" t="str">
        <f>VLOOKUP($Z164,'oddspedia-matches'!$A:$AD,AB$2,0)</f>
        <v>Green</v>
      </c>
      <c r="AC164" t="str">
        <f>VLOOKUP($Z164,'oddspedia-matches'!$A:$AD,AC$2,0)</f>
        <v>Red</v>
      </c>
      <c r="AD164" t="str">
        <f>VLOOKUP($Z164,'oddspedia-matches'!$A:$AD,AD$2,0)</f>
        <v>Red</v>
      </c>
      <c r="AE164" t="str">
        <f>VLOOKUP($Z164,'oddspedia-matches'!$A:$AD,AE$2,0)</f>
        <v>Green</v>
      </c>
      <c r="AF164" t="str">
        <f>VLOOKUP($Z164,'oddspedia-matches'!$A:$AD,AF$2,0)</f>
        <v>Red</v>
      </c>
      <c r="AG164" t="str">
        <f>VLOOKUP($Z164,'oddspedia-matches'!$A:$AD,AG$2,0)</f>
        <v>Green</v>
      </c>
      <c r="AH164" t="str">
        <f>VLOOKUP($Z164,'oddspedia-matches'!$A:$AD,AH$2,0)</f>
        <v>Green</v>
      </c>
      <c r="AI164" t="str">
        <f>VLOOKUP($Z164,'oddspedia-matches'!$A:$AD,AI$2,0)</f>
        <v>Red</v>
      </c>
      <c r="AJ164" t="str">
        <f>VLOOKUP($Z164,'oddspedia-matches'!$A:$AD,AJ$2,0)</f>
        <v>Red</v>
      </c>
      <c r="AK164" t="str">
        <f>VLOOKUP($Z164,'oddspedia-matches'!$A:$AD,AK$2,0)</f>
        <v>Green</v>
      </c>
      <c r="AL164" t="str">
        <f>VLOOKUP($Z164,'oddspedia-matches'!$A:$AD,AL$2,0)</f>
        <v>Green</v>
      </c>
      <c r="AM164" t="str">
        <f>VLOOKUP($Z164,'oddspedia-matches'!$A:$AD,AM$2,0)</f>
        <v>Green</v>
      </c>
      <c r="AN164" t="str">
        <f>VLOOKUP($Z164,'oddspedia-matches'!$A:$AD,AN$2,0)</f>
        <v>Red</v>
      </c>
      <c r="AO164" t="str">
        <f>VLOOKUP($Z164,'oddspedia-matches'!$A:$AD,AO$2,0)</f>
        <v>Red</v>
      </c>
      <c r="AP164" t="str">
        <f>VLOOKUP($Z164,'oddspedia-matches'!$A:$AD,AP$2,0)</f>
        <v>Green</v>
      </c>
      <c r="AQ164" t="str">
        <f>VLOOKUP($Z164,'oddspedia-matches'!$A:$AD,AQ$2,0)</f>
        <v>Red</v>
      </c>
    </row>
    <row r="165" spans="2:43" hidden="1" x14ac:dyDescent="0.25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Jeonnam Dragons</v>
      </c>
      <c r="Y165" t="str">
        <f>VLOOKUP(F165,'Transform table'!A:B,2,0)</f>
        <v>Gyeongnam</v>
      </c>
      <c r="Z165" t="str">
        <f t="shared" si="2"/>
        <v>25/07/2026Jeonnam DragonsGyeongnam</v>
      </c>
      <c r="AA165" t="str">
        <f>VLOOKUP($Z165,'oddspedia-matches'!$A:$AD,AA$2,0)</f>
        <v>1 - 1</v>
      </c>
      <c r="AB165" t="str">
        <f>VLOOKUP($Z165,'oddspedia-matches'!$A:$AD,AB$2,0)</f>
        <v>Red</v>
      </c>
      <c r="AC165" t="str">
        <f>VLOOKUP($Z165,'oddspedia-matches'!$A:$AD,AC$2,0)</f>
        <v>Green</v>
      </c>
      <c r="AD165" t="str">
        <f>VLOOKUP($Z165,'oddspedia-matches'!$A:$AD,AD$2,0)</f>
        <v>Red</v>
      </c>
      <c r="AE165" t="str">
        <f>VLOOKUP($Z165,'oddspedia-matches'!$A:$AD,AE$2,0)</f>
        <v>Green</v>
      </c>
      <c r="AF165" t="str">
        <f>VLOOKUP($Z165,'oddspedia-matches'!$A:$AD,AF$2,0)</f>
        <v>Green</v>
      </c>
      <c r="AG165" t="str">
        <f>VLOOKUP($Z165,'oddspedia-matches'!$A:$AD,AG$2,0)</f>
        <v>Red</v>
      </c>
      <c r="AH165" t="str">
        <f>VLOOKUP($Z165,'oddspedia-matches'!$A:$AD,AH$2,0)</f>
        <v>Green</v>
      </c>
      <c r="AI165" t="str">
        <f>VLOOKUP($Z165,'oddspedia-matches'!$A:$AD,AI$2,0)</f>
        <v>Red</v>
      </c>
      <c r="AJ165" t="str">
        <f>VLOOKUP($Z165,'oddspedia-matches'!$A:$AD,AJ$2,0)</f>
        <v>Red</v>
      </c>
      <c r="AK165" t="str">
        <f>VLOOKUP($Z165,'oddspedia-matches'!$A:$AD,AK$2,0)</f>
        <v>Green</v>
      </c>
      <c r="AL165" t="str">
        <f>VLOOKUP($Z165,'oddspedia-matches'!$A:$AD,AL$2,0)</f>
        <v>Green</v>
      </c>
      <c r="AM165" t="str">
        <f>VLOOKUP($Z165,'oddspedia-matches'!$A:$AD,AM$2,0)</f>
        <v>Red</v>
      </c>
      <c r="AN165" t="str">
        <f>VLOOKUP($Z165,'oddspedia-matches'!$A:$AD,AN$2,0)</f>
        <v>Green</v>
      </c>
      <c r="AO165" t="str">
        <f>VLOOKUP($Z165,'oddspedia-matches'!$A:$AD,AO$2,0)</f>
        <v>Green</v>
      </c>
      <c r="AP165" t="str">
        <f>VLOOKUP($Z165,'oddspedia-matches'!$A:$AD,AP$2,0)</f>
        <v>Green</v>
      </c>
      <c r="AQ165" t="str">
        <f>VLOOKUP($Z165,'oddspedia-matches'!$A:$AD,AQ$2,0)</f>
        <v>Red</v>
      </c>
    </row>
    <row r="166" spans="2:43" hidden="1" x14ac:dyDescent="0.25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Changchun Yatai</v>
      </c>
      <c r="Y166" t="str">
        <f>VLOOKUP(F166,'Transform table'!A:B,2,0)</f>
        <v>Nanjing City</v>
      </c>
      <c r="Z166" t="str">
        <f t="shared" si="2"/>
        <v>25/07/2026Changchun YataiNanjing City</v>
      </c>
      <c r="AA166" t="str">
        <f>VLOOKUP($Z166,'oddspedia-matches'!$A:$AD,AA$2,0)</f>
        <v>2 - 1</v>
      </c>
      <c r="AB166" t="str">
        <f>VLOOKUP($Z166,'oddspedia-matches'!$A:$AD,AB$2,0)</f>
        <v>Green</v>
      </c>
      <c r="AC166" t="str">
        <f>VLOOKUP($Z166,'oddspedia-matches'!$A:$AD,AC$2,0)</f>
        <v>Red</v>
      </c>
      <c r="AD166" t="str">
        <f>VLOOKUP($Z166,'oddspedia-matches'!$A:$AD,AD$2,0)</f>
        <v>Red</v>
      </c>
      <c r="AE166" t="str">
        <f>VLOOKUP($Z166,'oddspedia-matches'!$A:$AD,AE$2,0)</f>
        <v>Green</v>
      </c>
      <c r="AF166" t="str">
        <f>VLOOKUP($Z166,'oddspedia-matches'!$A:$AD,AF$2,0)</f>
        <v>Red</v>
      </c>
      <c r="AG166" t="str">
        <f>VLOOKUP($Z166,'oddspedia-matches'!$A:$AD,AG$2,0)</f>
        <v>Green</v>
      </c>
      <c r="AH166" t="str">
        <f>VLOOKUP($Z166,'oddspedia-matches'!$A:$AD,AH$2,0)</f>
        <v>Green</v>
      </c>
      <c r="AI166" t="str">
        <f>VLOOKUP($Z166,'oddspedia-matches'!$A:$AD,AI$2,0)</f>
        <v>Red</v>
      </c>
      <c r="AJ166" t="str">
        <f>VLOOKUP($Z166,'oddspedia-matches'!$A:$AD,AJ$2,0)</f>
        <v>Red</v>
      </c>
      <c r="AK166" t="str">
        <f>VLOOKUP($Z166,'oddspedia-matches'!$A:$AD,AK$2,0)</f>
        <v>Green</v>
      </c>
      <c r="AL166" t="str">
        <f>VLOOKUP($Z166,'oddspedia-matches'!$A:$AD,AL$2,0)</f>
        <v>Green</v>
      </c>
      <c r="AM166" t="str">
        <f>VLOOKUP($Z166,'oddspedia-matches'!$A:$AD,AM$2,0)</f>
        <v>Green</v>
      </c>
      <c r="AN166" t="str">
        <f>VLOOKUP($Z166,'oddspedia-matches'!$A:$AD,AN$2,0)</f>
        <v>Red</v>
      </c>
      <c r="AO166" t="str">
        <f>VLOOKUP($Z166,'oddspedia-matches'!$A:$AD,AO$2,0)</f>
        <v>Green</v>
      </c>
      <c r="AP166" t="str">
        <f>VLOOKUP($Z166,'oddspedia-matches'!$A:$AD,AP$2,0)</f>
        <v>Green</v>
      </c>
      <c r="AQ166" t="str">
        <f>VLOOKUP($Z166,'oddspedia-matches'!$A:$AD,AQ$2,0)</f>
        <v>Red</v>
      </c>
    </row>
    <row r="167" spans="2:43" hidden="1" x14ac:dyDescent="0.25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tr">
        <f>VLOOKUP(E167,'Transform table'!A:B,2,0)</f>
        <v>Ningbo Professional</v>
      </c>
      <c r="Y167" t="str">
        <f>VLOOKUP(F167,'Transform table'!A:B,2,0)</f>
        <v>Guandong GZ-Power FC</v>
      </c>
      <c r="Z167" t="str">
        <f t="shared" si="2"/>
        <v>25/07/2026Ningbo ProfessionalGuandong GZ-Power FC</v>
      </c>
      <c r="AA167" t="str">
        <f>VLOOKUP($Z167,'oddspedia-matches'!$A:$AD,AA$2,0)</f>
        <v>1 - 2</v>
      </c>
      <c r="AB167" t="str">
        <f>VLOOKUP($Z167,'oddspedia-matches'!$A:$AD,AB$2,0)</f>
        <v>Red</v>
      </c>
      <c r="AC167" t="str">
        <f>VLOOKUP($Z167,'oddspedia-matches'!$A:$AD,AC$2,0)</f>
        <v>Red</v>
      </c>
      <c r="AD167" t="str">
        <f>VLOOKUP($Z167,'oddspedia-matches'!$A:$AD,AD$2,0)</f>
        <v>Green</v>
      </c>
      <c r="AE167" t="str">
        <f>VLOOKUP($Z167,'oddspedia-matches'!$A:$AD,AE$2,0)</f>
        <v>Red</v>
      </c>
      <c r="AF167" t="str">
        <f>VLOOKUP($Z167,'oddspedia-matches'!$A:$AD,AF$2,0)</f>
        <v>Green</v>
      </c>
      <c r="AG167" t="str">
        <f>VLOOKUP($Z167,'oddspedia-matches'!$A:$AD,AG$2,0)</f>
        <v>Green</v>
      </c>
      <c r="AH167" t="str">
        <f>VLOOKUP($Z167,'oddspedia-matches'!$A:$AD,AH$2,0)</f>
        <v>Red</v>
      </c>
      <c r="AI167" t="str">
        <f>VLOOKUP($Z167,'oddspedia-matches'!$A:$AD,AI$2,0)</f>
        <v>Green</v>
      </c>
      <c r="AJ167" t="str">
        <f>VLOOKUP($Z167,'oddspedia-matches'!$A:$AD,AJ$2,0)</f>
        <v>Red</v>
      </c>
      <c r="AK167" t="str">
        <f>VLOOKUP($Z167,'oddspedia-matches'!$A:$AD,AK$2,0)</f>
        <v>Red</v>
      </c>
      <c r="AL167" t="str">
        <f>VLOOKUP($Z167,'oddspedia-matches'!$A:$AD,AL$2,0)</f>
        <v>Green</v>
      </c>
      <c r="AM167" t="str">
        <f>VLOOKUP($Z167,'oddspedia-matches'!$A:$AD,AM$2,0)</f>
        <v>Green</v>
      </c>
      <c r="AN167" t="str">
        <f>VLOOKUP($Z167,'oddspedia-matches'!$A:$AD,AN$2,0)</f>
        <v>Red</v>
      </c>
      <c r="AO167" t="str">
        <f>VLOOKUP($Z167,'oddspedia-matches'!$A:$AD,AO$2,0)</f>
        <v>Green</v>
      </c>
      <c r="AP167" t="str">
        <f>VLOOKUP($Z167,'oddspedia-matches'!$A:$AD,AP$2,0)</f>
        <v>Green</v>
      </c>
      <c r="AQ167" t="str">
        <f>VLOOKUP($Z167,'oddspedia-matches'!$A:$AD,AQ$2,0)</f>
        <v>Red</v>
      </c>
    </row>
    <row r="168" spans="2:43" hidden="1" x14ac:dyDescent="0.25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str">
        <f>VLOOKUP(F168,'Transform table'!A:B,2,0)</f>
        <v>Shenzhen Juniors</v>
      </c>
      <c r="Z168" t="str">
        <f t="shared" si="2"/>
        <v>25/07/2026Shaanxi Union FCShenzhen Juniors</v>
      </c>
      <c r="AA168" t="str">
        <f>VLOOKUP($Z168,'oddspedia-matches'!$A:$AD,AA$2,0)</f>
        <v>3 - 0</v>
      </c>
      <c r="AB168" t="str">
        <f>VLOOKUP($Z168,'oddspedia-matches'!$A:$AD,AB$2,0)</f>
        <v>Green</v>
      </c>
      <c r="AC168" t="str">
        <f>VLOOKUP($Z168,'oddspedia-matches'!$A:$AD,AC$2,0)</f>
        <v>Red</v>
      </c>
      <c r="AD168" t="str">
        <f>VLOOKUP($Z168,'oddspedia-matches'!$A:$AD,AD$2,0)</f>
        <v>Red</v>
      </c>
      <c r="AE168" t="str">
        <f>VLOOKUP($Z168,'oddspedia-matches'!$A:$AD,AE$2,0)</f>
        <v>Green</v>
      </c>
      <c r="AF168" t="str">
        <f>VLOOKUP($Z168,'oddspedia-matches'!$A:$AD,AF$2,0)</f>
        <v>Red</v>
      </c>
      <c r="AG168" t="str">
        <f>VLOOKUP($Z168,'oddspedia-matches'!$A:$AD,AG$2,0)</f>
        <v>Green</v>
      </c>
      <c r="AH168" t="str">
        <f>VLOOKUP($Z168,'oddspedia-matches'!$A:$AD,AH$2,0)</f>
        <v>Green</v>
      </c>
      <c r="AI168" t="str">
        <f>VLOOKUP($Z168,'oddspedia-matches'!$A:$AD,AI$2,0)</f>
        <v>Red</v>
      </c>
      <c r="AJ168" t="str">
        <f>VLOOKUP($Z168,'oddspedia-matches'!$A:$AD,AJ$2,0)</f>
        <v>Red</v>
      </c>
      <c r="AK168" t="str">
        <f>VLOOKUP($Z168,'oddspedia-matches'!$A:$AD,AK$2,0)</f>
        <v>Green</v>
      </c>
      <c r="AL168" t="str">
        <f>VLOOKUP($Z168,'oddspedia-matches'!$A:$AD,AL$2,0)</f>
        <v>Green</v>
      </c>
      <c r="AM168" t="str">
        <f>VLOOKUP($Z168,'oddspedia-matches'!$A:$AD,AM$2,0)</f>
        <v>Green</v>
      </c>
      <c r="AN168" t="str">
        <f>VLOOKUP($Z168,'oddspedia-matches'!$A:$AD,AN$2,0)</f>
        <v>Red</v>
      </c>
      <c r="AO168" t="str">
        <f>VLOOKUP($Z168,'oddspedia-matches'!$A:$AD,AO$2,0)</f>
        <v>Green</v>
      </c>
      <c r="AP168" t="str">
        <f>VLOOKUP($Z168,'oddspedia-matches'!$A:$AD,AP$2,0)</f>
        <v>Red</v>
      </c>
      <c r="AQ168" t="str">
        <f>VLOOKUP($Z168,'oddspedia-matches'!$A:$AD,AQ$2,0)</f>
        <v>Green</v>
      </c>
    </row>
    <row r="169" spans="2:43" hidden="1" x14ac:dyDescent="0.25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tr">
        <f>VLOOKUP(E169,'Transform table'!A:B,2,0)</f>
        <v>Guangzhou Dandelion Alpha</v>
      </c>
      <c r="Y169" t="str">
        <f>VLOOKUP(F169,'Transform table'!A:B,2,0)</f>
        <v>Yichun Grand Tiger</v>
      </c>
      <c r="Z169" t="str">
        <f t="shared" si="2"/>
        <v>25/07/2026Guangzhou Dandelion AlphaYichun Grand Tiger</v>
      </c>
      <c r="AA169" t="str">
        <f>VLOOKUP($Z169,'oddspedia-matches'!$A:$AD,AA$2,0)</f>
        <v>0 - 0</v>
      </c>
      <c r="AB169" t="str">
        <f>VLOOKUP($Z169,'oddspedia-matches'!$A:$AD,AB$2,0)</f>
        <v>Red</v>
      </c>
      <c r="AC169" t="str">
        <f>VLOOKUP($Z169,'oddspedia-matches'!$A:$AD,AC$2,0)</f>
        <v>Green</v>
      </c>
      <c r="AD169" t="str">
        <f>VLOOKUP($Z169,'oddspedia-matches'!$A:$AD,AD$2,0)</f>
        <v>Red</v>
      </c>
      <c r="AE169" t="str">
        <f>VLOOKUP($Z169,'oddspedia-matches'!$A:$AD,AE$2,0)</f>
        <v>Green</v>
      </c>
      <c r="AF169" t="str">
        <f>VLOOKUP($Z169,'oddspedia-matches'!$A:$AD,AF$2,0)</f>
        <v>Green</v>
      </c>
      <c r="AG169" t="str">
        <f>VLOOKUP($Z169,'oddspedia-matches'!$A:$AD,AG$2,0)</f>
        <v>Red</v>
      </c>
      <c r="AH169" t="str">
        <f>VLOOKUP($Z169,'oddspedia-matches'!$A:$AD,AH$2,0)</f>
        <v>Red</v>
      </c>
      <c r="AI169" t="str">
        <f>VLOOKUP($Z169,'oddspedia-matches'!$A:$AD,AI$2,0)</f>
        <v>Green</v>
      </c>
      <c r="AJ169" t="str">
        <f>VLOOKUP($Z169,'oddspedia-matches'!$A:$AD,AJ$2,0)</f>
        <v>Red</v>
      </c>
      <c r="AK169" t="str">
        <f>VLOOKUP($Z169,'oddspedia-matches'!$A:$AD,AK$2,0)</f>
        <v>Red</v>
      </c>
      <c r="AL169" t="str">
        <f>VLOOKUP($Z169,'oddspedia-matches'!$A:$AD,AL$2,0)</f>
        <v>Red</v>
      </c>
      <c r="AM169" t="str">
        <f>VLOOKUP($Z169,'oddspedia-matches'!$A:$AD,AM$2,0)</f>
        <v>Red</v>
      </c>
      <c r="AN169" t="str">
        <f>VLOOKUP($Z169,'oddspedia-matches'!$A:$AD,AN$2,0)</f>
        <v>Green</v>
      </c>
      <c r="AO169" t="str">
        <f>VLOOKUP($Z169,'oddspedia-matches'!$A:$AD,AO$2,0)</f>
        <v>Green</v>
      </c>
      <c r="AP169" t="str">
        <f>VLOOKUP($Z169,'oddspedia-matches'!$A:$AD,AP$2,0)</f>
        <v>Red</v>
      </c>
      <c r="AQ169" t="str">
        <f>VLOOKUP($Z169,'oddspedia-matches'!$A:$AD,AQ$2,0)</f>
        <v>Green</v>
      </c>
    </row>
    <row r="170" spans="2:43" hidden="1" x14ac:dyDescent="0.25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tr">
        <f>VLOOKUP(E170,'Transform table'!A:B,2,0)</f>
        <v>Shandong Luneng Taishan Reserves</v>
      </c>
      <c r="Y170" t="str">
        <f>VLOOKUP(F170,'Transform table'!A:B,2,0)</f>
        <v>Changchun Xidu</v>
      </c>
      <c r="Z170" t="str">
        <f t="shared" si="2"/>
        <v>25/07/2026Shandong Luneng Taishan ReservesChangchun Xidu</v>
      </c>
      <c r="AA170" t="str">
        <f>VLOOKUP($Z170,'oddspedia-matches'!$A:$AD,AA$2,0)</f>
        <v>1 - 1</v>
      </c>
      <c r="AB170" t="str">
        <f>VLOOKUP($Z170,'oddspedia-matches'!$A:$AD,AB$2,0)</f>
        <v>Red</v>
      </c>
      <c r="AC170" t="str">
        <f>VLOOKUP($Z170,'oddspedia-matches'!$A:$AD,AC$2,0)</f>
        <v>Green</v>
      </c>
      <c r="AD170" t="str">
        <f>VLOOKUP($Z170,'oddspedia-matches'!$A:$AD,AD$2,0)</f>
        <v>Red</v>
      </c>
      <c r="AE170" t="str">
        <f>VLOOKUP($Z170,'oddspedia-matches'!$A:$AD,AE$2,0)</f>
        <v>Green</v>
      </c>
      <c r="AF170" t="str">
        <f>VLOOKUP($Z170,'oddspedia-matches'!$A:$AD,AF$2,0)</f>
        <v>Green</v>
      </c>
      <c r="AG170" t="str">
        <f>VLOOKUP($Z170,'oddspedia-matches'!$A:$AD,AG$2,0)</f>
        <v>Red</v>
      </c>
      <c r="AH170" t="str">
        <f>VLOOKUP($Z170,'oddspedia-matches'!$A:$AD,AH$2,0)</f>
        <v>Red</v>
      </c>
      <c r="AI170" t="str">
        <f>VLOOKUP($Z170,'oddspedia-matches'!$A:$AD,AI$2,0)</f>
        <v>Green</v>
      </c>
      <c r="AJ170" t="str">
        <f>VLOOKUP($Z170,'oddspedia-matches'!$A:$AD,AJ$2,0)</f>
        <v>Red</v>
      </c>
      <c r="AK170" t="str">
        <f>VLOOKUP($Z170,'oddspedia-matches'!$A:$AD,AK$2,0)</f>
        <v>Red</v>
      </c>
      <c r="AL170" t="str">
        <f>VLOOKUP($Z170,'oddspedia-matches'!$A:$AD,AL$2,0)</f>
        <v>Green</v>
      </c>
      <c r="AM170" t="str">
        <f>VLOOKUP($Z170,'oddspedia-matches'!$A:$AD,AM$2,0)</f>
        <v>Red</v>
      </c>
      <c r="AN170" t="str">
        <f>VLOOKUP($Z170,'oddspedia-matches'!$A:$AD,AN$2,0)</f>
        <v>Green</v>
      </c>
      <c r="AO170" t="str">
        <f>VLOOKUP($Z170,'oddspedia-matches'!$A:$AD,AO$2,0)</f>
        <v>Green</v>
      </c>
      <c r="AP170" t="str">
        <f>VLOOKUP($Z170,'oddspedia-matches'!$A:$AD,AP$2,0)</f>
        <v>Green</v>
      </c>
      <c r="AQ170" t="str">
        <f>VLOOKUP($Z170,'oddspedia-matches'!$A:$AD,AQ$2,0)</f>
        <v>Red</v>
      </c>
    </row>
    <row r="171" spans="2:43" hidden="1" x14ac:dyDescent="0.25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tr">
        <f>VLOOKUP(E171,'Transform table'!A:B,2,0)</f>
        <v>FK Smiltene</v>
      </c>
      <c r="Y171" t="str">
        <f>VLOOKUP(F171,'Transform table'!A:B,2,0)</f>
        <v>Rigas Futbola Skola II</v>
      </c>
      <c r="Z171" t="str">
        <f t="shared" si="2"/>
        <v>25/07/2026FK SmilteneRigas Futbola Skola II</v>
      </c>
      <c r="AA171" t="str">
        <f>VLOOKUP($Z171,'oddspedia-matches'!$A:$AD,AA$2,0)</f>
        <v>3 - 5</v>
      </c>
      <c r="AB171" t="str">
        <f>VLOOKUP($Z171,'oddspedia-matches'!$A:$AD,AB$2,0)</f>
        <v>Red</v>
      </c>
      <c r="AC171" t="str">
        <f>VLOOKUP($Z171,'oddspedia-matches'!$A:$AD,AC$2,0)</f>
        <v>Red</v>
      </c>
      <c r="AD171" t="str">
        <f>VLOOKUP($Z171,'oddspedia-matches'!$A:$AD,AD$2,0)</f>
        <v>Green</v>
      </c>
      <c r="AE171" t="str">
        <f>VLOOKUP($Z171,'oddspedia-matches'!$A:$AD,AE$2,0)</f>
        <v>Red</v>
      </c>
      <c r="AF171" t="str">
        <f>VLOOKUP($Z171,'oddspedia-matches'!$A:$AD,AF$2,0)</f>
        <v>Green</v>
      </c>
      <c r="AG171" t="str">
        <f>VLOOKUP($Z171,'oddspedia-matches'!$A:$AD,AG$2,0)</f>
        <v>Green</v>
      </c>
      <c r="AH171" t="str">
        <f>VLOOKUP($Z171,'oddspedia-matches'!$A:$AD,AH$2,0)</f>
        <v>Red</v>
      </c>
      <c r="AI171" t="str">
        <f>VLOOKUP($Z171,'oddspedia-matches'!$A:$AD,AI$2,0)</f>
        <v>Red</v>
      </c>
      <c r="AJ171" t="str">
        <f>VLOOKUP($Z171,'oddspedia-matches'!$A:$AD,AJ$2,0)</f>
        <v>Green</v>
      </c>
      <c r="AK171" t="str">
        <f>VLOOKUP($Z171,'oddspedia-matches'!$A:$AD,AK$2,0)</f>
        <v>Green</v>
      </c>
      <c r="AL171" t="str">
        <f>VLOOKUP($Z171,'oddspedia-matches'!$A:$AD,AL$2,0)</f>
        <v>Green</v>
      </c>
      <c r="AM171" t="str">
        <f>VLOOKUP($Z171,'oddspedia-matches'!$A:$AD,AM$2,0)</f>
        <v>Green</v>
      </c>
      <c r="AN171" t="str">
        <f>VLOOKUP($Z171,'oddspedia-matches'!$A:$AD,AN$2,0)</f>
        <v>Red</v>
      </c>
      <c r="AO171" t="str">
        <f>VLOOKUP($Z171,'oddspedia-matches'!$A:$AD,AO$2,0)</f>
        <v>Red</v>
      </c>
      <c r="AP171" t="str">
        <f>VLOOKUP($Z171,'oddspedia-matches'!$A:$AD,AP$2,0)</f>
        <v>Green</v>
      </c>
      <c r="AQ171" t="str">
        <f>VLOOKUP($Z171,'oddspedia-matches'!$A:$AD,AQ$2,0)</f>
        <v>Red</v>
      </c>
    </row>
    <row r="172" spans="2:43" hidden="1" x14ac:dyDescent="0.25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tr">
        <f>VLOOKUP(E172,'Transform table'!A:B,2,0)</f>
        <v>Foshan Nanshi</v>
      </c>
      <c r="Y172" t="str">
        <f>VLOOKUP(F172,'Transform table'!A:B,2,0)</f>
        <v>Wuxi Wugou</v>
      </c>
      <c r="Z172" t="str">
        <f t="shared" si="2"/>
        <v>25/07/2026Foshan NanshiWuxi Wugou</v>
      </c>
      <c r="AA172" t="str">
        <f>VLOOKUP($Z172,'oddspedia-matches'!$A:$AD,AA$2,0)</f>
        <v>0 - 2</v>
      </c>
      <c r="AB172" t="str">
        <f>VLOOKUP($Z172,'oddspedia-matches'!$A:$AD,AB$2,0)</f>
        <v>Red</v>
      </c>
      <c r="AC172" t="str">
        <f>VLOOKUP($Z172,'oddspedia-matches'!$A:$AD,AC$2,0)</f>
        <v>Red</v>
      </c>
      <c r="AD172" t="str">
        <f>VLOOKUP($Z172,'oddspedia-matches'!$A:$AD,AD$2,0)</f>
        <v>Green</v>
      </c>
      <c r="AE172" t="str">
        <f>VLOOKUP($Z172,'oddspedia-matches'!$A:$AD,AE$2,0)</f>
        <v>Red</v>
      </c>
      <c r="AF172" t="str">
        <f>VLOOKUP($Z172,'oddspedia-matches'!$A:$AD,AF$2,0)</f>
        <v>Green</v>
      </c>
      <c r="AG172" t="str">
        <f>VLOOKUP($Z172,'oddspedia-matches'!$A:$AD,AG$2,0)</f>
        <v>Green</v>
      </c>
      <c r="AH172" t="str">
        <f>VLOOKUP($Z172,'oddspedia-matches'!$A:$AD,AH$2,0)</f>
        <v>Red</v>
      </c>
      <c r="AI172" t="str">
        <f>VLOOKUP($Z172,'oddspedia-matches'!$A:$AD,AI$2,0)</f>
        <v>Green</v>
      </c>
      <c r="AJ172" t="str">
        <f>VLOOKUP($Z172,'oddspedia-matches'!$A:$AD,AJ$2,0)</f>
        <v>Red</v>
      </c>
      <c r="AK172" t="str">
        <f>VLOOKUP($Z172,'oddspedia-matches'!$A:$AD,AK$2,0)</f>
        <v>Red</v>
      </c>
      <c r="AL172" t="str">
        <f>VLOOKUP($Z172,'oddspedia-matches'!$A:$AD,AL$2,0)</f>
        <v>Green</v>
      </c>
      <c r="AM172" t="str">
        <f>VLOOKUP($Z172,'oddspedia-matches'!$A:$AD,AM$2,0)</f>
        <v>Red</v>
      </c>
      <c r="AN172" t="str">
        <f>VLOOKUP($Z172,'oddspedia-matches'!$A:$AD,AN$2,0)</f>
        <v>Green</v>
      </c>
      <c r="AO172" t="str">
        <f>VLOOKUP($Z172,'oddspedia-matches'!$A:$AD,AO$2,0)</f>
        <v>Green</v>
      </c>
      <c r="AP172" t="str">
        <f>VLOOKUP($Z172,'oddspedia-matches'!$A:$AD,AP$2,0)</f>
        <v>Red</v>
      </c>
      <c r="AQ172" t="str">
        <f>VLOOKUP($Z172,'oddspedia-matches'!$A:$AD,AQ$2,0)</f>
        <v>Green</v>
      </c>
    </row>
    <row r="173" spans="2:43" hidden="1" x14ac:dyDescent="0.25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tr">
        <f>VLOOKUP(E173,'Transform table'!A:B,2,0)</f>
        <v>Hebei KungFu</v>
      </c>
      <c r="Y173" t="str">
        <f>VLOOKUP(F173,'Transform table'!A:B,2,0)</f>
        <v>Nantong Zhiyun</v>
      </c>
      <c r="Z173" t="str">
        <f t="shared" si="2"/>
        <v>25/07/2026Hebei KungFuNantong Zhiyun</v>
      </c>
      <c r="AA173" t="str">
        <f>VLOOKUP($Z173,'oddspedia-matches'!$A:$AD,AA$2,0)</f>
        <v>1 - 1</v>
      </c>
      <c r="AB173" t="str">
        <f>VLOOKUP($Z173,'oddspedia-matches'!$A:$AD,AB$2,0)</f>
        <v>Red</v>
      </c>
      <c r="AC173" t="str">
        <f>VLOOKUP($Z173,'oddspedia-matches'!$A:$AD,AC$2,0)</f>
        <v>Green</v>
      </c>
      <c r="AD173" t="str">
        <f>VLOOKUP($Z173,'oddspedia-matches'!$A:$AD,AD$2,0)</f>
        <v>Red</v>
      </c>
      <c r="AE173" t="str">
        <f>VLOOKUP($Z173,'oddspedia-matches'!$A:$AD,AE$2,0)</f>
        <v>Green</v>
      </c>
      <c r="AF173" t="str">
        <f>VLOOKUP($Z173,'oddspedia-matches'!$A:$AD,AF$2,0)</f>
        <v>Green</v>
      </c>
      <c r="AG173" t="str">
        <f>VLOOKUP($Z173,'oddspedia-matches'!$A:$AD,AG$2,0)</f>
        <v>Red</v>
      </c>
      <c r="AH173" t="str">
        <f>VLOOKUP($Z173,'oddspedia-matches'!$A:$AD,AH$2,0)</f>
        <v>Red</v>
      </c>
      <c r="AI173" t="str">
        <f>VLOOKUP($Z173,'oddspedia-matches'!$A:$AD,AI$2,0)</f>
        <v>Green</v>
      </c>
      <c r="AJ173" t="str">
        <f>VLOOKUP($Z173,'oddspedia-matches'!$A:$AD,AJ$2,0)</f>
        <v>Red</v>
      </c>
      <c r="AK173" t="str">
        <f>VLOOKUP($Z173,'oddspedia-matches'!$A:$AD,AK$2,0)</f>
        <v>Green</v>
      </c>
      <c r="AL173" t="str">
        <f>VLOOKUP($Z173,'oddspedia-matches'!$A:$AD,AL$2,0)</f>
        <v>Green</v>
      </c>
      <c r="AM173" t="str">
        <f>VLOOKUP($Z173,'oddspedia-matches'!$A:$AD,AM$2,0)</f>
        <v>Red</v>
      </c>
      <c r="AN173" t="str">
        <f>VLOOKUP($Z173,'oddspedia-matches'!$A:$AD,AN$2,0)</f>
        <v>Green</v>
      </c>
      <c r="AO173" t="str">
        <f>VLOOKUP($Z173,'oddspedia-matches'!$A:$AD,AO$2,0)</f>
        <v>Green</v>
      </c>
      <c r="AP173" t="str">
        <f>VLOOKUP($Z173,'oddspedia-matches'!$A:$AD,AP$2,0)</f>
        <v>Green</v>
      </c>
      <c r="AQ173" t="str">
        <f>VLOOKUP($Z173,'oddspedia-matches'!$A:$AD,AQ$2,0)</f>
        <v>Red</v>
      </c>
    </row>
    <row r="174" spans="2:43" hidden="1" x14ac:dyDescent="0.25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tr">
        <f>VLOOKUP(E174,'Transform table'!A:B,2,0)</f>
        <v>Guizhou Zhicheng</v>
      </c>
      <c r="Y174" t="str">
        <f>VLOOKUP(F174,'Transform table'!A:B,2,0)</f>
        <v>Ganzhou Ruishi</v>
      </c>
      <c r="Z174" t="str">
        <f t="shared" si="2"/>
        <v>25/07/2026Guizhou ZhichengGanzhou Ruishi</v>
      </c>
      <c r="AA174" t="str">
        <f>VLOOKUP($Z174,'oddspedia-matches'!$A:$AD,AA$2,0)</f>
        <v>3 - 0</v>
      </c>
      <c r="AB174" t="str">
        <f>VLOOKUP($Z174,'oddspedia-matches'!$A:$AD,AB$2,0)</f>
        <v>Green</v>
      </c>
      <c r="AC174" t="str">
        <f>VLOOKUP($Z174,'oddspedia-matches'!$A:$AD,AC$2,0)</f>
        <v>Red</v>
      </c>
      <c r="AD174" t="str">
        <f>VLOOKUP($Z174,'oddspedia-matches'!$A:$AD,AD$2,0)</f>
        <v>Red</v>
      </c>
      <c r="AE174" t="str">
        <f>VLOOKUP($Z174,'oddspedia-matches'!$A:$AD,AE$2,0)</f>
        <v>Green</v>
      </c>
      <c r="AF174" t="str">
        <f>VLOOKUP($Z174,'oddspedia-matches'!$A:$AD,AF$2,0)</f>
        <v>Red</v>
      </c>
      <c r="AG174" t="str">
        <f>VLOOKUP($Z174,'oddspedia-matches'!$A:$AD,AG$2,0)</f>
        <v>Green</v>
      </c>
      <c r="AH174" t="str">
        <f>VLOOKUP($Z174,'oddspedia-matches'!$A:$AD,AH$2,0)</f>
        <v>Green</v>
      </c>
      <c r="AI174" t="str">
        <f>VLOOKUP($Z174,'oddspedia-matches'!$A:$AD,AI$2,0)</f>
        <v>Red</v>
      </c>
      <c r="AJ174" t="str">
        <f>VLOOKUP($Z174,'oddspedia-matches'!$A:$AD,AJ$2,0)</f>
        <v>Red</v>
      </c>
      <c r="AK174" t="str">
        <f>VLOOKUP($Z174,'oddspedia-matches'!$A:$AD,AK$2,0)</f>
        <v>Green</v>
      </c>
      <c r="AL174" t="str">
        <f>VLOOKUP($Z174,'oddspedia-matches'!$A:$AD,AL$2,0)</f>
        <v>Green</v>
      </c>
      <c r="AM174" t="str">
        <f>VLOOKUP($Z174,'oddspedia-matches'!$A:$AD,AM$2,0)</f>
        <v>Green</v>
      </c>
      <c r="AN174" t="str">
        <f>VLOOKUP($Z174,'oddspedia-matches'!$A:$AD,AN$2,0)</f>
        <v>Red</v>
      </c>
      <c r="AO174" t="str">
        <f>VLOOKUP($Z174,'oddspedia-matches'!$A:$AD,AO$2,0)</f>
        <v>Green</v>
      </c>
      <c r="AP174" t="str">
        <f>VLOOKUP($Z174,'oddspedia-matches'!$A:$AD,AP$2,0)</f>
        <v>Red</v>
      </c>
      <c r="AQ174" t="str">
        <f>VLOOKUP($Z174,'oddspedia-matches'!$A:$AD,AQ$2,0)</f>
        <v>Green</v>
      </c>
    </row>
    <row r="175" spans="2:43" hidden="1" x14ac:dyDescent="0.25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tr">
        <f>VLOOKUP(E175,'Transform table'!A:B,2,0)</f>
        <v>Jiangxi Liansheng FC</v>
      </c>
      <c r="Y175" t="str">
        <f>VLOOKUP(F175,'Transform table'!A:B,2,0)</f>
        <v>Shenzhen 2028</v>
      </c>
      <c r="Z175" t="str">
        <f t="shared" si="2"/>
        <v>25/07/2026Jiangxi Liansheng FCShenzhen 2028</v>
      </c>
      <c r="AA175" t="str">
        <f>VLOOKUP($Z175,'oddspedia-matches'!$A:$AD,AA$2,0)</f>
        <v>1 - 2</v>
      </c>
      <c r="AB175" t="str">
        <f>VLOOKUP($Z175,'oddspedia-matches'!$A:$AD,AB$2,0)</f>
        <v>Red</v>
      </c>
      <c r="AC175" t="str">
        <f>VLOOKUP($Z175,'oddspedia-matches'!$A:$AD,AC$2,0)</f>
        <v>Red</v>
      </c>
      <c r="AD175" t="str">
        <f>VLOOKUP($Z175,'oddspedia-matches'!$A:$AD,AD$2,0)</f>
        <v>Green</v>
      </c>
      <c r="AE175" t="str">
        <f>VLOOKUP($Z175,'oddspedia-matches'!$A:$AD,AE$2,0)</f>
        <v>Red</v>
      </c>
      <c r="AF175" t="str">
        <f>VLOOKUP($Z175,'oddspedia-matches'!$A:$AD,AF$2,0)</f>
        <v>Green</v>
      </c>
      <c r="AG175" t="str">
        <f>VLOOKUP($Z175,'oddspedia-matches'!$A:$AD,AG$2,0)</f>
        <v>Green</v>
      </c>
      <c r="AH175" t="str">
        <f>VLOOKUP($Z175,'oddspedia-matches'!$A:$AD,AH$2,0)</f>
        <v>Red</v>
      </c>
      <c r="AI175" t="str">
        <f>VLOOKUP($Z175,'oddspedia-matches'!$A:$AD,AI$2,0)</f>
        <v>Green</v>
      </c>
      <c r="AJ175" t="str">
        <f>VLOOKUP($Z175,'oddspedia-matches'!$A:$AD,AJ$2,0)</f>
        <v>Red</v>
      </c>
      <c r="AK175" t="str">
        <f>VLOOKUP($Z175,'oddspedia-matches'!$A:$AD,AK$2,0)</f>
        <v>Red</v>
      </c>
      <c r="AL175" t="str">
        <f>VLOOKUP($Z175,'oddspedia-matches'!$A:$AD,AL$2,0)</f>
        <v>Green</v>
      </c>
      <c r="AM175" t="str">
        <f>VLOOKUP($Z175,'oddspedia-matches'!$A:$AD,AM$2,0)</f>
        <v>Green</v>
      </c>
      <c r="AN175" t="str">
        <f>VLOOKUP($Z175,'oddspedia-matches'!$A:$AD,AN$2,0)</f>
        <v>Red</v>
      </c>
      <c r="AO175" t="str">
        <f>VLOOKUP($Z175,'oddspedia-matches'!$A:$AD,AO$2,0)</f>
        <v>Green</v>
      </c>
      <c r="AP175" t="str">
        <f>VLOOKUP($Z175,'oddspedia-matches'!$A:$AD,AP$2,0)</f>
        <v>Green</v>
      </c>
      <c r="AQ175" t="str">
        <f>VLOOKUP($Z175,'oddspedia-matches'!$A:$AD,AQ$2,0)</f>
        <v>Red</v>
      </c>
    </row>
    <row r="176" spans="2:43" hidden="1" x14ac:dyDescent="0.25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tr">
        <f>VLOOKUP(E176,'Transform table'!A:B,2,0)</f>
        <v>Rizhao Yuqi</v>
      </c>
      <c r="Y176" t="str">
        <f>VLOOKUP(F176,'Transform table'!A:B,2,0)</f>
        <v>Shanghai Segenda</v>
      </c>
      <c r="Z176" t="str">
        <f t="shared" si="2"/>
        <v>25/07/2026Rizhao YuqiShanghai Segenda</v>
      </c>
      <c r="AA176" t="str">
        <f>VLOOKUP($Z176,'oddspedia-matches'!$A:$AD,AA$2,0)</f>
        <v>2 - 2</v>
      </c>
      <c r="AB176" t="str">
        <f>VLOOKUP($Z176,'oddspedia-matches'!$A:$AD,AB$2,0)</f>
        <v>Red</v>
      </c>
      <c r="AC176" t="str">
        <f>VLOOKUP($Z176,'oddspedia-matches'!$A:$AD,AC$2,0)</f>
        <v>Green</v>
      </c>
      <c r="AD176" t="str">
        <f>VLOOKUP($Z176,'oddspedia-matches'!$A:$AD,AD$2,0)</f>
        <v>Red</v>
      </c>
      <c r="AE176" t="str">
        <f>VLOOKUP($Z176,'oddspedia-matches'!$A:$AD,AE$2,0)</f>
        <v>Green</v>
      </c>
      <c r="AF176" t="str">
        <f>VLOOKUP($Z176,'oddspedia-matches'!$A:$AD,AF$2,0)</f>
        <v>Green</v>
      </c>
      <c r="AG176" t="str">
        <f>VLOOKUP($Z176,'oddspedia-matches'!$A:$AD,AG$2,0)</f>
        <v>Red</v>
      </c>
      <c r="AH176" t="str">
        <f>VLOOKUP($Z176,'oddspedia-matches'!$A:$AD,AH$2,0)</f>
        <v>Red</v>
      </c>
      <c r="AI176" t="str">
        <f>VLOOKUP($Z176,'oddspedia-matches'!$A:$AD,AI$2,0)</f>
        <v>Red</v>
      </c>
      <c r="AJ176" t="str">
        <f>VLOOKUP($Z176,'oddspedia-matches'!$A:$AD,AJ$2,0)</f>
        <v>Green</v>
      </c>
      <c r="AK176" t="str">
        <f>VLOOKUP($Z176,'oddspedia-matches'!$A:$AD,AK$2,0)</f>
        <v>Green</v>
      </c>
      <c r="AL176" t="str">
        <f>VLOOKUP($Z176,'oddspedia-matches'!$A:$AD,AL$2,0)</f>
        <v>Green</v>
      </c>
      <c r="AM176" t="str">
        <f>VLOOKUP($Z176,'oddspedia-matches'!$A:$AD,AM$2,0)</f>
        <v>Green</v>
      </c>
      <c r="AN176" t="str">
        <f>VLOOKUP($Z176,'oddspedia-matches'!$A:$AD,AN$2,0)</f>
        <v>Red</v>
      </c>
      <c r="AO176" t="str">
        <f>VLOOKUP($Z176,'oddspedia-matches'!$A:$AD,AO$2,0)</f>
        <v>Red</v>
      </c>
      <c r="AP176" t="str">
        <f>VLOOKUP($Z176,'oddspedia-matches'!$A:$AD,AP$2,0)</f>
        <v>Green</v>
      </c>
      <c r="AQ176" t="str">
        <f>VLOOKUP($Z176,'oddspedia-matches'!$A:$AD,AQ$2,0)</f>
        <v>Red</v>
      </c>
    </row>
    <row r="177" spans="2:43" hidden="1" x14ac:dyDescent="0.25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tr">
        <f>VLOOKUP(E177,'Transform table'!A:B,2,0)</f>
        <v>Liaoning Tieren</v>
      </c>
      <c r="Y177" t="str">
        <f>VLOOKUP(F177,'Transform table'!A:B,2,0)</f>
        <v>Qingdao Kangtine</v>
      </c>
      <c r="Z177" t="str">
        <f t="shared" si="2"/>
        <v>25/07/2026Liaoning TierenQingdao Kangtine</v>
      </c>
      <c r="AA177" t="str">
        <f>VLOOKUP($Z177,'oddspedia-matches'!$A:$AD,AA$2,0)</f>
        <v>0 - 1</v>
      </c>
      <c r="AB177" t="str">
        <f>VLOOKUP($Z177,'oddspedia-matches'!$A:$AD,AB$2,0)</f>
        <v>Red</v>
      </c>
      <c r="AC177" t="str">
        <f>VLOOKUP($Z177,'oddspedia-matches'!$A:$AD,AC$2,0)</f>
        <v>Red</v>
      </c>
      <c r="AD177" t="str">
        <f>VLOOKUP($Z177,'oddspedia-matches'!$A:$AD,AD$2,0)</f>
        <v>Green</v>
      </c>
      <c r="AE177" t="str">
        <f>VLOOKUP($Z177,'oddspedia-matches'!$A:$AD,AE$2,0)</f>
        <v>Red</v>
      </c>
      <c r="AF177" t="str">
        <f>VLOOKUP($Z177,'oddspedia-matches'!$A:$AD,AF$2,0)</f>
        <v>Green</v>
      </c>
      <c r="AG177" t="str">
        <f>VLOOKUP($Z177,'oddspedia-matches'!$A:$AD,AG$2,0)</f>
        <v>Green</v>
      </c>
      <c r="AH177" t="str">
        <f>VLOOKUP($Z177,'oddspedia-matches'!$A:$AD,AH$2,0)</f>
        <v>Red</v>
      </c>
      <c r="AI177" t="str">
        <f>VLOOKUP($Z177,'oddspedia-matches'!$A:$AD,AI$2,0)</f>
        <v>Green</v>
      </c>
      <c r="AJ177" t="str">
        <f>VLOOKUP($Z177,'oddspedia-matches'!$A:$AD,AJ$2,0)</f>
        <v>Red</v>
      </c>
      <c r="AK177" t="str">
        <f>VLOOKUP($Z177,'oddspedia-matches'!$A:$AD,AK$2,0)</f>
        <v>Red</v>
      </c>
      <c r="AL177" t="str">
        <f>VLOOKUP($Z177,'oddspedia-matches'!$A:$AD,AL$2,0)</f>
        <v>Red</v>
      </c>
      <c r="AM177" t="str">
        <f>VLOOKUP($Z177,'oddspedia-matches'!$A:$AD,AM$2,0)</f>
        <v>Red</v>
      </c>
      <c r="AN177" t="str">
        <f>VLOOKUP($Z177,'oddspedia-matches'!$A:$AD,AN$2,0)</f>
        <v>Green</v>
      </c>
      <c r="AO177" t="str">
        <f>VLOOKUP($Z177,'oddspedia-matches'!$A:$AD,AO$2,0)</f>
        <v>Green</v>
      </c>
      <c r="AP177" t="str">
        <f>VLOOKUP($Z177,'oddspedia-matches'!$A:$AD,AP$2,0)</f>
        <v>Red</v>
      </c>
      <c r="AQ177" t="str">
        <f>VLOOKUP($Z177,'oddspedia-matches'!$A:$AD,AQ$2,0)</f>
        <v>Green</v>
      </c>
    </row>
    <row r="178" spans="2:43" hidden="1" x14ac:dyDescent="0.25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str">
        <f>VLOOKUP(F178,'Transform table'!A:B,2,0)</f>
        <v>Shanghai Greenland Shenhua</v>
      </c>
      <c r="Z178" t="str">
        <f t="shared" si="2"/>
        <v>25/07/2026Shanghai PortShanghai Greenland Shenhua</v>
      </c>
      <c r="AA178" t="str">
        <f>VLOOKUP($Z178,'oddspedia-matches'!$A:$AD,AA$2,0)</f>
        <v>2 - 0</v>
      </c>
      <c r="AB178" t="str">
        <f>VLOOKUP($Z178,'oddspedia-matches'!$A:$AD,AB$2,0)</f>
        <v>Green</v>
      </c>
      <c r="AC178" t="str">
        <f>VLOOKUP($Z178,'oddspedia-matches'!$A:$AD,AC$2,0)</f>
        <v>Red</v>
      </c>
      <c r="AD178" t="str">
        <f>VLOOKUP($Z178,'oddspedia-matches'!$A:$AD,AD$2,0)</f>
        <v>Red</v>
      </c>
      <c r="AE178" t="str">
        <f>VLOOKUP($Z178,'oddspedia-matches'!$A:$AD,AE$2,0)</f>
        <v>Green</v>
      </c>
      <c r="AF178" t="str">
        <f>VLOOKUP($Z178,'oddspedia-matches'!$A:$AD,AF$2,0)</f>
        <v>Red</v>
      </c>
      <c r="AG178" t="str">
        <f>VLOOKUP($Z178,'oddspedia-matches'!$A:$AD,AG$2,0)</f>
        <v>Green</v>
      </c>
      <c r="AH178" t="str">
        <f>VLOOKUP($Z178,'oddspedia-matches'!$A:$AD,AH$2,0)</f>
        <v>Green</v>
      </c>
      <c r="AI178" t="str">
        <f>VLOOKUP($Z178,'oddspedia-matches'!$A:$AD,AI$2,0)</f>
        <v>Red</v>
      </c>
      <c r="AJ178" t="str">
        <f>VLOOKUP($Z178,'oddspedia-matches'!$A:$AD,AJ$2,0)</f>
        <v>Red</v>
      </c>
      <c r="AK178" t="str">
        <f>VLOOKUP($Z178,'oddspedia-matches'!$A:$AD,AK$2,0)</f>
        <v>Green</v>
      </c>
      <c r="AL178" t="str">
        <f>VLOOKUP($Z178,'oddspedia-matches'!$A:$AD,AL$2,0)</f>
        <v>Green</v>
      </c>
      <c r="AM178" t="str">
        <f>VLOOKUP($Z178,'oddspedia-matches'!$A:$AD,AM$2,0)</f>
        <v>Red</v>
      </c>
      <c r="AN178" t="str">
        <f>VLOOKUP($Z178,'oddspedia-matches'!$A:$AD,AN$2,0)</f>
        <v>Green</v>
      </c>
      <c r="AO178" t="str">
        <f>VLOOKUP($Z178,'oddspedia-matches'!$A:$AD,AO$2,0)</f>
        <v>Green</v>
      </c>
      <c r="AP178" t="str">
        <f>VLOOKUP($Z178,'oddspedia-matches'!$A:$AD,AP$2,0)</f>
        <v>Red</v>
      </c>
      <c r="AQ178" t="str">
        <f>VLOOKUP($Z178,'oddspedia-matches'!$A:$AD,AQ$2,0)</f>
        <v>Green</v>
      </c>
    </row>
    <row r="179" spans="2:43" hidden="1" x14ac:dyDescent="0.25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tr">
        <f>VLOOKUP(E179,'Transform table'!A:B,2,0)</f>
        <v>Ulytau FC</v>
      </c>
      <c r="Y179" t="str">
        <f>VLOOKUP(F179,'Transform table'!A:B,2,0)</f>
        <v>Irtysh Pavlodar</v>
      </c>
      <c r="Z179" t="str">
        <f t="shared" si="2"/>
        <v>25/07/2026Ulytau FCIrtysh Pavlodar</v>
      </c>
      <c r="AA179" t="str">
        <f>VLOOKUP($Z179,'oddspedia-matches'!$A:$AD,AA$2,0)</f>
        <v>1 - 2</v>
      </c>
      <c r="AB179" t="str">
        <f>VLOOKUP($Z179,'oddspedia-matches'!$A:$AD,AB$2,0)</f>
        <v>Red</v>
      </c>
      <c r="AC179" t="str">
        <f>VLOOKUP($Z179,'oddspedia-matches'!$A:$AD,AC$2,0)</f>
        <v>Red</v>
      </c>
      <c r="AD179" t="str">
        <f>VLOOKUP($Z179,'oddspedia-matches'!$A:$AD,AD$2,0)</f>
        <v>Green</v>
      </c>
      <c r="AE179" t="str">
        <f>VLOOKUP($Z179,'oddspedia-matches'!$A:$AD,AE$2,0)</f>
        <v>Red</v>
      </c>
      <c r="AF179" t="str">
        <f>VLOOKUP($Z179,'oddspedia-matches'!$A:$AD,AF$2,0)</f>
        <v>Green</v>
      </c>
      <c r="AG179" t="str">
        <f>VLOOKUP($Z179,'oddspedia-matches'!$A:$AD,AG$2,0)</f>
        <v>Green</v>
      </c>
      <c r="AH179" t="str">
        <f>VLOOKUP($Z179,'oddspedia-matches'!$A:$AD,AH$2,0)</f>
        <v>Red</v>
      </c>
      <c r="AI179" t="str">
        <f>VLOOKUP($Z179,'oddspedia-matches'!$A:$AD,AI$2,0)</f>
        <v>Red</v>
      </c>
      <c r="AJ179" t="str">
        <f>VLOOKUP($Z179,'oddspedia-matches'!$A:$AD,AJ$2,0)</f>
        <v>Green</v>
      </c>
      <c r="AK179" t="str">
        <f>VLOOKUP($Z179,'oddspedia-matches'!$A:$AD,AK$2,0)</f>
        <v>Green</v>
      </c>
      <c r="AL179" t="str">
        <f>VLOOKUP($Z179,'oddspedia-matches'!$A:$AD,AL$2,0)</f>
        <v>Green</v>
      </c>
      <c r="AM179" t="str">
        <f>VLOOKUP($Z179,'oddspedia-matches'!$A:$AD,AM$2,0)</f>
        <v>Green</v>
      </c>
      <c r="AN179" t="str">
        <f>VLOOKUP($Z179,'oddspedia-matches'!$A:$AD,AN$2,0)</f>
        <v>Red</v>
      </c>
      <c r="AO179" t="str">
        <f>VLOOKUP($Z179,'oddspedia-matches'!$A:$AD,AO$2,0)</f>
        <v>Green</v>
      </c>
      <c r="AP179" t="str">
        <f>VLOOKUP($Z179,'oddspedia-matches'!$A:$AD,AP$2,0)</f>
        <v>Green</v>
      </c>
      <c r="AQ179" t="str">
        <f>VLOOKUP($Z179,'oddspedia-matches'!$A:$AD,AQ$2,0)</f>
        <v>Red</v>
      </c>
    </row>
    <row r="180" spans="2:43" hidden="1" x14ac:dyDescent="0.25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str">
        <f>VLOOKUP(F180,'Transform table'!A:B,2,0)</f>
        <v>Chongqing Tonglianglong</v>
      </c>
      <c r="Z180" t="str">
        <f t="shared" si="2"/>
        <v>25/07/2026Wuhan Three TownsChongqing Tonglianglong</v>
      </c>
      <c r="AA180" t="str">
        <f>VLOOKUP($Z180,'oddspedia-matches'!$A:$AD,AA$2,0)</f>
        <v>1 - 0</v>
      </c>
      <c r="AB180" t="str">
        <f>VLOOKUP($Z180,'oddspedia-matches'!$A:$AD,AB$2,0)</f>
        <v>Green</v>
      </c>
      <c r="AC180" t="str">
        <f>VLOOKUP($Z180,'oddspedia-matches'!$A:$AD,AC$2,0)</f>
        <v>Red</v>
      </c>
      <c r="AD180" t="str">
        <f>VLOOKUP($Z180,'oddspedia-matches'!$A:$AD,AD$2,0)</f>
        <v>Red</v>
      </c>
      <c r="AE180" t="str">
        <f>VLOOKUP($Z180,'oddspedia-matches'!$A:$AD,AE$2,0)</f>
        <v>Green</v>
      </c>
      <c r="AF180" t="str">
        <f>VLOOKUP($Z180,'oddspedia-matches'!$A:$AD,AF$2,0)</f>
        <v>Red</v>
      </c>
      <c r="AG180" t="str">
        <f>VLOOKUP($Z180,'oddspedia-matches'!$A:$AD,AG$2,0)</f>
        <v>Green</v>
      </c>
      <c r="AH180" t="str">
        <f>VLOOKUP($Z180,'oddspedia-matches'!$A:$AD,AH$2,0)</f>
        <v>Green</v>
      </c>
      <c r="AI180" t="str">
        <f>VLOOKUP($Z180,'oddspedia-matches'!$A:$AD,AI$2,0)</f>
        <v>Red</v>
      </c>
      <c r="AJ180" t="str">
        <f>VLOOKUP($Z180,'oddspedia-matches'!$A:$AD,AJ$2,0)</f>
        <v>Red</v>
      </c>
      <c r="AK180" t="str">
        <f>VLOOKUP($Z180,'oddspedia-matches'!$A:$AD,AK$2,0)</f>
        <v>Green</v>
      </c>
      <c r="AL180" t="str">
        <f>VLOOKUP($Z180,'oddspedia-matches'!$A:$AD,AL$2,0)</f>
        <v>Red</v>
      </c>
      <c r="AM180" t="str">
        <f>VLOOKUP($Z180,'oddspedia-matches'!$A:$AD,AM$2,0)</f>
        <v>Red</v>
      </c>
      <c r="AN180" t="str">
        <f>VLOOKUP($Z180,'oddspedia-matches'!$A:$AD,AN$2,0)</f>
        <v>Green</v>
      </c>
      <c r="AO180" t="str">
        <f>VLOOKUP($Z180,'oddspedia-matches'!$A:$AD,AO$2,0)</f>
        <v>Green</v>
      </c>
      <c r="AP180" t="str">
        <f>VLOOKUP($Z180,'oddspedia-matches'!$A:$AD,AP$2,0)</f>
        <v>Red</v>
      </c>
      <c r="AQ180" t="str">
        <f>VLOOKUP($Z180,'oddspedia-matches'!$A:$AD,AQ$2,0)</f>
        <v>Green</v>
      </c>
    </row>
    <row r="181" spans="2:43" hidden="1" x14ac:dyDescent="0.25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Haka</v>
      </c>
      <c r="Y181" t="str">
        <f>VLOOKUP(F181,'Transform table'!A:B,2,0)</f>
        <v>Kapylan Pallo</v>
      </c>
      <c r="Z181" t="str">
        <f t="shared" si="2"/>
        <v>25/07/2026HakaKapylan Pallo</v>
      </c>
      <c r="AA181" t="str">
        <f>VLOOKUP($Z181,'oddspedia-matches'!$A:$AD,AA$2,0)</f>
        <v>3 - 1</v>
      </c>
      <c r="AB181" t="str">
        <f>VLOOKUP($Z181,'oddspedia-matches'!$A:$AD,AB$2,0)</f>
        <v>Green</v>
      </c>
      <c r="AC181" t="str">
        <f>VLOOKUP($Z181,'oddspedia-matches'!$A:$AD,AC$2,0)</f>
        <v>Red</v>
      </c>
      <c r="AD181" t="str">
        <f>VLOOKUP($Z181,'oddspedia-matches'!$A:$AD,AD$2,0)</f>
        <v>Red</v>
      </c>
      <c r="AE181" t="str">
        <f>VLOOKUP($Z181,'oddspedia-matches'!$A:$AD,AE$2,0)</f>
        <v>Green</v>
      </c>
      <c r="AF181" t="str">
        <f>VLOOKUP($Z181,'oddspedia-matches'!$A:$AD,AF$2,0)</f>
        <v>Red</v>
      </c>
      <c r="AG181" t="str">
        <f>VLOOKUP($Z181,'oddspedia-matches'!$A:$AD,AG$2,0)</f>
        <v>Green</v>
      </c>
      <c r="AH181" t="str">
        <f>VLOOKUP($Z181,'oddspedia-matches'!$A:$AD,AH$2,0)</f>
        <v>Green</v>
      </c>
      <c r="AI181" t="str">
        <f>VLOOKUP($Z181,'oddspedia-matches'!$A:$AD,AI$2,0)</f>
        <v>Red</v>
      </c>
      <c r="AJ181" t="str">
        <f>VLOOKUP($Z181,'oddspedia-matches'!$A:$AD,AJ$2,0)</f>
        <v>Red</v>
      </c>
      <c r="AK181" t="str">
        <f>VLOOKUP($Z181,'oddspedia-matches'!$A:$AD,AK$2,0)</f>
        <v>Green</v>
      </c>
      <c r="AL181" t="str">
        <f>VLOOKUP($Z181,'oddspedia-matches'!$A:$AD,AL$2,0)</f>
        <v>Green</v>
      </c>
      <c r="AM181" t="str">
        <f>VLOOKUP($Z181,'oddspedia-matches'!$A:$AD,AM$2,0)</f>
        <v>Green</v>
      </c>
      <c r="AN181" t="str">
        <f>VLOOKUP($Z181,'oddspedia-matches'!$A:$AD,AN$2,0)</f>
        <v>Red</v>
      </c>
      <c r="AO181" t="str">
        <f>VLOOKUP($Z181,'oddspedia-matches'!$A:$AD,AO$2,0)</f>
        <v>Red</v>
      </c>
      <c r="AP181" t="str">
        <f>VLOOKUP($Z181,'oddspedia-matches'!$A:$AD,AP$2,0)</f>
        <v>Green</v>
      </c>
      <c r="AQ181" t="str">
        <f>VLOOKUP($Z181,'oddspedia-matches'!$A:$AD,AQ$2,0)</f>
        <v>Red</v>
      </c>
    </row>
    <row r="182" spans="2:43" hidden="1" x14ac:dyDescent="0.25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tr">
        <f>VLOOKUP(E182,'Transform table'!A:B,2,0)</f>
        <v>FK Atmosfera</v>
      </c>
      <c r="Y182" t="str">
        <f>VLOOKUP(F182,'Transform table'!A:B,2,0)</f>
        <v>Hegelmann Litauen II</v>
      </c>
      <c r="Z182" t="str">
        <f t="shared" si="2"/>
        <v>25/07/2026FK AtmosferaHegelmann Litauen II</v>
      </c>
      <c r="AA182" t="str">
        <f>VLOOKUP($Z182,'oddspedia-matches'!$A:$AD,AA$2,0)</f>
        <v>4 - 1</v>
      </c>
      <c r="AB182" t="str">
        <f>VLOOKUP($Z182,'oddspedia-matches'!$A:$AD,AB$2,0)</f>
        <v>Green</v>
      </c>
      <c r="AC182" t="str">
        <f>VLOOKUP($Z182,'oddspedia-matches'!$A:$AD,AC$2,0)</f>
        <v>Red</v>
      </c>
      <c r="AD182" t="str">
        <f>VLOOKUP($Z182,'oddspedia-matches'!$A:$AD,AD$2,0)</f>
        <v>Red</v>
      </c>
      <c r="AE182" t="str">
        <f>VLOOKUP($Z182,'oddspedia-matches'!$A:$AD,AE$2,0)</f>
        <v>Green</v>
      </c>
      <c r="AF182" t="str">
        <f>VLOOKUP($Z182,'oddspedia-matches'!$A:$AD,AF$2,0)</f>
        <v>Red</v>
      </c>
      <c r="AG182" t="str">
        <f>VLOOKUP($Z182,'oddspedia-matches'!$A:$AD,AG$2,0)</f>
        <v>Green</v>
      </c>
      <c r="AH182" t="str">
        <f>VLOOKUP($Z182,'oddspedia-matches'!$A:$AD,AH$2,0)</f>
        <v>Green</v>
      </c>
      <c r="AI182" t="str">
        <f>VLOOKUP($Z182,'oddspedia-matches'!$A:$AD,AI$2,0)</f>
        <v>Red</v>
      </c>
      <c r="AJ182" t="str">
        <f>VLOOKUP($Z182,'oddspedia-matches'!$A:$AD,AJ$2,0)</f>
        <v>Red</v>
      </c>
      <c r="AK182" t="str">
        <f>VLOOKUP($Z182,'oddspedia-matches'!$A:$AD,AK$2,0)</f>
        <v>Green</v>
      </c>
      <c r="AL182" t="str">
        <f>VLOOKUP($Z182,'oddspedia-matches'!$A:$AD,AL$2,0)</f>
        <v>Green</v>
      </c>
      <c r="AM182" t="str">
        <f>VLOOKUP($Z182,'oddspedia-matches'!$A:$AD,AM$2,0)</f>
        <v>Green</v>
      </c>
      <c r="AN182" t="str">
        <f>VLOOKUP($Z182,'oddspedia-matches'!$A:$AD,AN$2,0)</f>
        <v>Red</v>
      </c>
      <c r="AO182" t="str">
        <f>VLOOKUP($Z182,'oddspedia-matches'!$A:$AD,AO$2,0)</f>
        <v>Red</v>
      </c>
      <c r="AP182" t="str">
        <f>VLOOKUP($Z182,'oddspedia-matches'!$A:$AD,AP$2,0)</f>
        <v>Green</v>
      </c>
      <c r="AQ182" t="str">
        <f>VLOOKUP($Z182,'oddspedia-matches'!$A:$AD,AQ$2,0)</f>
        <v>Red</v>
      </c>
    </row>
    <row r="183" spans="2:43" hidden="1" x14ac:dyDescent="0.25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FC Zhetysu</v>
      </c>
      <c r="Y183" t="str">
        <f>VLOOKUP(F183,'Transform table'!A:B,2,0)</f>
        <v>FK Kyzylzhar</v>
      </c>
      <c r="Z183" t="str">
        <f t="shared" si="2"/>
        <v>25/07/2026FC ZhetysuFK Kyzylzhar</v>
      </c>
      <c r="AA183" t="str">
        <f>VLOOKUP($Z183,'oddspedia-matches'!$A:$AD,AA$2,0)</f>
        <v>1 - 2</v>
      </c>
      <c r="AB183" t="str">
        <f>VLOOKUP($Z183,'oddspedia-matches'!$A:$AD,AB$2,0)</f>
        <v>Red</v>
      </c>
      <c r="AC183" t="str">
        <f>VLOOKUP($Z183,'oddspedia-matches'!$A:$AD,AC$2,0)</f>
        <v>Red</v>
      </c>
      <c r="AD183" t="str">
        <f>VLOOKUP($Z183,'oddspedia-matches'!$A:$AD,AD$2,0)</f>
        <v>Green</v>
      </c>
      <c r="AE183" t="str">
        <f>VLOOKUP($Z183,'oddspedia-matches'!$A:$AD,AE$2,0)</f>
        <v>Red</v>
      </c>
      <c r="AF183" t="str">
        <f>VLOOKUP($Z183,'oddspedia-matches'!$A:$AD,AF$2,0)</f>
        <v>Green</v>
      </c>
      <c r="AG183" t="str">
        <f>VLOOKUP($Z183,'oddspedia-matches'!$A:$AD,AG$2,0)</f>
        <v>Green</v>
      </c>
      <c r="AH183" t="str">
        <f>VLOOKUP($Z183,'oddspedia-matches'!$A:$AD,AH$2,0)</f>
        <v>Red</v>
      </c>
      <c r="AI183" t="str">
        <f>VLOOKUP($Z183,'oddspedia-matches'!$A:$AD,AI$2,0)</f>
        <v>Green</v>
      </c>
      <c r="AJ183" t="str">
        <f>VLOOKUP($Z183,'oddspedia-matches'!$A:$AD,AJ$2,0)</f>
        <v>Red</v>
      </c>
      <c r="AK183" t="str">
        <f>VLOOKUP($Z183,'oddspedia-matches'!$A:$AD,AK$2,0)</f>
        <v>Red</v>
      </c>
      <c r="AL183" t="str">
        <f>VLOOKUP($Z183,'oddspedia-matches'!$A:$AD,AL$2,0)</f>
        <v>Green</v>
      </c>
      <c r="AM183" t="str">
        <f>VLOOKUP($Z183,'oddspedia-matches'!$A:$AD,AM$2,0)</f>
        <v>Green</v>
      </c>
      <c r="AN183" t="str">
        <f>VLOOKUP($Z183,'oddspedia-matches'!$A:$AD,AN$2,0)</f>
        <v>Red</v>
      </c>
      <c r="AO183" t="str">
        <f>VLOOKUP($Z183,'oddspedia-matches'!$A:$AD,AO$2,0)</f>
        <v>Green</v>
      </c>
      <c r="AP183" t="str">
        <f>VLOOKUP($Z183,'oddspedia-matches'!$A:$AD,AP$2,0)</f>
        <v>Green</v>
      </c>
      <c r="AQ183" t="str">
        <f>VLOOKUP($Z183,'oddspedia-matches'!$A:$AD,AQ$2,0)</f>
        <v>Red</v>
      </c>
    </row>
    <row r="184" spans="2:43" hidden="1" x14ac:dyDescent="0.25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</v>
      </c>
      <c r="Y184" t="str">
        <f>VLOOKUP(F184,'Transform table'!A:B,2,0)</f>
        <v>Klubi 04</v>
      </c>
      <c r="Z184" t="str">
        <f t="shared" si="2"/>
        <v>25/07/2026JaPSKlubi 04</v>
      </c>
      <c r="AA184" t="str">
        <f>VLOOKUP($Z184,'oddspedia-matches'!$A:$AD,AA$2,0)</f>
        <v>2 - 0</v>
      </c>
      <c r="AB184" t="str">
        <f>VLOOKUP($Z184,'oddspedia-matches'!$A:$AD,AB$2,0)</f>
        <v>Green</v>
      </c>
      <c r="AC184" t="str">
        <f>VLOOKUP($Z184,'oddspedia-matches'!$A:$AD,AC$2,0)</f>
        <v>Red</v>
      </c>
      <c r="AD184" t="str">
        <f>VLOOKUP($Z184,'oddspedia-matches'!$A:$AD,AD$2,0)</f>
        <v>Red</v>
      </c>
      <c r="AE184" t="str">
        <f>VLOOKUP($Z184,'oddspedia-matches'!$A:$AD,AE$2,0)</f>
        <v>Green</v>
      </c>
      <c r="AF184" t="str">
        <f>VLOOKUP($Z184,'oddspedia-matches'!$A:$AD,AF$2,0)</f>
        <v>Red</v>
      </c>
      <c r="AG184" t="str">
        <f>VLOOKUP($Z184,'oddspedia-matches'!$A:$AD,AG$2,0)</f>
        <v>Green</v>
      </c>
      <c r="AH184" t="str">
        <f>VLOOKUP($Z184,'oddspedia-matches'!$A:$AD,AH$2,0)</f>
        <v>Green</v>
      </c>
      <c r="AI184" t="str">
        <f>VLOOKUP($Z184,'oddspedia-matches'!$A:$AD,AI$2,0)</f>
        <v>Red</v>
      </c>
      <c r="AJ184" t="str">
        <f>VLOOKUP($Z184,'oddspedia-matches'!$A:$AD,AJ$2,0)</f>
        <v>Red</v>
      </c>
      <c r="AK184" t="str">
        <f>VLOOKUP($Z184,'oddspedia-matches'!$A:$AD,AK$2,0)</f>
        <v>Green</v>
      </c>
      <c r="AL184" t="str">
        <f>VLOOKUP($Z184,'oddspedia-matches'!$A:$AD,AL$2,0)</f>
        <v>Green</v>
      </c>
      <c r="AM184" t="str">
        <f>VLOOKUP($Z184,'oddspedia-matches'!$A:$AD,AM$2,0)</f>
        <v>Red</v>
      </c>
      <c r="AN184" t="str">
        <f>VLOOKUP($Z184,'oddspedia-matches'!$A:$AD,AN$2,0)</f>
        <v>Green</v>
      </c>
      <c r="AO184" t="str">
        <f>VLOOKUP($Z184,'oddspedia-matches'!$A:$AD,AO$2,0)</f>
        <v>Green</v>
      </c>
      <c r="AP184" t="str">
        <f>VLOOKUP($Z184,'oddspedia-matches'!$A:$AD,AP$2,0)</f>
        <v>Red</v>
      </c>
      <c r="AQ184" t="str">
        <f>VLOOKUP($Z184,'oddspedia-matches'!$A:$AD,AQ$2,0)</f>
        <v>Green</v>
      </c>
    </row>
    <row r="185" spans="2:43" hidden="1" x14ac:dyDescent="0.25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Mikkelin Palloilijat</v>
      </c>
      <c r="Y185" t="str">
        <f>VLOOKUP(F185,'Transform table'!A:B,2,0)</f>
        <v>KTP</v>
      </c>
      <c r="Z185" t="str">
        <f t="shared" si="2"/>
        <v>25/07/2026Mikkelin PalloilijatKTP</v>
      </c>
      <c r="AA185" t="str">
        <f>VLOOKUP($Z185,'oddspedia-matches'!$A:$AD,AA$2,0)</f>
        <v>3 - 3</v>
      </c>
      <c r="AB185" t="str">
        <f>VLOOKUP($Z185,'oddspedia-matches'!$A:$AD,AB$2,0)</f>
        <v>Red</v>
      </c>
      <c r="AC185" t="str">
        <f>VLOOKUP($Z185,'oddspedia-matches'!$A:$AD,AC$2,0)</f>
        <v>Green</v>
      </c>
      <c r="AD185" t="str">
        <f>VLOOKUP($Z185,'oddspedia-matches'!$A:$AD,AD$2,0)</f>
        <v>Red</v>
      </c>
      <c r="AE185" t="str">
        <f>VLOOKUP($Z185,'oddspedia-matches'!$A:$AD,AE$2,0)</f>
        <v>Green</v>
      </c>
      <c r="AF185" t="str">
        <f>VLOOKUP($Z185,'oddspedia-matches'!$A:$AD,AF$2,0)</f>
        <v>Green</v>
      </c>
      <c r="AG185" t="str">
        <f>VLOOKUP($Z185,'oddspedia-matches'!$A:$AD,AG$2,0)</f>
        <v>Red</v>
      </c>
      <c r="AH185" t="str">
        <f>VLOOKUP($Z185,'oddspedia-matches'!$A:$AD,AH$2,0)</f>
        <v>Green</v>
      </c>
      <c r="AI185" t="str">
        <f>VLOOKUP($Z185,'oddspedia-matches'!$A:$AD,AI$2,0)</f>
        <v>Red</v>
      </c>
      <c r="AJ185" t="str">
        <f>VLOOKUP($Z185,'oddspedia-matches'!$A:$AD,AJ$2,0)</f>
        <v>Red</v>
      </c>
      <c r="AK185" t="str">
        <f>VLOOKUP($Z185,'oddspedia-matches'!$A:$AD,AK$2,0)</f>
        <v>Green</v>
      </c>
      <c r="AL185" t="str">
        <f>VLOOKUP($Z185,'oddspedia-matches'!$A:$AD,AL$2,0)</f>
        <v>Green</v>
      </c>
      <c r="AM185" t="str">
        <f>VLOOKUP($Z185,'oddspedia-matches'!$A:$AD,AM$2,0)</f>
        <v>Green</v>
      </c>
      <c r="AN185" t="str">
        <f>VLOOKUP($Z185,'oddspedia-matches'!$A:$AD,AN$2,0)</f>
        <v>Red</v>
      </c>
      <c r="AO185" t="str">
        <f>VLOOKUP($Z185,'oddspedia-matches'!$A:$AD,AO$2,0)</f>
        <v>Red</v>
      </c>
      <c r="AP185" t="str">
        <f>VLOOKUP($Z185,'oddspedia-matches'!$A:$AD,AP$2,0)</f>
        <v>Green</v>
      </c>
      <c r="AQ185" t="str">
        <f>VLOOKUP($Z185,'oddspedia-matches'!$A:$AD,AQ$2,0)</f>
        <v>Red</v>
      </c>
    </row>
    <row r="186" spans="2:43" hidden="1" x14ac:dyDescent="0.25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Seinajoen JK II</v>
      </c>
      <c r="Y186" t="str">
        <f>VLOOKUP(F186,'Transform table'!A:B,2,0)</f>
        <v>EIF</v>
      </c>
      <c r="Z186" t="str">
        <f t="shared" si="2"/>
        <v>25/07/2026Seinajoen JK IIEIF</v>
      </c>
      <c r="AA186" t="str">
        <f>VLOOKUP($Z186,'oddspedia-matches'!$A:$AD,AA$2,0)</f>
        <v>0 - 0</v>
      </c>
      <c r="AB186" t="str">
        <f>VLOOKUP($Z186,'oddspedia-matches'!$A:$AD,AB$2,0)</f>
        <v>Red</v>
      </c>
      <c r="AC186" t="str">
        <f>VLOOKUP($Z186,'oddspedia-matches'!$A:$AD,AC$2,0)</f>
        <v>Green</v>
      </c>
      <c r="AD186" t="str">
        <f>VLOOKUP($Z186,'oddspedia-matches'!$A:$AD,AD$2,0)</f>
        <v>Red</v>
      </c>
      <c r="AE186" t="str">
        <f>VLOOKUP($Z186,'oddspedia-matches'!$A:$AD,AE$2,0)</f>
        <v>Green</v>
      </c>
      <c r="AF186" t="str">
        <f>VLOOKUP($Z186,'oddspedia-matches'!$A:$AD,AF$2,0)</f>
        <v>Green</v>
      </c>
      <c r="AG186" t="str">
        <f>VLOOKUP($Z186,'oddspedia-matches'!$A:$AD,AG$2,0)</f>
        <v>Red</v>
      </c>
      <c r="AH186" t="str">
        <f>VLOOKUP($Z186,'oddspedia-matches'!$A:$AD,AH$2,0)</f>
        <v>Red</v>
      </c>
      <c r="AI186" t="str">
        <f>VLOOKUP($Z186,'oddspedia-matches'!$A:$AD,AI$2,0)</f>
        <v>Green</v>
      </c>
      <c r="AJ186" t="str">
        <f>VLOOKUP($Z186,'oddspedia-matches'!$A:$AD,AJ$2,0)</f>
        <v>Red</v>
      </c>
      <c r="AK186" t="str">
        <f>VLOOKUP($Z186,'oddspedia-matches'!$A:$AD,AK$2,0)</f>
        <v>Red</v>
      </c>
      <c r="AL186" t="str">
        <f>VLOOKUP($Z186,'oddspedia-matches'!$A:$AD,AL$2,0)</f>
        <v>Red</v>
      </c>
      <c r="AM186" t="str">
        <f>VLOOKUP($Z186,'oddspedia-matches'!$A:$AD,AM$2,0)</f>
        <v>Red</v>
      </c>
      <c r="AN186" t="str">
        <f>VLOOKUP($Z186,'oddspedia-matches'!$A:$AD,AN$2,0)</f>
        <v>Green</v>
      </c>
      <c r="AO186" t="str">
        <f>VLOOKUP($Z186,'oddspedia-matches'!$A:$AD,AO$2,0)</f>
        <v>Green</v>
      </c>
      <c r="AP186" t="str">
        <f>VLOOKUP($Z186,'oddspedia-matches'!$A:$AD,AP$2,0)</f>
        <v>Red</v>
      </c>
      <c r="AQ186" t="str">
        <f>VLOOKUP($Z186,'oddspedia-matches'!$A:$AD,AQ$2,0)</f>
        <v>Green</v>
      </c>
    </row>
    <row r="187" spans="2:43" hidden="1" x14ac:dyDescent="0.25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tr">
        <f>VLOOKUP(E187,'Transform table'!A:B,2,0)</f>
        <v>DSVK Tractors</v>
      </c>
      <c r="Y187" t="str">
        <f>VLOOKUP(F187,'Transform table'!A:B,2,0)</f>
        <v>SK Super Nova II</v>
      </c>
      <c r="Z187" t="str">
        <f t="shared" si="2"/>
        <v>25/07/2026DSVK TractorsSK Super Nova II</v>
      </c>
      <c r="AA187" t="str">
        <f>VLOOKUP($Z187,'oddspedia-matches'!$A:$AD,AA$2,0)</f>
        <v>1 - 1</v>
      </c>
      <c r="AB187" t="str">
        <f>VLOOKUP($Z187,'oddspedia-matches'!$A:$AD,AB$2,0)</f>
        <v>Red</v>
      </c>
      <c r="AC187" t="str">
        <f>VLOOKUP($Z187,'oddspedia-matches'!$A:$AD,AC$2,0)</f>
        <v>Green</v>
      </c>
      <c r="AD187" t="str">
        <f>VLOOKUP($Z187,'oddspedia-matches'!$A:$AD,AD$2,0)</f>
        <v>Red</v>
      </c>
      <c r="AE187" t="str">
        <f>VLOOKUP($Z187,'oddspedia-matches'!$A:$AD,AE$2,0)</f>
        <v>Green</v>
      </c>
      <c r="AF187" t="str">
        <f>VLOOKUP($Z187,'oddspedia-matches'!$A:$AD,AF$2,0)</f>
        <v>Green</v>
      </c>
      <c r="AG187" t="str">
        <f>VLOOKUP($Z187,'oddspedia-matches'!$A:$AD,AG$2,0)</f>
        <v>Red</v>
      </c>
      <c r="AH187" t="str">
        <f>VLOOKUP($Z187,'oddspedia-matches'!$A:$AD,AH$2,0)</f>
        <v>Red</v>
      </c>
      <c r="AI187" t="str">
        <f>VLOOKUP($Z187,'oddspedia-matches'!$A:$AD,AI$2,0)</f>
        <v>Red</v>
      </c>
      <c r="AJ187" t="str">
        <f>VLOOKUP($Z187,'oddspedia-matches'!$A:$AD,AJ$2,0)</f>
        <v>Green</v>
      </c>
      <c r="AK187" t="str">
        <f>VLOOKUP($Z187,'oddspedia-matches'!$A:$AD,AK$2,0)</f>
        <v>Green</v>
      </c>
      <c r="AL187" t="str">
        <f>VLOOKUP($Z187,'oddspedia-matches'!$A:$AD,AL$2,0)</f>
        <v>Green</v>
      </c>
      <c r="AM187" t="str">
        <f>VLOOKUP($Z187,'oddspedia-matches'!$A:$AD,AM$2,0)</f>
        <v>Red</v>
      </c>
      <c r="AN187" t="str">
        <f>VLOOKUP($Z187,'oddspedia-matches'!$A:$AD,AN$2,0)</f>
        <v>Green</v>
      </c>
      <c r="AO187" t="str">
        <f>VLOOKUP($Z187,'oddspedia-matches'!$A:$AD,AO$2,0)</f>
        <v>Green</v>
      </c>
      <c r="AP187" t="str">
        <f>VLOOKUP($Z187,'oddspedia-matches'!$A:$AD,AP$2,0)</f>
        <v>Green</v>
      </c>
      <c r="AQ187" t="str">
        <f>VLOOKUP($Z187,'oddspedia-matches'!$A:$AD,AQ$2,0)</f>
        <v>Red</v>
      </c>
    </row>
    <row r="188" spans="2:43" hidden="1" x14ac:dyDescent="0.25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Degerfors IF</v>
      </c>
      <c r="Y188" t="str">
        <f>VLOOKUP(F188,'Transform table'!A:B,2,0)</f>
        <v>Djurgardens IF</v>
      </c>
      <c r="Z188" t="str">
        <f t="shared" si="2"/>
        <v>25/07/2026Degerfors IFDjurgardens IF</v>
      </c>
      <c r="AA188" t="str">
        <f>VLOOKUP($Z188,'oddspedia-matches'!$A:$AD,AA$2,0)</f>
        <v>0 - 1</v>
      </c>
      <c r="AB188" t="str">
        <f>VLOOKUP($Z188,'oddspedia-matches'!$A:$AD,AB$2,0)</f>
        <v>Red</v>
      </c>
      <c r="AC188" t="str">
        <f>VLOOKUP($Z188,'oddspedia-matches'!$A:$AD,AC$2,0)</f>
        <v>Red</v>
      </c>
      <c r="AD188" t="str">
        <f>VLOOKUP($Z188,'oddspedia-matches'!$A:$AD,AD$2,0)</f>
        <v>Green</v>
      </c>
      <c r="AE188" t="str">
        <f>VLOOKUP($Z188,'oddspedia-matches'!$A:$AD,AE$2,0)</f>
        <v>Red</v>
      </c>
      <c r="AF188" t="str">
        <f>VLOOKUP($Z188,'oddspedia-matches'!$A:$AD,AF$2,0)</f>
        <v>Green</v>
      </c>
      <c r="AG188" t="str">
        <f>VLOOKUP($Z188,'oddspedia-matches'!$A:$AD,AG$2,0)</f>
        <v>Green</v>
      </c>
      <c r="AH188" t="str">
        <f>VLOOKUP($Z188,'oddspedia-matches'!$A:$AD,AH$2,0)</f>
        <v>Red</v>
      </c>
      <c r="AI188" t="str">
        <f>VLOOKUP($Z188,'oddspedia-matches'!$A:$AD,AI$2,0)</f>
        <v>Red</v>
      </c>
      <c r="AJ188" t="str">
        <f>VLOOKUP($Z188,'oddspedia-matches'!$A:$AD,AJ$2,0)</f>
        <v>Green</v>
      </c>
      <c r="AK188" t="str">
        <f>VLOOKUP($Z188,'oddspedia-matches'!$A:$AD,AK$2,0)</f>
        <v>Green</v>
      </c>
      <c r="AL188" t="str">
        <f>VLOOKUP($Z188,'oddspedia-matches'!$A:$AD,AL$2,0)</f>
        <v>Red</v>
      </c>
      <c r="AM188" t="str">
        <f>VLOOKUP($Z188,'oddspedia-matches'!$A:$AD,AM$2,0)</f>
        <v>Red</v>
      </c>
      <c r="AN188" t="str">
        <f>VLOOKUP($Z188,'oddspedia-matches'!$A:$AD,AN$2,0)</f>
        <v>Green</v>
      </c>
      <c r="AO188" t="str">
        <f>VLOOKUP($Z188,'oddspedia-matches'!$A:$AD,AO$2,0)</f>
        <v>Green</v>
      </c>
      <c r="AP188" t="str">
        <f>VLOOKUP($Z188,'oddspedia-matches'!$A:$AD,AP$2,0)</f>
        <v>Red</v>
      </c>
      <c r="AQ188" t="str">
        <f>VLOOKUP($Z188,'oddspedia-matches'!$A:$AD,AQ$2,0)</f>
        <v>Green</v>
      </c>
    </row>
    <row r="189" spans="2:43" hidden="1" x14ac:dyDescent="0.25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tr">
        <f>VLOOKUP(E189,'Transform table'!A:B,2,0)</f>
        <v>IFK Varnamo</v>
      </c>
      <c r="Y189" t="str">
        <f>VLOOKUP(F189,'Transform table'!A:B,2,0)</f>
        <v>IK Brage</v>
      </c>
      <c r="Z189" t="str">
        <f t="shared" si="2"/>
        <v>25/07/2026IFK VarnamoIK Brage</v>
      </c>
      <c r="AA189" t="str">
        <f>VLOOKUP($Z189,'oddspedia-matches'!$A:$AD,AA$2,0)</f>
        <v>0 - 0</v>
      </c>
      <c r="AB189" t="str">
        <f>VLOOKUP($Z189,'oddspedia-matches'!$A:$AD,AB$2,0)</f>
        <v>Red</v>
      </c>
      <c r="AC189" t="str">
        <f>VLOOKUP($Z189,'oddspedia-matches'!$A:$AD,AC$2,0)</f>
        <v>Green</v>
      </c>
      <c r="AD189" t="str">
        <f>VLOOKUP($Z189,'oddspedia-matches'!$A:$AD,AD$2,0)</f>
        <v>Red</v>
      </c>
      <c r="AE189" t="str">
        <f>VLOOKUP($Z189,'oddspedia-matches'!$A:$AD,AE$2,0)</f>
        <v>Green</v>
      </c>
      <c r="AF189" t="str">
        <f>VLOOKUP($Z189,'oddspedia-matches'!$A:$AD,AF$2,0)</f>
        <v>Green</v>
      </c>
      <c r="AG189" t="str">
        <f>VLOOKUP($Z189,'oddspedia-matches'!$A:$AD,AG$2,0)</f>
        <v>Red</v>
      </c>
      <c r="AH189" t="str">
        <f>VLOOKUP($Z189,'oddspedia-matches'!$A:$AD,AH$2,0)</f>
        <v>Red</v>
      </c>
      <c r="AI189" t="str">
        <f>VLOOKUP($Z189,'oddspedia-matches'!$A:$AD,AI$2,0)</f>
        <v>Green</v>
      </c>
      <c r="AJ189" t="str">
        <f>VLOOKUP($Z189,'oddspedia-matches'!$A:$AD,AJ$2,0)</f>
        <v>Red</v>
      </c>
      <c r="AK189" t="str">
        <f>VLOOKUP($Z189,'oddspedia-matches'!$A:$AD,AK$2,0)</f>
        <v>Red</v>
      </c>
      <c r="AL189" t="str">
        <f>VLOOKUP($Z189,'oddspedia-matches'!$A:$AD,AL$2,0)</f>
        <v>Red</v>
      </c>
      <c r="AM189" t="str">
        <f>VLOOKUP($Z189,'oddspedia-matches'!$A:$AD,AM$2,0)</f>
        <v>Red</v>
      </c>
      <c r="AN189" t="str">
        <f>VLOOKUP($Z189,'oddspedia-matches'!$A:$AD,AN$2,0)</f>
        <v>Green</v>
      </c>
      <c r="AO189" t="str">
        <f>VLOOKUP($Z189,'oddspedia-matches'!$A:$AD,AO$2,0)</f>
        <v>Green</v>
      </c>
      <c r="AP189" t="str">
        <f>VLOOKUP($Z189,'oddspedia-matches'!$A:$AD,AP$2,0)</f>
        <v>Red</v>
      </c>
      <c r="AQ189" t="str">
        <f>VLOOKUP($Z189,'oddspedia-matches'!$A:$AD,AQ$2,0)</f>
        <v>Green</v>
      </c>
    </row>
    <row r="190" spans="2:43" hidden="1" x14ac:dyDescent="0.25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str">
        <f>VLOOKUP(F190,'Transform table'!A:B,2,0)</f>
        <v>AC Oulu</v>
      </c>
      <c r="Z190" t="str">
        <f t="shared" si="2"/>
        <v>25/07/2026IFK MariehamnAC Oulu</v>
      </c>
      <c r="AA190" t="str">
        <f>VLOOKUP($Z190,'oddspedia-matches'!$A:$AD,AA$2,0)</f>
        <v>1 - 1</v>
      </c>
      <c r="AB190" t="str">
        <f>VLOOKUP($Z190,'oddspedia-matches'!$A:$AD,AB$2,0)</f>
        <v>Red</v>
      </c>
      <c r="AC190" t="str">
        <f>VLOOKUP($Z190,'oddspedia-matches'!$A:$AD,AC$2,0)</f>
        <v>Green</v>
      </c>
      <c r="AD190" t="str">
        <f>VLOOKUP($Z190,'oddspedia-matches'!$A:$AD,AD$2,0)</f>
        <v>Red</v>
      </c>
      <c r="AE190" t="str">
        <f>VLOOKUP($Z190,'oddspedia-matches'!$A:$AD,AE$2,0)</f>
        <v>Green</v>
      </c>
      <c r="AF190" t="str">
        <f>VLOOKUP($Z190,'oddspedia-matches'!$A:$AD,AF$2,0)</f>
        <v>Green</v>
      </c>
      <c r="AG190" t="str">
        <f>VLOOKUP($Z190,'oddspedia-matches'!$A:$AD,AG$2,0)</f>
        <v>Red</v>
      </c>
      <c r="AH190" t="str">
        <f>VLOOKUP($Z190,'oddspedia-matches'!$A:$AD,AH$2,0)</f>
        <v>Green</v>
      </c>
      <c r="AI190" t="str">
        <f>VLOOKUP($Z190,'oddspedia-matches'!$A:$AD,AI$2,0)</f>
        <v>Red</v>
      </c>
      <c r="AJ190" t="str">
        <f>VLOOKUP($Z190,'oddspedia-matches'!$A:$AD,AJ$2,0)</f>
        <v>Red</v>
      </c>
      <c r="AK190" t="str">
        <f>VLOOKUP($Z190,'oddspedia-matches'!$A:$AD,AK$2,0)</f>
        <v>Green</v>
      </c>
      <c r="AL190" t="str">
        <f>VLOOKUP($Z190,'oddspedia-matches'!$A:$AD,AL$2,0)</f>
        <v>Green</v>
      </c>
      <c r="AM190" t="str">
        <f>VLOOKUP($Z190,'oddspedia-matches'!$A:$AD,AM$2,0)</f>
        <v>Red</v>
      </c>
      <c r="AN190" t="str">
        <f>VLOOKUP($Z190,'oddspedia-matches'!$A:$AD,AN$2,0)</f>
        <v>Green</v>
      </c>
      <c r="AO190" t="str">
        <f>VLOOKUP($Z190,'oddspedia-matches'!$A:$AD,AO$2,0)</f>
        <v>Green</v>
      </c>
      <c r="AP190" t="str">
        <f>VLOOKUP($Z190,'oddspedia-matches'!$A:$AD,AP$2,0)</f>
        <v>Green</v>
      </c>
      <c r="AQ190" t="str">
        <f>VLOOKUP($Z190,'oddspedia-matches'!$A:$AD,AQ$2,0)</f>
        <v>Red</v>
      </c>
    </row>
    <row r="191" spans="2:43" hidden="1" x14ac:dyDescent="0.25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str">
        <f>VLOOKUP(F191,'Transform table'!A:B,2,0)</f>
        <v>Vaasa PS</v>
      </c>
      <c r="Z191" t="str">
        <f t="shared" si="2"/>
        <v>25/07/2026Kuopio PSVaasa PS</v>
      </c>
      <c r="AA191" t="str">
        <f>VLOOKUP($Z191,'oddspedia-matches'!$A:$AD,AA$2,0)</f>
        <v>3 - 1</v>
      </c>
      <c r="AB191" t="str">
        <f>VLOOKUP($Z191,'oddspedia-matches'!$A:$AD,AB$2,0)</f>
        <v>Green</v>
      </c>
      <c r="AC191" t="str">
        <f>VLOOKUP($Z191,'oddspedia-matches'!$A:$AD,AC$2,0)</f>
        <v>Red</v>
      </c>
      <c r="AD191" t="str">
        <f>VLOOKUP($Z191,'oddspedia-matches'!$A:$AD,AD$2,0)</f>
        <v>Red</v>
      </c>
      <c r="AE191" t="str">
        <f>VLOOKUP($Z191,'oddspedia-matches'!$A:$AD,AE$2,0)</f>
        <v>Green</v>
      </c>
      <c r="AF191" t="str">
        <f>VLOOKUP($Z191,'oddspedia-matches'!$A:$AD,AF$2,0)</f>
        <v>Red</v>
      </c>
      <c r="AG191" t="str">
        <f>VLOOKUP($Z191,'oddspedia-matches'!$A:$AD,AG$2,0)</f>
        <v>Green</v>
      </c>
      <c r="AH191" t="str">
        <f>VLOOKUP($Z191,'oddspedia-matches'!$A:$AD,AH$2,0)</f>
        <v>Green</v>
      </c>
      <c r="AI191" t="str">
        <f>VLOOKUP($Z191,'oddspedia-matches'!$A:$AD,AI$2,0)</f>
        <v>Red</v>
      </c>
      <c r="AJ191" t="str">
        <f>VLOOKUP($Z191,'oddspedia-matches'!$A:$AD,AJ$2,0)</f>
        <v>Red</v>
      </c>
      <c r="AK191" t="str">
        <f>VLOOKUP($Z191,'oddspedia-matches'!$A:$AD,AK$2,0)</f>
        <v>Green</v>
      </c>
      <c r="AL191" t="str">
        <f>VLOOKUP($Z191,'oddspedia-matches'!$A:$AD,AL$2,0)</f>
        <v>Green</v>
      </c>
      <c r="AM191" t="str">
        <f>VLOOKUP($Z191,'oddspedia-matches'!$A:$AD,AM$2,0)</f>
        <v>Green</v>
      </c>
      <c r="AN191" t="str">
        <f>VLOOKUP($Z191,'oddspedia-matches'!$A:$AD,AN$2,0)</f>
        <v>Red</v>
      </c>
      <c r="AO191" t="str">
        <f>VLOOKUP($Z191,'oddspedia-matches'!$A:$AD,AO$2,0)</f>
        <v>Red</v>
      </c>
      <c r="AP191" t="str">
        <f>VLOOKUP($Z191,'oddspedia-matches'!$A:$AD,AP$2,0)</f>
        <v>Green</v>
      </c>
      <c r="AQ191" t="str">
        <f>VLOOKUP($Z191,'oddspedia-matches'!$A:$AD,AQ$2,0)</f>
        <v>Red</v>
      </c>
    </row>
    <row r="192" spans="2:43" hidden="1" x14ac:dyDescent="0.25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str">
        <f>VLOOKUP(F192,'Transform table'!A:B,2,0)</f>
        <v>Grotta Seltjarnarnes</v>
      </c>
      <c r="Z192" t="str">
        <f t="shared" si="2"/>
        <v>25/07/2026AftureldingGrotta Seltjarnarnes</v>
      </c>
      <c r="AA192" t="str">
        <f>VLOOKUP($Z192,'oddspedia-matches'!$A:$AD,AA$2,0)</f>
        <v xml:space="preserve"> - </v>
      </c>
      <c r="AB192" t="str">
        <f>VLOOKUP($Z192,'oddspedia-matches'!$A:$AD,AB$2,0)</f>
        <v>Red</v>
      </c>
      <c r="AC192" t="str">
        <f>VLOOKUP($Z192,'oddspedia-matches'!$A:$AD,AC$2,0)</f>
        <v>Green</v>
      </c>
      <c r="AD192" t="str">
        <f>VLOOKUP($Z192,'oddspedia-matches'!$A:$AD,AD$2,0)</f>
        <v>Red</v>
      </c>
      <c r="AE192" t="str">
        <f>VLOOKUP($Z192,'oddspedia-matches'!$A:$AD,AE$2,0)</f>
        <v>Green</v>
      </c>
      <c r="AF192" t="str">
        <f>VLOOKUP($Z192,'oddspedia-matches'!$A:$AD,AF$2,0)</f>
        <v>Green</v>
      </c>
      <c r="AG192" t="str">
        <f>VLOOKUP($Z192,'oddspedia-matches'!$A:$AD,AG$2,0)</f>
        <v>Red</v>
      </c>
      <c r="AH192" t="str">
        <f>VLOOKUP($Z192,'oddspedia-matches'!$A:$AD,AH$2,0)</f>
        <v>Red</v>
      </c>
      <c r="AI192" t="str">
        <f>VLOOKUP($Z192,'oddspedia-matches'!$A:$AD,AI$2,0)</f>
        <v>Green</v>
      </c>
      <c r="AJ192" t="str">
        <f>VLOOKUP($Z192,'oddspedia-matches'!$A:$AD,AJ$2,0)</f>
        <v>Red</v>
      </c>
      <c r="AK192" t="str">
        <f>VLOOKUP($Z192,'oddspedia-matches'!$A:$AD,AK$2,0)</f>
        <v>Red</v>
      </c>
      <c r="AL192" t="str">
        <f>VLOOKUP($Z192,'oddspedia-matches'!$A:$AD,AL$2,0)</f>
        <v>Red</v>
      </c>
      <c r="AM192" t="str">
        <f>VLOOKUP($Z192,'oddspedia-matches'!$A:$AD,AM$2,0)</f>
        <v>Red</v>
      </c>
      <c r="AN192" t="str">
        <f>VLOOKUP($Z192,'oddspedia-matches'!$A:$AD,AN$2,0)</f>
        <v>Green</v>
      </c>
      <c r="AO192" t="str">
        <f>VLOOKUP($Z192,'oddspedia-matches'!$A:$AD,AO$2,0)</f>
        <v>Green</v>
      </c>
      <c r="AP192" t="str">
        <f>VLOOKUP($Z192,'oddspedia-matches'!$A:$AD,AP$2,0)</f>
        <v>Red</v>
      </c>
      <c r="AQ192" t="str">
        <f>VLOOKUP($Z192,'oddspedia-matches'!$A:$AD,AQ$2,0)</f>
        <v>Green</v>
      </c>
    </row>
    <row r="193" spans="2:43" hidden="1" x14ac:dyDescent="0.25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tr">
        <f>VLOOKUP(E193,'Transform table'!A:B,2,0)</f>
        <v>IR Reykjavik</v>
      </c>
      <c r="Y193" t="str">
        <f>VLOOKUP(F193,'Transform table'!A:B,2,0)</f>
        <v>Fylkir</v>
      </c>
      <c r="Z193" t="str">
        <f t="shared" si="2"/>
        <v>25/07/2026IR ReykjavikFylkir</v>
      </c>
      <c r="AA193" t="str">
        <f>VLOOKUP($Z193,'oddspedia-matches'!$A:$AD,AA$2,0)</f>
        <v>2 - 0</v>
      </c>
      <c r="AB193" t="str">
        <f>VLOOKUP($Z193,'oddspedia-matches'!$A:$AD,AB$2,0)</f>
        <v>Green</v>
      </c>
      <c r="AC193" t="str">
        <f>VLOOKUP($Z193,'oddspedia-matches'!$A:$AD,AC$2,0)</f>
        <v>Red</v>
      </c>
      <c r="AD193" t="str">
        <f>VLOOKUP($Z193,'oddspedia-matches'!$A:$AD,AD$2,0)</f>
        <v>Red</v>
      </c>
      <c r="AE193" t="str">
        <f>VLOOKUP($Z193,'oddspedia-matches'!$A:$AD,AE$2,0)</f>
        <v>Green</v>
      </c>
      <c r="AF193" t="str">
        <f>VLOOKUP($Z193,'oddspedia-matches'!$A:$AD,AF$2,0)</f>
        <v>Red</v>
      </c>
      <c r="AG193" t="str">
        <f>VLOOKUP($Z193,'oddspedia-matches'!$A:$AD,AG$2,0)</f>
        <v>Green</v>
      </c>
      <c r="AH193" t="str">
        <f>VLOOKUP($Z193,'oddspedia-matches'!$A:$AD,AH$2,0)</f>
        <v>Green</v>
      </c>
      <c r="AI193" t="str">
        <f>VLOOKUP($Z193,'oddspedia-matches'!$A:$AD,AI$2,0)</f>
        <v>Red</v>
      </c>
      <c r="AJ193" t="str">
        <f>VLOOKUP($Z193,'oddspedia-matches'!$A:$AD,AJ$2,0)</f>
        <v>Red</v>
      </c>
      <c r="AK193" t="str">
        <f>VLOOKUP($Z193,'oddspedia-matches'!$A:$AD,AK$2,0)</f>
        <v>Green</v>
      </c>
      <c r="AL193" t="str">
        <f>VLOOKUP($Z193,'oddspedia-matches'!$A:$AD,AL$2,0)</f>
        <v>Green</v>
      </c>
      <c r="AM193" t="str">
        <f>VLOOKUP($Z193,'oddspedia-matches'!$A:$AD,AM$2,0)</f>
        <v>Red</v>
      </c>
      <c r="AN193" t="str">
        <f>VLOOKUP($Z193,'oddspedia-matches'!$A:$AD,AN$2,0)</f>
        <v>Green</v>
      </c>
      <c r="AO193" t="str">
        <f>VLOOKUP($Z193,'oddspedia-matches'!$A:$AD,AO$2,0)</f>
        <v>Green</v>
      </c>
      <c r="AP193" t="str">
        <f>VLOOKUP($Z193,'oddspedia-matches'!$A:$AD,AP$2,0)</f>
        <v>Red</v>
      </c>
      <c r="AQ193" t="str">
        <f>VLOOKUP($Z193,'oddspedia-matches'!$A:$AD,AQ$2,0)</f>
        <v>Green</v>
      </c>
    </row>
    <row r="194" spans="2:43" hidden="1" x14ac:dyDescent="0.25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tr">
        <f>VLOOKUP(E194,'Transform table'!A:B,2,0)</f>
        <v>KFA Austfjarda</v>
      </c>
      <c r="Y194" t="str">
        <f>VLOOKUP(F194,'Transform table'!A:B,2,0)</f>
        <v>Throttur Vogar</v>
      </c>
      <c r="Z194" t="str">
        <f t="shared" si="2"/>
        <v>25/07/2026KFA AustfjardaThrottur Vogar</v>
      </c>
      <c r="AA194" t="str">
        <f>VLOOKUP($Z194,'oddspedia-matches'!$A:$AD,AA$2,0)</f>
        <v>4 - 2</v>
      </c>
      <c r="AB194" t="str">
        <f>VLOOKUP($Z194,'oddspedia-matches'!$A:$AD,AB$2,0)</f>
        <v>Green</v>
      </c>
      <c r="AC194" t="str">
        <f>VLOOKUP($Z194,'oddspedia-matches'!$A:$AD,AC$2,0)</f>
        <v>Red</v>
      </c>
      <c r="AD194" t="str">
        <f>VLOOKUP($Z194,'oddspedia-matches'!$A:$AD,AD$2,0)</f>
        <v>Red</v>
      </c>
      <c r="AE194" t="str">
        <f>VLOOKUP($Z194,'oddspedia-matches'!$A:$AD,AE$2,0)</f>
        <v>Green</v>
      </c>
      <c r="AF194" t="str">
        <f>VLOOKUP($Z194,'oddspedia-matches'!$A:$AD,AF$2,0)</f>
        <v>Red</v>
      </c>
      <c r="AG194" t="str">
        <f>VLOOKUP($Z194,'oddspedia-matches'!$A:$AD,AG$2,0)</f>
        <v>Green</v>
      </c>
      <c r="AH194" t="str">
        <f>VLOOKUP($Z194,'oddspedia-matches'!$A:$AD,AH$2,0)</f>
        <v>Red</v>
      </c>
      <c r="AI194" t="str">
        <f>VLOOKUP($Z194,'oddspedia-matches'!$A:$AD,AI$2,0)</f>
        <v>Red</v>
      </c>
      <c r="AJ194" t="str">
        <f>VLOOKUP($Z194,'oddspedia-matches'!$A:$AD,AJ$2,0)</f>
        <v>Green</v>
      </c>
      <c r="AK194" t="str">
        <f>VLOOKUP($Z194,'oddspedia-matches'!$A:$AD,AK$2,0)</f>
        <v>Green</v>
      </c>
      <c r="AL194" t="str">
        <f>VLOOKUP($Z194,'oddspedia-matches'!$A:$AD,AL$2,0)</f>
        <v>Green</v>
      </c>
      <c r="AM194" t="str">
        <f>VLOOKUP($Z194,'oddspedia-matches'!$A:$AD,AM$2,0)</f>
        <v>Green</v>
      </c>
      <c r="AN194" t="str">
        <f>VLOOKUP($Z194,'oddspedia-matches'!$A:$AD,AN$2,0)</f>
        <v>Red</v>
      </c>
      <c r="AO194" t="str">
        <f>VLOOKUP($Z194,'oddspedia-matches'!$A:$AD,AO$2,0)</f>
        <v>Red</v>
      </c>
      <c r="AP194" t="str">
        <f>VLOOKUP($Z194,'oddspedia-matches'!$A:$AD,AP$2,0)</f>
        <v>Green</v>
      </c>
      <c r="AQ194" t="str">
        <f>VLOOKUP($Z194,'oddspedia-matches'!$A:$AD,AQ$2,0)</f>
        <v>Red</v>
      </c>
    </row>
    <row r="195" spans="2:43" hidden="1" x14ac:dyDescent="0.25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tr">
        <f>VLOOKUP(E195,'Transform table'!A:B,2,0)</f>
        <v>Beitar Riga Mariners</v>
      </c>
      <c r="Y195" t="str">
        <f>VLOOKUP(F195,'Transform table'!A:B,2,0)</f>
        <v>Ventspils</v>
      </c>
      <c r="Z195" t="str">
        <f t="shared" si="2"/>
        <v>25/07/2026Beitar Riga MarinersVentspils</v>
      </c>
      <c r="AA195" t="str">
        <f>VLOOKUP($Z195,'oddspedia-matches'!$A:$AD,AA$2,0)</f>
        <v>1 - 1</v>
      </c>
      <c r="AB195" t="str">
        <f>VLOOKUP($Z195,'oddspedia-matches'!$A:$AD,AB$2,0)</f>
        <v>Red</v>
      </c>
      <c r="AC195" t="str">
        <f>VLOOKUP($Z195,'oddspedia-matches'!$A:$AD,AC$2,0)</f>
        <v>Green</v>
      </c>
      <c r="AD195" t="str">
        <f>VLOOKUP($Z195,'oddspedia-matches'!$A:$AD,AD$2,0)</f>
        <v>Red</v>
      </c>
      <c r="AE195" t="str">
        <f>VLOOKUP($Z195,'oddspedia-matches'!$A:$AD,AE$2,0)</f>
        <v>Green</v>
      </c>
      <c r="AF195" t="str">
        <f>VLOOKUP($Z195,'oddspedia-matches'!$A:$AD,AF$2,0)</f>
        <v>Green</v>
      </c>
      <c r="AG195" t="str">
        <f>VLOOKUP($Z195,'oddspedia-matches'!$A:$AD,AG$2,0)</f>
        <v>Red</v>
      </c>
      <c r="AH195" t="str">
        <f>VLOOKUP($Z195,'oddspedia-matches'!$A:$AD,AH$2,0)</f>
        <v>Red</v>
      </c>
      <c r="AI195" t="str">
        <f>VLOOKUP($Z195,'oddspedia-matches'!$A:$AD,AI$2,0)</f>
        <v>Red</v>
      </c>
      <c r="AJ195" t="str">
        <f>VLOOKUP($Z195,'oddspedia-matches'!$A:$AD,AJ$2,0)</f>
        <v>Green</v>
      </c>
      <c r="AK195" t="str">
        <f>VLOOKUP($Z195,'oddspedia-matches'!$A:$AD,AK$2,0)</f>
        <v>Green</v>
      </c>
      <c r="AL195" t="str">
        <f>VLOOKUP($Z195,'oddspedia-matches'!$A:$AD,AL$2,0)</f>
        <v>Green</v>
      </c>
      <c r="AM195" t="str">
        <f>VLOOKUP($Z195,'oddspedia-matches'!$A:$AD,AM$2,0)</f>
        <v>Red</v>
      </c>
      <c r="AN195" t="str">
        <f>VLOOKUP($Z195,'oddspedia-matches'!$A:$AD,AN$2,0)</f>
        <v>Green</v>
      </c>
      <c r="AO195" t="str">
        <f>VLOOKUP($Z195,'oddspedia-matches'!$A:$AD,AO$2,0)</f>
        <v>Green</v>
      </c>
      <c r="AP195" t="str">
        <f>VLOOKUP($Z195,'oddspedia-matches'!$A:$AD,AP$2,0)</f>
        <v>Green</v>
      </c>
      <c r="AQ195" t="str">
        <f>VLOOKUP($Z195,'oddspedia-matches'!$A:$AD,AQ$2,0)</f>
        <v>Red</v>
      </c>
    </row>
    <row r="196" spans="2:43" hidden="1" x14ac:dyDescent="0.25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str">
        <f>VLOOKUP(F196,'Transform table'!A:B,2,0)</f>
        <v>FC Siauliai II</v>
      </c>
      <c r="Z196" t="str">
        <f t="shared" ref="Z196:Z259" si="3">C196&amp;X196&amp;Y196</f>
        <v>25/07/2026Neptunas KlaipedaFC Siauliai II</v>
      </c>
      <c r="AA196" t="str">
        <f>VLOOKUP($Z196,'oddspedia-matches'!$A:$AD,AA$2,0)</f>
        <v>2 - 1</v>
      </c>
      <c r="AB196" t="str">
        <f>VLOOKUP($Z196,'oddspedia-matches'!$A:$AD,AB$2,0)</f>
        <v>Green</v>
      </c>
      <c r="AC196" t="str">
        <f>VLOOKUP($Z196,'oddspedia-matches'!$A:$AD,AC$2,0)</f>
        <v>Red</v>
      </c>
      <c r="AD196" t="str">
        <f>VLOOKUP($Z196,'oddspedia-matches'!$A:$AD,AD$2,0)</f>
        <v>Red</v>
      </c>
      <c r="AE196" t="str">
        <f>VLOOKUP($Z196,'oddspedia-matches'!$A:$AD,AE$2,0)</f>
        <v>Green</v>
      </c>
      <c r="AF196" t="str">
        <f>VLOOKUP($Z196,'oddspedia-matches'!$A:$AD,AF$2,0)</f>
        <v>Red</v>
      </c>
      <c r="AG196" t="str">
        <f>VLOOKUP($Z196,'oddspedia-matches'!$A:$AD,AG$2,0)</f>
        <v>Green</v>
      </c>
      <c r="AH196" t="str">
        <f>VLOOKUP($Z196,'oddspedia-matches'!$A:$AD,AH$2,0)</f>
        <v>Red</v>
      </c>
      <c r="AI196" t="str">
        <f>VLOOKUP($Z196,'oddspedia-matches'!$A:$AD,AI$2,0)</f>
        <v>Green</v>
      </c>
      <c r="AJ196" t="str">
        <f>VLOOKUP($Z196,'oddspedia-matches'!$A:$AD,AJ$2,0)</f>
        <v>Red</v>
      </c>
      <c r="AK196" t="str">
        <f>VLOOKUP($Z196,'oddspedia-matches'!$A:$AD,AK$2,0)</f>
        <v>Green</v>
      </c>
      <c r="AL196" t="str">
        <f>VLOOKUP($Z196,'oddspedia-matches'!$A:$AD,AL$2,0)</f>
        <v>Green</v>
      </c>
      <c r="AM196" t="str">
        <f>VLOOKUP($Z196,'oddspedia-matches'!$A:$AD,AM$2,0)</f>
        <v>Green</v>
      </c>
      <c r="AN196" t="str">
        <f>VLOOKUP($Z196,'oddspedia-matches'!$A:$AD,AN$2,0)</f>
        <v>Red</v>
      </c>
      <c r="AO196" t="str">
        <f>VLOOKUP($Z196,'oddspedia-matches'!$A:$AD,AO$2,0)</f>
        <v>Green</v>
      </c>
      <c r="AP196" t="str">
        <f>VLOOKUP($Z196,'oddspedia-matches'!$A:$AD,AP$2,0)</f>
        <v>Green</v>
      </c>
      <c r="AQ196" t="str">
        <f>VLOOKUP($Z196,'oddspedia-matches'!$A:$AD,AQ$2,0)</f>
        <v>Red</v>
      </c>
    </row>
    <row r="197" spans="2:43" hidden="1" x14ac:dyDescent="0.25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Kristiansund BK</v>
      </c>
      <c r="Y197" t="str">
        <f>VLOOKUP(F197,'Transform table'!A:B,2,0)</f>
        <v>IK Start</v>
      </c>
      <c r="Z197" t="str">
        <f t="shared" si="3"/>
        <v>25/07/2026Kristiansund BKIK Start</v>
      </c>
      <c r="AA197" t="str">
        <f>VLOOKUP($Z197,'oddspedia-matches'!$A:$AD,AA$2,0)</f>
        <v>1 - 2</v>
      </c>
      <c r="AB197" t="str">
        <f>VLOOKUP($Z197,'oddspedia-matches'!$A:$AD,AB$2,0)</f>
        <v>Red</v>
      </c>
      <c r="AC197" t="str">
        <f>VLOOKUP($Z197,'oddspedia-matches'!$A:$AD,AC$2,0)</f>
        <v>Red</v>
      </c>
      <c r="AD197" t="str">
        <f>VLOOKUP($Z197,'oddspedia-matches'!$A:$AD,AD$2,0)</f>
        <v>Green</v>
      </c>
      <c r="AE197" t="str">
        <f>VLOOKUP($Z197,'oddspedia-matches'!$A:$AD,AE$2,0)</f>
        <v>Red</v>
      </c>
      <c r="AF197" t="str">
        <f>VLOOKUP($Z197,'oddspedia-matches'!$A:$AD,AF$2,0)</f>
        <v>Green</v>
      </c>
      <c r="AG197" t="str">
        <f>VLOOKUP($Z197,'oddspedia-matches'!$A:$AD,AG$2,0)</f>
        <v>Green</v>
      </c>
      <c r="AH197" t="str">
        <f>VLOOKUP($Z197,'oddspedia-matches'!$A:$AD,AH$2,0)</f>
        <v>Red</v>
      </c>
      <c r="AI197" t="str">
        <f>VLOOKUP($Z197,'oddspedia-matches'!$A:$AD,AI$2,0)</f>
        <v>Green</v>
      </c>
      <c r="AJ197" t="str">
        <f>VLOOKUP($Z197,'oddspedia-matches'!$A:$AD,AJ$2,0)</f>
        <v>Red</v>
      </c>
      <c r="AK197" t="str">
        <f>VLOOKUP($Z197,'oddspedia-matches'!$A:$AD,AK$2,0)</f>
        <v>Green</v>
      </c>
      <c r="AL197" t="str">
        <f>VLOOKUP($Z197,'oddspedia-matches'!$A:$AD,AL$2,0)</f>
        <v>Green</v>
      </c>
      <c r="AM197" t="str">
        <f>VLOOKUP($Z197,'oddspedia-matches'!$A:$AD,AM$2,0)</f>
        <v>Green</v>
      </c>
      <c r="AN197" t="str">
        <f>VLOOKUP($Z197,'oddspedia-matches'!$A:$AD,AN$2,0)</f>
        <v>Red</v>
      </c>
      <c r="AO197" t="str">
        <f>VLOOKUP($Z197,'oddspedia-matches'!$A:$AD,AO$2,0)</f>
        <v>Green</v>
      </c>
      <c r="AP197" t="str">
        <f>VLOOKUP($Z197,'oddspedia-matches'!$A:$AD,AP$2,0)</f>
        <v>Green</v>
      </c>
      <c r="AQ197" t="str">
        <f>VLOOKUP($Z197,'oddspedia-matches'!$A:$AD,AQ$2,0)</f>
        <v>Red</v>
      </c>
    </row>
    <row r="198" spans="2:43" hidden="1" x14ac:dyDescent="0.25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Aktobe</v>
      </c>
      <c r="Y198" t="str">
        <f>VLOOKUP(F198,'Transform table'!A:B,2,0)</f>
        <v>Okzhetpes</v>
      </c>
      <c r="Z198" t="str">
        <f t="shared" si="3"/>
        <v>25/07/2026AktobeOkzhetpes</v>
      </c>
      <c r="AA198" t="str">
        <f>VLOOKUP($Z198,'oddspedia-matches'!$A:$AD,AA$2,0)</f>
        <v>2 - 1</v>
      </c>
      <c r="AB198" t="str">
        <f>VLOOKUP($Z198,'oddspedia-matches'!$A:$AD,AB$2,0)</f>
        <v>Green</v>
      </c>
      <c r="AC198" t="str">
        <f>VLOOKUP($Z198,'oddspedia-matches'!$A:$AD,AC$2,0)</f>
        <v>Red</v>
      </c>
      <c r="AD198" t="str">
        <f>VLOOKUP($Z198,'oddspedia-matches'!$A:$AD,AD$2,0)</f>
        <v>Red</v>
      </c>
      <c r="AE198" t="str">
        <f>VLOOKUP($Z198,'oddspedia-matches'!$A:$AD,AE$2,0)</f>
        <v>Green</v>
      </c>
      <c r="AF198" t="str">
        <f>VLOOKUP($Z198,'oddspedia-matches'!$A:$AD,AF$2,0)</f>
        <v>Red</v>
      </c>
      <c r="AG198" t="str">
        <f>VLOOKUP($Z198,'oddspedia-matches'!$A:$AD,AG$2,0)</f>
        <v>Green</v>
      </c>
      <c r="AH198" t="str">
        <f>VLOOKUP($Z198,'oddspedia-matches'!$A:$AD,AH$2,0)</f>
        <v>Green</v>
      </c>
      <c r="AI198" t="str">
        <f>VLOOKUP($Z198,'oddspedia-matches'!$A:$AD,AI$2,0)</f>
        <v>Red</v>
      </c>
      <c r="AJ198" t="str">
        <f>VLOOKUP($Z198,'oddspedia-matches'!$A:$AD,AJ$2,0)</f>
        <v>Red</v>
      </c>
      <c r="AK198" t="str">
        <f>VLOOKUP($Z198,'oddspedia-matches'!$A:$AD,AK$2,0)</f>
        <v>Green</v>
      </c>
      <c r="AL198" t="str">
        <f>VLOOKUP($Z198,'oddspedia-matches'!$A:$AD,AL$2,0)</f>
        <v>Green</v>
      </c>
      <c r="AM198" t="str">
        <f>VLOOKUP($Z198,'oddspedia-matches'!$A:$AD,AM$2,0)</f>
        <v>Green</v>
      </c>
      <c r="AN198" t="str">
        <f>VLOOKUP($Z198,'oddspedia-matches'!$A:$AD,AN$2,0)</f>
        <v>Red</v>
      </c>
      <c r="AO198" t="str">
        <f>VLOOKUP($Z198,'oddspedia-matches'!$A:$AD,AO$2,0)</f>
        <v>Green</v>
      </c>
      <c r="AP198" t="str">
        <f>VLOOKUP($Z198,'oddspedia-matches'!$A:$AD,AP$2,0)</f>
        <v>Green</v>
      </c>
      <c r="AQ198" t="str">
        <f>VLOOKUP($Z198,'oddspedia-matches'!$A:$AD,AQ$2,0)</f>
        <v>Red</v>
      </c>
    </row>
    <row r="199" spans="2:43" hidden="1" x14ac:dyDescent="0.25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tr">
        <f>VLOOKUP(E199,'Transform table'!A:B,2,0)</f>
        <v>PK-35 VJS</v>
      </c>
      <c r="Y199" t="str">
        <f>VLOOKUP(F199,'Transform table'!A:B,2,0)</f>
        <v>Jippo</v>
      </c>
      <c r="Z199" t="str">
        <f t="shared" si="3"/>
        <v>25/07/2026PK-35 VJSJippo</v>
      </c>
      <c r="AA199" t="str">
        <f>VLOOKUP($Z199,'oddspedia-matches'!$A:$AD,AA$2,0)</f>
        <v>1 - 1</v>
      </c>
      <c r="AB199" t="str">
        <f>VLOOKUP($Z199,'oddspedia-matches'!$A:$AD,AB$2,0)</f>
        <v>Red</v>
      </c>
      <c r="AC199" t="str">
        <f>VLOOKUP($Z199,'oddspedia-matches'!$A:$AD,AC$2,0)</f>
        <v>Green</v>
      </c>
      <c r="AD199" t="str">
        <f>VLOOKUP($Z199,'oddspedia-matches'!$A:$AD,AD$2,0)</f>
        <v>Red</v>
      </c>
      <c r="AE199" t="str">
        <f>VLOOKUP($Z199,'oddspedia-matches'!$A:$AD,AE$2,0)</f>
        <v>Green</v>
      </c>
      <c r="AF199" t="str">
        <f>VLOOKUP($Z199,'oddspedia-matches'!$A:$AD,AF$2,0)</f>
        <v>Green</v>
      </c>
      <c r="AG199" t="str">
        <f>VLOOKUP($Z199,'oddspedia-matches'!$A:$AD,AG$2,0)</f>
        <v>Red</v>
      </c>
      <c r="AH199" t="str">
        <f>VLOOKUP($Z199,'oddspedia-matches'!$A:$AD,AH$2,0)</f>
        <v>Red</v>
      </c>
      <c r="AI199" t="str">
        <f>VLOOKUP($Z199,'oddspedia-matches'!$A:$AD,AI$2,0)</f>
        <v>Red</v>
      </c>
      <c r="AJ199" t="str">
        <f>VLOOKUP($Z199,'oddspedia-matches'!$A:$AD,AJ$2,0)</f>
        <v>Green</v>
      </c>
      <c r="AK199" t="str">
        <f>VLOOKUP($Z199,'oddspedia-matches'!$A:$AD,AK$2,0)</f>
        <v>Green</v>
      </c>
      <c r="AL199" t="str">
        <f>VLOOKUP($Z199,'oddspedia-matches'!$A:$AD,AL$2,0)</f>
        <v>Green</v>
      </c>
      <c r="AM199" t="str">
        <f>VLOOKUP($Z199,'oddspedia-matches'!$A:$AD,AM$2,0)</f>
        <v>Red</v>
      </c>
      <c r="AN199" t="str">
        <f>VLOOKUP($Z199,'oddspedia-matches'!$A:$AD,AN$2,0)</f>
        <v>Green</v>
      </c>
      <c r="AO199" t="str">
        <f>VLOOKUP($Z199,'oddspedia-matches'!$A:$AD,AO$2,0)</f>
        <v>Green</v>
      </c>
      <c r="AP199" t="str">
        <f>VLOOKUP($Z199,'oddspedia-matches'!$A:$AD,AP$2,0)</f>
        <v>Green</v>
      </c>
      <c r="AQ199" t="str">
        <f>VLOOKUP($Z199,'oddspedia-matches'!$A:$AD,AQ$2,0)</f>
        <v>Red</v>
      </c>
    </row>
    <row r="200" spans="2:43" hidden="1" x14ac:dyDescent="0.25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tr">
        <f>VLOOKUP(E200,'Transform table'!A:B,2,0)</f>
        <v>Rezeknes BJSS</v>
      </c>
      <c r="Y200" t="str">
        <f>VLOOKUP(F200,'Transform table'!A:B,2,0)</f>
        <v>Marupes SC</v>
      </c>
      <c r="Z200" t="str">
        <f t="shared" si="3"/>
        <v>25/07/2026Rezeknes BJSSMarupes SC</v>
      </c>
      <c r="AA200" t="str">
        <f>VLOOKUP($Z200,'oddspedia-matches'!$A:$AD,AA$2,0)</f>
        <v>1 - 2</v>
      </c>
      <c r="AB200" t="str">
        <f>VLOOKUP($Z200,'oddspedia-matches'!$A:$AD,AB$2,0)</f>
        <v>Red</v>
      </c>
      <c r="AC200" t="str">
        <f>VLOOKUP($Z200,'oddspedia-matches'!$A:$AD,AC$2,0)</f>
        <v>Red</v>
      </c>
      <c r="AD200" t="str">
        <f>VLOOKUP($Z200,'oddspedia-matches'!$A:$AD,AD$2,0)</f>
        <v>Green</v>
      </c>
      <c r="AE200" t="str">
        <f>VLOOKUP($Z200,'oddspedia-matches'!$A:$AD,AE$2,0)</f>
        <v>Red</v>
      </c>
      <c r="AF200" t="str">
        <f>VLOOKUP($Z200,'oddspedia-matches'!$A:$AD,AF$2,0)</f>
        <v>Green</v>
      </c>
      <c r="AG200" t="str">
        <f>VLOOKUP($Z200,'oddspedia-matches'!$A:$AD,AG$2,0)</f>
        <v>Green</v>
      </c>
      <c r="AH200" t="str">
        <f>VLOOKUP($Z200,'oddspedia-matches'!$A:$AD,AH$2,0)</f>
        <v>Red</v>
      </c>
      <c r="AI200" t="str">
        <f>VLOOKUP($Z200,'oddspedia-matches'!$A:$AD,AI$2,0)</f>
        <v>Green</v>
      </c>
      <c r="AJ200" t="str">
        <f>VLOOKUP($Z200,'oddspedia-matches'!$A:$AD,AJ$2,0)</f>
        <v>Red</v>
      </c>
      <c r="AK200" t="str">
        <f>VLOOKUP($Z200,'oddspedia-matches'!$A:$AD,AK$2,0)</f>
        <v>Red</v>
      </c>
      <c r="AL200" t="str">
        <f>VLOOKUP($Z200,'oddspedia-matches'!$A:$AD,AL$2,0)</f>
        <v>Green</v>
      </c>
      <c r="AM200" t="str">
        <f>VLOOKUP($Z200,'oddspedia-matches'!$A:$AD,AM$2,0)</f>
        <v>Green</v>
      </c>
      <c r="AN200" t="str">
        <f>VLOOKUP($Z200,'oddspedia-matches'!$A:$AD,AN$2,0)</f>
        <v>Red</v>
      </c>
      <c r="AO200" t="str">
        <f>VLOOKUP($Z200,'oddspedia-matches'!$A:$AD,AO$2,0)</f>
        <v>Green</v>
      </c>
      <c r="AP200" t="str">
        <f>VLOOKUP($Z200,'oddspedia-matches'!$A:$AD,AP$2,0)</f>
        <v>Green</v>
      </c>
      <c r="AQ200" t="str">
        <f>VLOOKUP($Z200,'oddspedia-matches'!$A:$AD,AQ$2,0)</f>
        <v>Red</v>
      </c>
    </row>
    <row r="201" spans="2:43" hidden="1" x14ac:dyDescent="0.25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tr">
        <f>VLOOKUP(E201,'Transform table'!A:B,2,0)</f>
        <v>FK Babrungas</v>
      </c>
      <c r="Y201" t="str">
        <f>VLOOKUP(F201,'Transform table'!A:B,2,0)</f>
        <v>Ekranas</v>
      </c>
      <c r="Z201" t="str">
        <f t="shared" si="3"/>
        <v>25/07/2026FK BabrungasEkranas</v>
      </c>
      <c r="AA201" t="str">
        <f>VLOOKUP($Z201,'oddspedia-matches'!$A:$AD,AA$2,0)</f>
        <v>2 - 0</v>
      </c>
      <c r="AB201" t="str">
        <f>VLOOKUP($Z201,'oddspedia-matches'!$A:$AD,AB$2,0)</f>
        <v>Green</v>
      </c>
      <c r="AC201" t="str">
        <f>VLOOKUP($Z201,'oddspedia-matches'!$A:$AD,AC$2,0)</f>
        <v>Red</v>
      </c>
      <c r="AD201" t="str">
        <f>VLOOKUP($Z201,'oddspedia-matches'!$A:$AD,AD$2,0)</f>
        <v>Red</v>
      </c>
      <c r="AE201" t="str">
        <f>VLOOKUP($Z201,'oddspedia-matches'!$A:$AD,AE$2,0)</f>
        <v>Green</v>
      </c>
      <c r="AF201" t="str">
        <f>VLOOKUP($Z201,'oddspedia-matches'!$A:$AD,AF$2,0)</f>
        <v>Red</v>
      </c>
      <c r="AG201" t="str">
        <f>VLOOKUP($Z201,'oddspedia-matches'!$A:$AD,AG$2,0)</f>
        <v>Green</v>
      </c>
      <c r="AH201" t="str">
        <f>VLOOKUP($Z201,'oddspedia-matches'!$A:$AD,AH$2,0)</f>
        <v>Green</v>
      </c>
      <c r="AI201" t="str">
        <f>VLOOKUP($Z201,'oddspedia-matches'!$A:$AD,AI$2,0)</f>
        <v>Red</v>
      </c>
      <c r="AJ201" t="str">
        <f>VLOOKUP($Z201,'oddspedia-matches'!$A:$AD,AJ$2,0)</f>
        <v>Red</v>
      </c>
      <c r="AK201" t="str">
        <f>VLOOKUP($Z201,'oddspedia-matches'!$A:$AD,AK$2,0)</f>
        <v>Green</v>
      </c>
      <c r="AL201" t="str">
        <f>VLOOKUP($Z201,'oddspedia-matches'!$A:$AD,AL$2,0)</f>
        <v>Green</v>
      </c>
      <c r="AM201" t="str">
        <f>VLOOKUP($Z201,'oddspedia-matches'!$A:$AD,AM$2,0)</f>
        <v>Red</v>
      </c>
      <c r="AN201" t="str">
        <f>VLOOKUP($Z201,'oddspedia-matches'!$A:$AD,AN$2,0)</f>
        <v>Green</v>
      </c>
      <c r="AO201" t="str">
        <f>VLOOKUP($Z201,'oddspedia-matches'!$A:$AD,AO$2,0)</f>
        <v>Green</v>
      </c>
      <c r="AP201" t="str">
        <f>VLOOKUP($Z201,'oddspedia-matches'!$A:$AD,AP$2,0)</f>
        <v>Red</v>
      </c>
      <c r="AQ201" t="str">
        <f>VLOOKUP($Z201,'oddspedia-matches'!$A:$AD,AQ$2,0)</f>
        <v>Green</v>
      </c>
    </row>
    <row r="202" spans="2:43" hidden="1" x14ac:dyDescent="0.25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Central Espanol</v>
      </c>
      <c r="Y202" t="str">
        <f>VLOOKUP(F202,'Transform table'!A:B,2,0)</f>
        <v>Liverpool Montevideo</v>
      </c>
      <c r="Z202" t="str">
        <f t="shared" si="3"/>
        <v>25/07/2026Central EspanolLiverpool Montevideo</v>
      </c>
      <c r="AA202" t="str">
        <f>VLOOKUP($Z202,'oddspedia-matches'!$A:$AD,AA$2,0)</f>
        <v xml:space="preserve"> - </v>
      </c>
      <c r="AB202" t="str">
        <f>VLOOKUP($Z202,'oddspedia-matches'!$A:$AD,AB$2,0)</f>
        <v>Red</v>
      </c>
      <c r="AC202" t="str">
        <f>VLOOKUP($Z202,'oddspedia-matches'!$A:$AD,AC$2,0)</f>
        <v>Green</v>
      </c>
      <c r="AD202" t="str">
        <f>VLOOKUP($Z202,'oddspedia-matches'!$A:$AD,AD$2,0)</f>
        <v>Red</v>
      </c>
      <c r="AE202" t="str">
        <f>VLOOKUP($Z202,'oddspedia-matches'!$A:$AD,AE$2,0)</f>
        <v>Green</v>
      </c>
      <c r="AF202" t="str">
        <f>VLOOKUP($Z202,'oddspedia-matches'!$A:$AD,AF$2,0)</f>
        <v>Green</v>
      </c>
      <c r="AG202" t="str">
        <f>VLOOKUP($Z202,'oddspedia-matches'!$A:$AD,AG$2,0)</f>
        <v>Red</v>
      </c>
      <c r="AH202" t="str">
        <f>VLOOKUP($Z202,'oddspedia-matches'!$A:$AD,AH$2,0)</f>
        <v>Red</v>
      </c>
      <c r="AI202" t="str">
        <f>VLOOKUP($Z202,'oddspedia-matches'!$A:$AD,AI$2,0)</f>
        <v>Green</v>
      </c>
      <c r="AJ202" t="str">
        <f>VLOOKUP($Z202,'oddspedia-matches'!$A:$AD,AJ$2,0)</f>
        <v>Red</v>
      </c>
      <c r="AK202" t="str">
        <f>VLOOKUP($Z202,'oddspedia-matches'!$A:$AD,AK$2,0)</f>
        <v>Red</v>
      </c>
      <c r="AL202" t="str">
        <f>VLOOKUP($Z202,'oddspedia-matches'!$A:$AD,AL$2,0)</f>
        <v>Red</v>
      </c>
      <c r="AM202" t="str">
        <f>VLOOKUP($Z202,'oddspedia-matches'!$A:$AD,AM$2,0)</f>
        <v>Red</v>
      </c>
      <c r="AN202" t="str">
        <f>VLOOKUP($Z202,'oddspedia-matches'!$A:$AD,AN$2,0)</f>
        <v>Green</v>
      </c>
      <c r="AO202" t="str">
        <f>VLOOKUP($Z202,'oddspedia-matches'!$A:$AD,AO$2,0)</f>
        <v>Green</v>
      </c>
      <c r="AP202" t="str">
        <f>VLOOKUP($Z202,'oddspedia-matches'!$A:$AD,AP$2,0)</f>
        <v>Red</v>
      </c>
      <c r="AQ202" t="str">
        <f>VLOOKUP($Z202,'oddspedia-matches'!$A:$AD,AQ$2,0)</f>
        <v>Green</v>
      </c>
    </row>
    <row r="203" spans="2:43" hidden="1" x14ac:dyDescent="0.25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str">
        <f>VLOOKUP(F203,'Transform table'!A:B,2,0)</f>
        <v>Mjallby</v>
      </c>
      <c r="Z203" t="str">
        <f t="shared" si="3"/>
        <v>25/07/2026KalmarMjallby</v>
      </c>
      <c r="AA203" t="str">
        <f>VLOOKUP($Z203,'oddspedia-matches'!$A:$AD,AA$2,0)</f>
        <v>2 - 1</v>
      </c>
      <c r="AB203" t="str">
        <f>VLOOKUP($Z203,'oddspedia-matches'!$A:$AD,AB$2,0)</f>
        <v>Green</v>
      </c>
      <c r="AC203" t="str">
        <f>VLOOKUP($Z203,'oddspedia-matches'!$A:$AD,AC$2,0)</f>
        <v>Red</v>
      </c>
      <c r="AD203" t="str">
        <f>VLOOKUP($Z203,'oddspedia-matches'!$A:$AD,AD$2,0)</f>
        <v>Red</v>
      </c>
      <c r="AE203" t="str">
        <f>VLOOKUP($Z203,'oddspedia-matches'!$A:$AD,AE$2,0)</f>
        <v>Green</v>
      </c>
      <c r="AF203" t="str">
        <f>VLOOKUP($Z203,'oddspedia-matches'!$A:$AD,AF$2,0)</f>
        <v>Red</v>
      </c>
      <c r="AG203" t="str">
        <f>VLOOKUP($Z203,'oddspedia-matches'!$A:$AD,AG$2,0)</f>
        <v>Green</v>
      </c>
      <c r="AH203" t="str">
        <f>VLOOKUP($Z203,'oddspedia-matches'!$A:$AD,AH$2,0)</f>
        <v>Red</v>
      </c>
      <c r="AI203" t="str">
        <f>VLOOKUP($Z203,'oddspedia-matches'!$A:$AD,AI$2,0)</f>
        <v>Green</v>
      </c>
      <c r="AJ203" t="str">
        <f>VLOOKUP($Z203,'oddspedia-matches'!$A:$AD,AJ$2,0)</f>
        <v>Red</v>
      </c>
      <c r="AK203" t="str">
        <f>VLOOKUP($Z203,'oddspedia-matches'!$A:$AD,AK$2,0)</f>
        <v>Green</v>
      </c>
      <c r="AL203" t="str">
        <f>VLOOKUP($Z203,'oddspedia-matches'!$A:$AD,AL$2,0)</f>
        <v>Green</v>
      </c>
      <c r="AM203" t="str">
        <f>VLOOKUP($Z203,'oddspedia-matches'!$A:$AD,AM$2,0)</f>
        <v>Green</v>
      </c>
      <c r="AN203" t="str">
        <f>VLOOKUP($Z203,'oddspedia-matches'!$A:$AD,AN$2,0)</f>
        <v>Red</v>
      </c>
      <c r="AO203" t="str">
        <f>VLOOKUP($Z203,'oddspedia-matches'!$A:$AD,AO$2,0)</f>
        <v>Green</v>
      </c>
      <c r="AP203" t="str">
        <f>VLOOKUP($Z203,'oddspedia-matches'!$A:$AD,AP$2,0)</f>
        <v>Green</v>
      </c>
      <c r="AQ203" t="str">
        <f>VLOOKUP($Z203,'oddspedia-matches'!$A:$AD,AQ$2,0)</f>
        <v>Red</v>
      </c>
    </row>
    <row r="204" spans="2:43" hidden="1" x14ac:dyDescent="0.25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 II</v>
      </c>
      <c r="Y204" t="str">
        <f>VLOOKUP(F204,'Transform table'!A:B,2,0)</f>
        <v>Flora Tallinn II</v>
      </c>
      <c r="Z204" t="str">
        <f t="shared" si="3"/>
        <v>25/07/2026Nomme Kalju IIFlora Tallinn II</v>
      </c>
      <c r="AA204" t="str">
        <f>VLOOKUP($Z204,'oddspedia-matches'!$A:$AD,AA$2,0)</f>
        <v>0 - 5</v>
      </c>
      <c r="AB204" t="str">
        <f>VLOOKUP($Z204,'oddspedia-matches'!$A:$AD,AB$2,0)</f>
        <v>Red</v>
      </c>
      <c r="AC204" t="str">
        <f>VLOOKUP($Z204,'oddspedia-matches'!$A:$AD,AC$2,0)</f>
        <v>Red</v>
      </c>
      <c r="AD204" t="str">
        <f>VLOOKUP($Z204,'oddspedia-matches'!$A:$AD,AD$2,0)</f>
        <v>Green</v>
      </c>
      <c r="AE204" t="str">
        <f>VLOOKUP($Z204,'oddspedia-matches'!$A:$AD,AE$2,0)</f>
        <v>Red</v>
      </c>
      <c r="AF204" t="str">
        <f>VLOOKUP($Z204,'oddspedia-matches'!$A:$AD,AF$2,0)</f>
        <v>Green</v>
      </c>
      <c r="AG204" t="str">
        <f>VLOOKUP($Z204,'oddspedia-matches'!$A:$AD,AG$2,0)</f>
        <v>Green</v>
      </c>
      <c r="AH204" t="str">
        <f>VLOOKUP($Z204,'oddspedia-matches'!$A:$AD,AH$2,0)</f>
        <v>Red</v>
      </c>
      <c r="AI204" t="str">
        <f>VLOOKUP($Z204,'oddspedia-matches'!$A:$AD,AI$2,0)</f>
        <v>Red</v>
      </c>
      <c r="AJ204" t="str">
        <f>VLOOKUP($Z204,'oddspedia-matches'!$A:$AD,AJ$2,0)</f>
        <v>Green</v>
      </c>
      <c r="AK204" t="str">
        <f>VLOOKUP($Z204,'oddspedia-matches'!$A:$AD,AK$2,0)</f>
        <v>Green</v>
      </c>
      <c r="AL204" t="str">
        <f>VLOOKUP($Z204,'oddspedia-matches'!$A:$AD,AL$2,0)</f>
        <v>Green</v>
      </c>
      <c r="AM204" t="str">
        <f>VLOOKUP($Z204,'oddspedia-matches'!$A:$AD,AM$2,0)</f>
        <v>Green</v>
      </c>
      <c r="AN204" t="str">
        <f>VLOOKUP($Z204,'oddspedia-matches'!$A:$AD,AN$2,0)</f>
        <v>Red</v>
      </c>
      <c r="AO204" t="str">
        <f>VLOOKUP($Z204,'oddspedia-matches'!$A:$AD,AO$2,0)</f>
        <v>Red</v>
      </c>
      <c r="AP204" t="str">
        <f>VLOOKUP($Z204,'oddspedia-matches'!$A:$AD,AP$2,0)</f>
        <v>Red</v>
      </c>
      <c r="AQ204" t="str">
        <f>VLOOKUP($Z204,'oddspedia-matches'!$A:$AD,AQ$2,0)</f>
        <v>Green</v>
      </c>
    </row>
    <row r="205" spans="2:43" hidden="1" x14ac:dyDescent="0.25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Galway FC</v>
      </c>
      <c r="Y205" t="str">
        <f>VLOOKUP(F205,'Transform table'!A:B,2,0)</f>
        <v>Waterford United</v>
      </c>
      <c r="Z205" t="str">
        <f t="shared" si="3"/>
        <v>25/07/2026Galway FCWaterford United</v>
      </c>
      <c r="AA205" t="str">
        <f>VLOOKUP($Z205,'oddspedia-matches'!$A:$AD,AA$2,0)</f>
        <v>0 - 0</v>
      </c>
      <c r="AB205" t="str">
        <f>VLOOKUP($Z205,'oddspedia-matches'!$A:$AD,AB$2,0)</f>
        <v>Red</v>
      </c>
      <c r="AC205" t="str">
        <f>VLOOKUP($Z205,'oddspedia-matches'!$A:$AD,AC$2,0)</f>
        <v>Green</v>
      </c>
      <c r="AD205" t="str">
        <f>VLOOKUP($Z205,'oddspedia-matches'!$A:$AD,AD$2,0)</f>
        <v>Red</v>
      </c>
      <c r="AE205" t="str">
        <f>VLOOKUP($Z205,'oddspedia-matches'!$A:$AD,AE$2,0)</f>
        <v>Green</v>
      </c>
      <c r="AF205" t="str">
        <f>VLOOKUP($Z205,'oddspedia-matches'!$A:$AD,AF$2,0)</f>
        <v>Green</v>
      </c>
      <c r="AG205" t="str">
        <f>VLOOKUP($Z205,'oddspedia-matches'!$A:$AD,AG$2,0)</f>
        <v>Red</v>
      </c>
      <c r="AH205" t="str">
        <f>VLOOKUP($Z205,'oddspedia-matches'!$A:$AD,AH$2,0)</f>
        <v>Red</v>
      </c>
      <c r="AI205" t="str">
        <f>VLOOKUP($Z205,'oddspedia-matches'!$A:$AD,AI$2,0)</f>
        <v>Green</v>
      </c>
      <c r="AJ205" t="str">
        <f>VLOOKUP($Z205,'oddspedia-matches'!$A:$AD,AJ$2,0)</f>
        <v>Red</v>
      </c>
      <c r="AK205" t="str">
        <f>VLOOKUP($Z205,'oddspedia-matches'!$A:$AD,AK$2,0)</f>
        <v>Red</v>
      </c>
      <c r="AL205" t="str">
        <f>VLOOKUP($Z205,'oddspedia-matches'!$A:$AD,AL$2,0)</f>
        <v>Red</v>
      </c>
      <c r="AM205" t="str">
        <f>VLOOKUP($Z205,'oddspedia-matches'!$A:$AD,AM$2,0)</f>
        <v>Red</v>
      </c>
      <c r="AN205" t="str">
        <f>VLOOKUP($Z205,'oddspedia-matches'!$A:$AD,AN$2,0)</f>
        <v>Green</v>
      </c>
      <c r="AO205" t="str">
        <f>VLOOKUP($Z205,'oddspedia-matches'!$A:$AD,AO$2,0)</f>
        <v>Green</v>
      </c>
      <c r="AP205" t="str">
        <f>VLOOKUP($Z205,'oddspedia-matches'!$A:$AD,AP$2,0)</f>
        <v>Red</v>
      </c>
      <c r="AQ205" t="str">
        <f>VLOOKUP($Z205,'oddspedia-matches'!$A:$AD,AQ$2,0)</f>
        <v>Green</v>
      </c>
    </row>
    <row r="206" spans="2:43" hidden="1" x14ac:dyDescent="0.25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tr">
        <f>VLOOKUP(E206,'Transform table'!A:B,2,0)</f>
        <v>Dalvik/Reynir</v>
      </c>
      <c r="Y206" t="str">
        <f>VLOOKUP(F206,'Transform table'!A:B,2,0)</f>
        <v>Vikingur Olafsvik</v>
      </c>
      <c r="Z206" t="str">
        <f t="shared" si="3"/>
        <v>25/07/2026Dalvik/ReynirVikingur Olafsvik</v>
      </c>
      <c r="AA206" t="str">
        <f>VLOOKUP($Z206,'oddspedia-matches'!$A:$AD,AA$2,0)</f>
        <v>0 - 1</v>
      </c>
      <c r="AB206" t="str">
        <f>VLOOKUP($Z206,'oddspedia-matches'!$A:$AD,AB$2,0)</f>
        <v>Red</v>
      </c>
      <c r="AC206" t="str">
        <f>VLOOKUP($Z206,'oddspedia-matches'!$A:$AD,AC$2,0)</f>
        <v>Red</v>
      </c>
      <c r="AD206" t="str">
        <f>VLOOKUP($Z206,'oddspedia-matches'!$A:$AD,AD$2,0)</f>
        <v>Green</v>
      </c>
      <c r="AE206" t="str">
        <f>VLOOKUP($Z206,'oddspedia-matches'!$A:$AD,AE$2,0)</f>
        <v>Red</v>
      </c>
      <c r="AF206" t="str">
        <f>VLOOKUP($Z206,'oddspedia-matches'!$A:$AD,AF$2,0)</f>
        <v>Green</v>
      </c>
      <c r="AG206" t="str">
        <f>VLOOKUP($Z206,'oddspedia-matches'!$A:$AD,AG$2,0)</f>
        <v>Green</v>
      </c>
      <c r="AH206" t="str">
        <f>VLOOKUP($Z206,'oddspedia-matches'!$A:$AD,AH$2,0)</f>
        <v>Red</v>
      </c>
      <c r="AI206" t="str">
        <f>VLOOKUP($Z206,'oddspedia-matches'!$A:$AD,AI$2,0)</f>
        <v>Green</v>
      </c>
      <c r="AJ206" t="str">
        <f>VLOOKUP($Z206,'oddspedia-matches'!$A:$AD,AJ$2,0)</f>
        <v>Red</v>
      </c>
      <c r="AK206" t="str">
        <f>VLOOKUP($Z206,'oddspedia-matches'!$A:$AD,AK$2,0)</f>
        <v>Red</v>
      </c>
      <c r="AL206" t="str">
        <f>VLOOKUP($Z206,'oddspedia-matches'!$A:$AD,AL$2,0)</f>
        <v>Red</v>
      </c>
      <c r="AM206" t="str">
        <f>VLOOKUP($Z206,'oddspedia-matches'!$A:$AD,AM$2,0)</f>
        <v>Red</v>
      </c>
      <c r="AN206" t="str">
        <f>VLOOKUP($Z206,'oddspedia-matches'!$A:$AD,AN$2,0)</f>
        <v>Green</v>
      </c>
      <c r="AO206" t="str">
        <f>VLOOKUP($Z206,'oddspedia-matches'!$A:$AD,AO$2,0)</f>
        <v>Green</v>
      </c>
      <c r="AP206" t="str">
        <f>VLOOKUP($Z206,'oddspedia-matches'!$A:$AD,AP$2,0)</f>
        <v>Red</v>
      </c>
      <c r="AQ206" t="str">
        <f>VLOOKUP($Z206,'oddspedia-matches'!$A:$AD,AQ$2,0)</f>
        <v>Green</v>
      </c>
    </row>
    <row r="207" spans="2:43" hidden="1" x14ac:dyDescent="0.25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tr">
        <f>VLOOKUP(E207,'Transform table'!A:B,2,0)</f>
        <v>Magni</v>
      </c>
      <c r="Y207" t="str">
        <f>VLOOKUP(F207,'Transform table'!A:B,2,0)</f>
        <v>KFG Gardabaer</v>
      </c>
      <c r="Z207" t="str">
        <f t="shared" si="3"/>
        <v>25/07/2026MagniKFG Gardabaer</v>
      </c>
      <c r="AA207" t="str">
        <f>VLOOKUP($Z207,'oddspedia-matches'!$A:$AD,AA$2,0)</f>
        <v>1 - 1</v>
      </c>
      <c r="AB207" t="str">
        <f>VLOOKUP($Z207,'oddspedia-matches'!$A:$AD,AB$2,0)</f>
        <v>Red</v>
      </c>
      <c r="AC207" t="str">
        <f>VLOOKUP($Z207,'oddspedia-matches'!$A:$AD,AC$2,0)</f>
        <v>Green</v>
      </c>
      <c r="AD207" t="str">
        <f>VLOOKUP($Z207,'oddspedia-matches'!$A:$AD,AD$2,0)</f>
        <v>Red</v>
      </c>
      <c r="AE207" t="str">
        <f>VLOOKUP($Z207,'oddspedia-matches'!$A:$AD,AE$2,0)</f>
        <v>Green</v>
      </c>
      <c r="AF207" t="str">
        <f>VLOOKUP($Z207,'oddspedia-matches'!$A:$AD,AF$2,0)</f>
        <v>Green</v>
      </c>
      <c r="AG207" t="str">
        <f>VLOOKUP($Z207,'oddspedia-matches'!$A:$AD,AG$2,0)</f>
        <v>Red</v>
      </c>
      <c r="AH207" t="str">
        <f>VLOOKUP($Z207,'oddspedia-matches'!$A:$AD,AH$2,0)</f>
        <v>Red</v>
      </c>
      <c r="AI207" t="str">
        <f>VLOOKUP($Z207,'oddspedia-matches'!$A:$AD,AI$2,0)</f>
        <v>Green</v>
      </c>
      <c r="AJ207" t="str">
        <f>VLOOKUP($Z207,'oddspedia-matches'!$A:$AD,AJ$2,0)</f>
        <v>Red</v>
      </c>
      <c r="AK207" t="str">
        <f>VLOOKUP($Z207,'oddspedia-matches'!$A:$AD,AK$2,0)</f>
        <v>Red</v>
      </c>
      <c r="AL207" t="str">
        <f>VLOOKUP($Z207,'oddspedia-matches'!$A:$AD,AL$2,0)</f>
        <v>Green</v>
      </c>
      <c r="AM207" t="str">
        <f>VLOOKUP($Z207,'oddspedia-matches'!$A:$AD,AM$2,0)</f>
        <v>Red</v>
      </c>
      <c r="AN207" t="str">
        <f>VLOOKUP($Z207,'oddspedia-matches'!$A:$AD,AN$2,0)</f>
        <v>Green</v>
      </c>
      <c r="AO207" t="str">
        <f>VLOOKUP($Z207,'oddspedia-matches'!$A:$AD,AO$2,0)</f>
        <v>Green</v>
      </c>
      <c r="AP207" t="str">
        <f>VLOOKUP($Z207,'oddspedia-matches'!$A:$AD,AP$2,0)</f>
        <v>Green</v>
      </c>
      <c r="AQ207" t="str">
        <f>VLOOKUP($Z207,'oddspedia-matches'!$A:$AD,AQ$2,0)</f>
        <v>Red</v>
      </c>
    </row>
    <row r="208" spans="2:43" hidden="1" x14ac:dyDescent="0.25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Kauno Zalgiris</v>
      </c>
      <c r="Y208" t="str">
        <f>VLOOKUP(F208,'Transform table'!A:B,2,0)</f>
        <v>FK Suduva Marijampole</v>
      </c>
      <c r="Z208" t="str">
        <f t="shared" si="3"/>
        <v>25/07/2026Kauno ZalgirisFK Suduva Marijampole</v>
      </c>
      <c r="AA208" t="str">
        <f>VLOOKUP($Z208,'oddspedia-matches'!$A:$AD,AA$2,0)</f>
        <v xml:space="preserve"> - </v>
      </c>
      <c r="AB208" t="str">
        <f>VLOOKUP($Z208,'oddspedia-matches'!$A:$AD,AB$2,0)</f>
        <v>Red</v>
      </c>
      <c r="AC208" t="str">
        <f>VLOOKUP($Z208,'oddspedia-matches'!$A:$AD,AC$2,0)</f>
        <v>Green</v>
      </c>
      <c r="AD208" t="str">
        <f>VLOOKUP($Z208,'oddspedia-matches'!$A:$AD,AD$2,0)</f>
        <v>Red</v>
      </c>
      <c r="AE208" t="str">
        <f>VLOOKUP($Z208,'oddspedia-matches'!$A:$AD,AE$2,0)</f>
        <v>Green</v>
      </c>
      <c r="AF208" t="str">
        <f>VLOOKUP($Z208,'oddspedia-matches'!$A:$AD,AF$2,0)</f>
        <v>Green</v>
      </c>
      <c r="AG208" t="str">
        <f>VLOOKUP($Z208,'oddspedia-matches'!$A:$AD,AG$2,0)</f>
        <v>Red</v>
      </c>
      <c r="AH208" t="str">
        <f>VLOOKUP($Z208,'oddspedia-matches'!$A:$AD,AH$2,0)</f>
        <v>Red</v>
      </c>
      <c r="AI208" t="str">
        <f>VLOOKUP($Z208,'oddspedia-matches'!$A:$AD,AI$2,0)</f>
        <v>Green</v>
      </c>
      <c r="AJ208" t="str">
        <f>VLOOKUP($Z208,'oddspedia-matches'!$A:$AD,AJ$2,0)</f>
        <v>Red</v>
      </c>
      <c r="AK208" t="str">
        <f>VLOOKUP($Z208,'oddspedia-matches'!$A:$AD,AK$2,0)</f>
        <v>Red</v>
      </c>
      <c r="AL208" t="str">
        <f>VLOOKUP($Z208,'oddspedia-matches'!$A:$AD,AL$2,0)</f>
        <v>Red</v>
      </c>
      <c r="AM208" t="str">
        <f>VLOOKUP($Z208,'oddspedia-matches'!$A:$AD,AM$2,0)</f>
        <v>Red</v>
      </c>
      <c r="AN208" t="str">
        <f>VLOOKUP($Z208,'oddspedia-matches'!$A:$AD,AN$2,0)</f>
        <v>Green</v>
      </c>
      <c r="AO208" t="str">
        <f>VLOOKUP($Z208,'oddspedia-matches'!$A:$AD,AO$2,0)</f>
        <v>Green</v>
      </c>
      <c r="AP208" t="str">
        <f>VLOOKUP($Z208,'oddspedia-matches'!$A:$AD,AP$2,0)</f>
        <v>Red</v>
      </c>
      <c r="AQ208" t="str">
        <f>VLOOKUP($Z208,'oddspedia-matches'!$A:$AD,AQ$2,0)</f>
        <v>Green</v>
      </c>
    </row>
    <row r="209" spans="2:43" hidden="1" x14ac:dyDescent="0.25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tr">
        <f>VLOOKUP(E209,'Transform table'!A:B,2,0)</f>
        <v>Lietava Jonava</v>
      </c>
      <c r="Y209" t="str">
        <f>VLOOKUP(F209,'Transform table'!A:B,2,0)</f>
        <v>Garliava Kaunas</v>
      </c>
      <c r="Z209" t="str">
        <f t="shared" si="3"/>
        <v>25/07/2026Lietava JonavaGarliava Kaunas</v>
      </c>
      <c r="AA209" t="str">
        <f>VLOOKUP($Z209,'oddspedia-matches'!$A:$AD,AA$2,0)</f>
        <v>1 - 0</v>
      </c>
      <c r="AB209" t="str">
        <f>VLOOKUP($Z209,'oddspedia-matches'!$A:$AD,AB$2,0)</f>
        <v>Green</v>
      </c>
      <c r="AC209" t="str">
        <f>VLOOKUP($Z209,'oddspedia-matches'!$A:$AD,AC$2,0)</f>
        <v>Red</v>
      </c>
      <c r="AD209" t="str">
        <f>VLOOKUP($Z209,'oddspedia-matches'!$A:$AD,AD$2,0)</f>
        <v>Red</v>
      </c>
      <c r="AE209" t="str">
        <f>VLOOKUP($Z209,'oddspedia-matches'!$A:$AD,AE$2,0)</f>
        <v>Green</v>
      </c>
      <c r="AF209" t="str">
        <f>VLOOKUP($Z209,'oddspedia-matches'!$A:$AD,AF$2,0)</f>
        <v>Red</v>
      </c>
      <c r="AG209" t="str">
        <f>VLOOKUP($Z209,'oddspedia-matches'!$A:$AD,AG$2,0)</f>
        <v>Green</v>
      </c>
      <c r="AH209" t="str">
        <f>VLOOKUP($Z209,'oddspedia-matches'!$A:$AD,AH$2,0)</f>
        <v>Red</v>
      </c>
      <c r="AI209" t="str">
        <f>VLOOKUP($Z209,'oddspedia-matches'!$A:$AD,AI$2,0)</f>
        <v>Green</v>
      </c>
      <c r="AJ209" t="str">
        <f>VLOOKUP($Z209,'oddspedia-matches'!$A:$AD,AJ$2,0)</f>
        <v>Red</v>
      </c>
      <c r="AK209" t="str">
        <f>VLOOKUP($Z209,'oddspedia-matches'!$A:$AD,AK$2,0)</f>
        <v>Red</v>
      </c>
      <c r="AL209" t="str">
        <f>VLOOKUP($Z209,'oddspedia-matches'!$A:$AD,AL$2,0)</f>
        <v>Red</v>
      </c>
      <c r="AM209" t="str">
        <f>VLOOKUP($Z209,'oddspedia-matches'!$A:$AD,AM$2,0)</f>
        <v>Red</v>
      </c>
      <c r="AN209" t="str">
        <f>VLOOKUP($Z209,'oddspedia-matches'!$A:$AD,AN$2,0)</f>
        <v>Green</v>
      </c>
      <c r="AO209" t="str">
        <f>VLOOKUP($Z209,'oddspedia-matches'!$A:$AD,AO$2,0)</f>
        <v>Green</v>
      </c>
      <c r="AP209" t="str">
        <f>VLOOKUP($Z209,'oddspedia-matches'!$A:$AD,AP$2,0)</f>
        <v>Red</v>
      </c>
      <c r="AQ209" t="str">
        <f>VLOOKUP($Z209,'oddspedia-matches'!$A:$AD,AQ$2,0)</f>
        <v>Green</v>
      </c>
    </row>
    <row r="210" spans="2:43" hidden="1" x14ac:dyDescent="0.25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Stromsgodset</v>
      </c>
      <c r="Y210" t="str">
        <f>VLOOKUP(F210,'Transform table'!A:B,2,0)</f>
        <v>Lyn</v>
      </c>
      <c r="Z210" t="str">
        <f t="shared" si="3"/>
        <v>25/07/2026StromsgodsetLyn</v>
      </c>
      <c r="AA210" t="str">
        <f>VLOOKUP($Z210,'oddspedia-matches'!$A:$AD,AA$2,0)</f>
        <v>1 - 1</v>
      </c>
      <c r="AB210" t="str">
        <f>VLOOKUP($Z210,'oddspedia-matches'!$A:$AD,AB$2,0)</f>
        <v>Red</v>
      </c>
      <c r="AC210" t="str">
        <f>VLOOKUP($Z210,'oddspedia-matches'!$A:$AD,AC$2,0)</f>
        <v>Green</v>
      </c>
      <c r="AD210" t="str">
        <f>VLOOKUP($Z210,'oddspedia-matches'!$A:$AD,AD$2,0)</f>
        <v>Red</v>
      </c>
      <c r="AE210" t="str">
        <f>VLOOKUP($Z210,'oddspedia-matches'!$A:$AD,AE$2,0)</f>
        <v>Green</v>
      </c>
      <c r="AF210" t="str">
        <f>VLOOKUP($Z210,'oddspedia-matches'!$A:$AD,AF$2,0)</f>
        <v>Green</v>
      </c>
      <c r="AG210" t="str">
        <f>VLOOKUP($Z210,'oddspedia-matches'!$A:$AD,AG$2,0)</f>
        <v>Red</v>
      </c>
      <c r="AH210" t="str">
        <f>VLOOKUP($Z210,'oddspedia-matches'!$A:$AD,AH$2,0)</f>
        <v>Red</v>
      </c>
      <c r="AI210" t="str">
        <f>VLOOKUP($Z210,'oddspedia-matches'!$A:$AD,AI$2,0)</f>
        <v>Green</v>
      </c>
      <c r="AJ210" t="str">
        <f>VLOOKUP($Z210,'oddspedia-matches'!$A:$AD,AJ$2,0)</f>
        <v>Red</v>
      </c>
      <c r="AK210" t="str">
        <f>VLOOKUP($Z210,'oddspedia-matches'!$A:$AD,AK$2,0)</f>
        <v>Red</v>
      </c>
      <c r="AL210" t="str">
        <f>VLOOKUP($Z210,'oddspedia-matches'!$A:$AD,AL$2,0)</f>
        <v>Green</v>
      </c>
      <c r="AM210" t="str">
        <f>VLOOKUP($Z210,'oddspedia-matches'!$A:$AD,AM$2,0)</f>
        <v>Red</v>
      </c>
      <c r="AN210" t="str">
        <f>VLOOKUP($Z210,'oddspedia-matches'!$A:$AD,AN$2,0)</f>
        <v>Green</v>
      </c>
      <c r="AO210" t="str">
        <f>VLOOKUP($Z210,'oddspedia-matches'!$A:$AD,AO$2,0)</f>
        <v>Green</v>
      </c>
      <c r="AP210" t="str">
        <f>VLOOKUP($Z210,'oddspedia-matches'!$A:$AD,AP$2,0)</f>
        <v>Green</v>
      </c>
      <c r="AQ210" t="str">
        <f>VLOOKUP($Z210,'oddspedia-matches'!$A:$AD,AQ$2,0)</f>
        <v>Red</v>
      </c>
    </row>
    <row r="211" spans="2:43" hidden="1" x14ac:dyDescent="0.25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tr">
        <f>VLOOKUP(E211,'Transform table'!A:B,2,0)</f>
        <v>Santiago Wanderers</v>
      </c>
      <c r="Y211" t="str">
        <f>VLOOKUP(F211,'Transform table'!A:B,2,0)</f>
        <v>Union San Felipe</v>
      </c>
      <c r="Z211" t="str">
        <f t="shared" si="3"/>
        <v>25/07/2026Santiago WanderersUnion San Felipe</v>
      </c>
      <c r="AA211" t="str">
        <f>VLOOKUP($Z211,'oddspedia-matches'!$A:$AD,AA$2,0)</f>
        <v>2 - 0</v>
      </c>
      <c r="AB211" t="str">
        <f>VLOOKUP($Z211,'oddspedia-matches'!$A:$AD,AB$2,0)</f>
        <v>Green</v>
      </c>
      <c r="AC211" t="str">
        <f>VLOOKUP($Z211,'oddspedia-matches'!$A:$AD,AC$2,0)</f>
        <v>Red</v>
      </c>
      <c r="AD211" t="str">
        <f>VLOOKUP($Z211,'oddspedia-matches'!$A:$AD,AD$2,0)</f>
        <v>Red</v>
      </c>
      <c r="AE211" t="str">
        <f>VLOOKUP($Z211,'oddspedia-matches'!$A:$AD,AE$2,0)</f>
        <v>Green</v>
      </c>
      <c r="AF211" t="str">
        <f>VLOOKUP($Z211,'oddspedia-matches'!$A:$AD,AF$2,0)</f>
        <v>Red</v>
      </c>
      <c r="AG211" t="str">
        <f>VLOOKUP($Z211,'oddspedia-matches'!$A:$AD,AG$2,0)</f>
        <v>Green</v>
      </c>
      <c r="AH211" t="str">
        <f>VLOOKUP($Z211,'oddspedia-matches'!$A:$AD,AH$2,0)</f>
        <v>Green</v>
      </c>
      <c r="AI211" t="str">
        <f>VLOOKUP($Z211,'oddspedia-matches'!$A:$AD,AI$2,0)</f>
        <v>Red</v>
      </c>
      <c r="AJ211" t="str">
        <f>VLOOKUP($Z211,'oddspedia-matches'!$A:$AD,AJ$2,0)</f>
        <v>Red</v>
      </c>
      <c r="AK211" t="str">
        <f>VLOOKUP($Z211,'oddspedia-matches'!$A:$AD,AK$2,0)</f>
        <v>Green</v>
      </c>
      <c r="AL211" t="str">
        <f>VLOOKUP($Z211,'oddspedia-matches'!$A:$AD,AL$2,0)</f>
        <v>Green</v>
      </c>
      <c r="AM211" t="str">
        <f>VLOOKUP($Z211,'oddspedia-matches'!$A:$AD,AM$2,0)</f>
        <v>Red</v>
      </c>
      <c r="AN211" t="str">
        <f>VLOOKUP($Z211,'oddspedia-matches'!$A:$AD,AN$2,0)</f>
        <v>Green</v>
      </c>
      <c r="AO211" t="str">
        <f>VLOOKUP($Z211,'oddspedia-matches'!$A:$AD,AO$2,0)</f>
        <v>Green</v>
      </c>
      <c r="AP211" t="str">
        <f>VLOOKUP($Z211,'oddspedia-matches'!$A:$AD,AP$2,0)</f>
        <v>Red</v>
      </c>
      <c r="AQ211" t="str">
        <f>VLOOKUP($Z211,'oddspedia-matches'!$A:$AD,AQ$2,0)</f>
        <v>Green</v>
      </c>
    </row>
    <row r="212" spans="2:43" hidden="1" x14ac:dyDescent="0.25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tr">
        <f>VLOOKUP(E212,'Transform table'!A:B,2,0)</f>
        <v>Kormakur/Hvot</v>
      </c>
      <c r="Y212" t="str">
        <f>VLOOKUP(F212,'Transform table'!A:B,2,0)</f>
        <v>Selfoss</v>
      </c>
      <c r="Z212" t="str">
        <f t="shared" si="3"/>
        <v>25/07/2026Kormakur/HvotSelfoss</v>
      </c>
      <c r="AA212" t="str">
        <f>VLOOKUP($Z212,'oddspedia-matches'!$A:$AD,AA$2,0)</f>
        <v>2 - 5</v>
      </c>
      <c r="AB212" t="str">
        <f>VLOOKUP($Z212,'oddspedia-matches'!$A:$AD,AB$2,0)</f>
        <v>Red</v>
      </c>
      <c r="AC212" t="str">
        <f>VLOOKUP($Z212,'oddspedia-matches'!$A:$AD,AC$2,0)</f>
        <v>Red</v>
      </c>
      <c r="AD212" t="str">
        <f>VLOOKUP($Z212,'oddspedia-matches'!$A:$AD,AD$2,0)</f>
        <v>Green</v>
      </c>
      <c r="AE212" t="str">
        <f>VLOOKUP($Z212,'oddspedia-matches'!$A:$AD,AE$2,0)</f>
        <v>Red</v>
      </c>
      <c r="AF212" t="str">
        <f>VLOOKUP($Z212,'oddspedia-matches'!$A:$AD,AF$2,0)</f>
        <v>Green</v>
      </c>
      <c r="AG212" t="str">
        <f>VLOOKUP($Z212,'oddspedia-matches'!$A:$AD,AG$2,0)</f>
        <v>Green</v>
      </c>
      <c r="AH212" t="str">
        <f>VLOOKUP($Z212,'oddspedia-matches'!$A:$AD,AH$2,0)</f>
        <v>Green</v>
      </c>
      <c r="AI212" t="str">
        <f>VLOOKUP($Z212,'oddspedia-matches'!$A:$AD,AI$2,0)</f>
        <v>Red</v>
      </c>
      <c r="AJ212" t="str">
        <f>VLOOKUP($Z212,'oddspedia-matches'!$A:$AD,AJ$2,0)</f>
        <v>Red</v>
      </c>
      <c r="AK212" t="str">
        <f>VLOOKUP($Z212,'oddspedia-matches'!$A:$AD,AK$2,0)</f>
        <v>Green</v>
      </c>
      <c r="AL212" t="str">
        <f>VLOOKUP($Z212,'oddspedia-matches'!$A:$AD,AL$2,0)</f>
        <v>Green</v>
      </c>
      <c r="AM212" t="str">
        <f>VLOOKUP($Z212,'oddspedia-matches'!$A:$AD,AM$2,0)</f>
        <v>Green</v>
      </c>
      <c r="AN212" t="str">
        <f>VLOOKUP($Z212,'oddspedia-matches'!$A:$AD,AN$2,0)</f>
        <v>Red</v>
      </c>
      <c r="AO212" t="str">
        <f>VLOOKUP($Z212,'oddspedia-matches'!$A:$AD,AO$2,0)</f>
        <v>Red</v>
      </c>
      <c r="AP212" t="str">
        <f>VLOOKUP($Z212,'oddspedia-matches'!$A:$AD,AP$2,0)</f>
        <v>Green</v>
      </c>
      <c r="AQ212" t="str">
        <f>VLOOKUP($Z212,'oddspedia-matches'!$A:$AD,AQ$2,0)</f>
        <v>Red</v>
      </c>
    </row>
    <row r="213" spans="2:43" hidden="1" x14ac:dyDescent="0.25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tr">
        <f>VLOOKUP(E213,'Transform table'!A:B,2,0)</f>
        <v>Estudiantes Rio Cuarto</v>
      </c>
      <c r="Y213" t="str">
        <f>VLOOKUP(F213,'Transform table'!A:B,2,0)</f>
        <v>Club Atletico Tigre</v>
      </c>
      <c r="Z213" t="str">
        <f t="shared" si="3"/>
        <v>25/07/2026Estudiantes Rio CuartoClub Atletico Tigre</v>
      </c>
      <c r="AA213" t="str">
        <f>VLOOKUP($Z213,'oddspedia-matches'!$A:$AD,AA$2,0)</f>
        <v>1 - 0</v>
      </c>
      <c r="AB213" t="str">
        <f>VLOOKUP($Z213,'oddspedia-matches'!$A:$AD,AB$2,0)</f>
        <v>Green</v>
      </c>
      <c r="AC213" t="str">
        <f>VLOOKUP($Z213,'oddspedia-matches'!$A:$AD,AC$2,0)</f>
        <v>Red</v>
      </c>
      <c r="AD213" t="str">
        <f>VLOOKUP($Z213,'oddspedia-matches'!$A:$AD,AD$2,0)</f>
        <v>Red</v>
      </c>
      <c r="AE213" t="str">
        <f>VLOOKUP($Z213,'oddspedia-matches'!$A:$AD,AE$2,0)</f>
        <v>Green</v>
      </c>
      <c r="AF213" t="str">
        <f>VLOOKUP($Z213,'oddspedia-matches'!$A:$AD,AF$2,0)</f>
        <v>Red</v>
      </c>
      <c r="AG213" t="str">
        <f>VLOOKUP($Z213,'oddspedia-matches'!$A:$AD,AG$2,0)</f>
        <v>Green</v>
      </c>
      <c r="AH213" t="str">
        <f>VLOOKUP($Z213,'oddspedia-matches'!$A:$AD,AH$2,0)</f>
        <v>Red</v>
      </c>
      <c r="AI213" t="str">
        <f>VLOOKUP($Z213,'oddspedia-matches'!$A:$AD,AI$2,0)</f>
        <v>Green</v>
      </c>
      <c r="AJ213" t="str">
        <f>VLOOKUP($Z213,'oddspedia-matches'!$A:$AD,AJ$2,0)</f>
        <v>Red</v>
      </c>
      <c r="AK213" t="str">
        <f>VLOOKUP($Z213,'oddspedia-matches'!$A:$AD,AK$2,0)</f>
        <v>Red</v>
      </c>
      <c r="AL213" t="str">
        <f>VLOOKUP($Z213,'oddspedia-matches'!$A:$AD,AL$2,0)</f>
        <v>Red</v>
      </c>
      <c r="AM213" t="str">
        <f>VLOOKUP($Z213,'oddspedia-matches'!$A:$AD,AM$2,0)</f>
        <v>Red</v>
      </c>
      <c r="AN213" t="str">
        <f>VLOOKUP($Z213,'oddspedia-matches'!$A:$AD,AN$2,0)</f>
        <v>Green</v>
      </c>
      <c r="AO213" t="str">
        <f>VLOOKUP($Z213,'oddspedia-matches'!$A:$AD,AO$2,0)</f>
        <v>Green</v>
      </c>
      <c r="AP213" t="str">
        <f>VLOOKUP($Z213,'oddspedia-matches'!$A:$AD,AP$2,0)</f>
        <v>Red</v>
      </c>
      <c r="AQ213" t="str">
        <f>VLOOKUP($Z213,'oddspedia-matches'!$A:$AD,AQ$2,0)</f>
        <v>Green</v>
      </c>
    </row>
    <row r="214" spans="2:43" hidden="1" x14ac:dyDescent="0.25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tr">
        <f>VLOOKUP(E214,'Transform table'!A:B,2,0)</f>
        <v>Estudiantes de BA</v>
      </c>
      <c r="Y214" t="str">
        <f>VLOOKUP(F214,'Transform table'!A:B,2,0)</f>
        <v>Ciudad de Bolivar</v>
      </c>
      <c r="Z214" t="str">
        <f t="shared" si="3"/>
        <v>25/07/2026Estudiantes de BACiudad de Bolivar</v>
      </c>
      <c r="AA214" t="str">
        <f>VLOOKUP($Z214,'oddspedia-matches'!$A:$AD,AA$2,0)</f>
        <v>1 - 2</v>
      </c>
      <c r="AB214" t="str">
        <f>VLOOKUP($Z214,'oddspedia-matches'!$A:$AD,AB$2,0)</f>
        <v>Red</v>
      </c>
      <c r="AC214" t="str">
        <f>VLOOKUP($Z214,'oddspedia-matches'!$A:$AD,AC$2,0)</f>
        <v>Red</v>
      </c>
      <c r="AD214" t="str">
        <f>VLOOKUP($Z214,'oddspedia-matches'!$A:$AD,AD$2,0)</f>
        <v>Green</v>
      </c>
      <c r="AE214" t="str">
        <f>VLOOKUP($Z214,'oddspedia-matches'!$A:$AD,AE$2,0)</f>
        <v>Red</v>
      </c>
      <c r="AF214" t="str">
        <f>VLOOKUP($Z214,'oddspedia-matches'!$A:$AD,AF$2,0)</f>
        <v>Green</v>
      </c>
      <c r="AG214" t="str">
        <f>VLOOKUP($Z214,'oddspedia-matches'!$A:$AD,AG$2,0)</f>
        <v>Green</v>
      </c>
      <c r="AH214" t="str">
        <f>VLOOKUP($Z214,'oddspedia-matches'!$A:$AD,AH$2,0)</f>
        <v>Red</v>
      </c>
      <c r="AI214" t="str">
        <f>VLOOKUP($Z214,'oddspedia-matches'!$A:$AD,AI$2,0)</f>
        <v>Red</v>
      </c>
      <c r="AJ214" t="str">
        <f>VLOOKUP($Z214,'oddspedia-matches'!$A:$AD,AJ$2,0)</f>
        <v>Green</v>
      </c>
      <c r="AK214" t="str">
        <f>VLOOKUP($Z214,'oddspedia-matches'!$A:$AD,AK$2,0)</f>
        <v>Green</v>
      </c>
      <c r="AL214" t="str">
        <f>VLOOKUP($Z214,'oddspedia-matches'!$A:$AD,AL$2,0)</f>
        <v>Green</v>
      </c>
      <c r="AM214" t="str">
        <f>VLOOKUP($Z214,'oddspedia-matches'!$A:$AD,AM$2,0)</f>
        <v>Green</v>
      </c>
      <c r="AN214" t="str">
        <f>VLOOKUP($Z214,'oddspedia-matches'!$A:$AD,AN$2,0)</f>
        <v>Red</v>
      </c>
      <c r="AO214" t="str">
        <f>VLOOKUP($Z214,'oddspedia-matches'!$A:$AD,AO$2,0)</f>
        <v>Green</v>
      </c>
      <c r="AP214" t="str">
        <f>VLOOKUP($Z214,'oddspedia-matches'!$A:$AD,AP$2,0)</f>
        <v>Green</v>
      </c>
      <c r="AQ214" t="str">
        <f>VLOOKUP($Z214,'oddspedia-matches'!$A:$AD,AQ$2,0)</f>
        <v>Red</v>
      </c>
    </row>
    <row r="215" spans="2:43" hidden="1" x14ac:dyDescent="0.25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e">
        <f>VLOOKUP(E215,'Transform table'!A:B,2,0)</f>
        <v>#N/A</v>
      </c>
      <c r="Y215" t="e">
        <f>VLOOKUP(F215,'Transform table'!A:B,2,0)</f>
        <v>#N/A</v>
      </c>
      <c r="Z215" t="e">
        <f t="shared" si="3"/>
        <v>#N/A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hidden="1" x14ac:dyDescent="0.25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str">
        <f>VLOOKUP(F216,'Transform table'!A:B,2,0)</f>
        <v>Deportivo Espanol</v>
      </c>
      <c r="Z216" t="str">
        <f t="shared" si="3"/>
        <v>25/07/2026CA AtlasDeportivo Espanol</v>
      </c>
      <c r="AA216" t="str">
        <f>VLOOKUP($Z216,'oddspedia-matches'!$A:$AD,AA$2,0)</f>
        <v>0 - 1</v>
      </c>
      <c r="AB216" t="str">
        <f>VLOOKUP($Z216,'oddspedia-matches'!$A:$AD,AB$2,0)</f>
        <v>Red</v>
      </c>
      <c r="AC216" t="str">
        <f>VLOOKUP($Z216,'oddspedia-matches'!$A:$AD,AC$2,0)</f>
        <v>Red</v>
      </c>
      <c r="AD216" t="str">
        <f>VLOOKUP($Z216,'oddspedia-matches'!$A:$AD,AD$2,0)</f>
        <v>Green</v>
      </c>
      <c r="AE216" t="str">
        <f>VLOOKUP($Z216,'oddspedia-matches'!$A:$AD,AE$2,0)</f>
        <v>Red</v>
      </c>
      <c r="AF216" t="str">
        <f>VLOOKUP($Z216,'oddspedia-matches'!$A:$AD,AF$2,0)</f>
        <v>Green</v>
      </c>
      <c r="AG216" t="str">
        <f>VLOOKUP($Z216,'oddspedia-matches'!$A:$AD,AG$2,0)</f>
        <v>Green</v>
      </c>
      <c r="AH216" t="str">
        <f>VLOOKUP($Z216,'oddspedia-matches'!$A:$AD,AH$2,0)</f>
        <v>Red</v>
      </c>
      <c r="AI216" t="str">
        <f>VLOOKUP($Z216,'oddspedia-matches'!$A:$AD,AI$2,0)</f>
        <v>Green</v>
      </c>
      <c r="AJ216" t="str">
        <f>VLOOKUP($Z216,'oddspedia-matches'!$A:$AD,AJ$2,0)</f>
        <v>Red</v>
      </c>
      <c r="AK216" t="str">
        <f>VLOOKUP($Z216,'oddspedia-matches'!$A:$AD,AK$2,0)</f>
        <v>Red</v>
      </c>
      <c r="AL216" t="str">
        <f>VLOOKUP($Z216,'oddspedia-matches'!$A:$AD,AL$2,0)</f>
        <v>Red</v>
      </c>
      <c r="AM216" t="str">
        <f>VLOOKUP($Z216,'oddspedia-matches'!$A:$AD,AM$2,0)</f>
        <v>Red</v>
      </c>
      <c r="AN216" t="str">
        <f>VLOOKUP($Z216,'oddspedia-matches'!$A:$AD,AN$2,0)</f>
        <v>Green</v>
      </c>
      <c r="AO216" t="str">
        <f>VLOOKUP($Z216,'oddspedia-matches'!$A:$AD,AO$2,0)</f>
        <v>Green</v>
      </c>
      <c r="AP216" t="str">
        <f>VLOOKUP($Z216,'oddspedia-matches'!$A:$AD,AP$2,0)</f>
        <v>Red</v>
      </c>
      <c r="AQ216" t="str">
        <f>VLOOKUP($Z216,'oddspedia-matches'!$A:$AD,AQ$2,0)</f>
        <v>Green</v>
      </c>
    </row>
    <row r="217" spans="2:43" hidden="1" x14ac:dyDescent="0.25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f>VLOOKUP(E217,'Transform table'!A:B,2,0)</f>
        <v>#N/A</v>
      </c>
      <c r="Y217" t="e">
        <f>VLOOKUP(F217,'Transform table'!A:B,2,0)</f>
        <v>#N/A</v>
      </c>
      <c r="Z217" t="e">
        <f t="shared" si="3"/>
        <v>#N/A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hidden="1" x14ac:dyDescent="0.25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str">
        <f>VLOOKUP(F218,'Transform table'!A:B,2,0)</f>
        <v>Club Mercedes</v>
      </c>
      <c r="Z218" t="str">
        <f t="shared" si="3"/>
        <v>25/07/2026BerazateguiClub Mercedes</v>
      </c>
      <c r="AA218" t="str">
        <f>VLOOKUP($Z218,'oddspedia-matches'!$A:$AD,AA$2,0)</f>
        <v>0 - 1</v>
      </c>
      <c r="AB218" t="str">
        <f>VLOOKUP($Z218,'oddspedia-matches'!$A:$AD,AB$2,0)</f>
        <v>Red</v>
      </c>
      <c r="AC218" t="str">
        <f>VLOOKUP($Z218,'oddspedia-matches'!$A:$AD,AC$2,0)</f>
        <v>Red</v>
      </c>
      <c r="AD218" t="str">
        <f>VLOOKUP($Z218,'oddspedia-matches'!$A:$AD,AD$2,0)</f>
        <v>Green</v>
      </c>
      <c r="AE218" t="str">
        <f>VLOOKUP($Z218,'oddspedia-matches'!$A:$AD,AE$2,0)</f>
        <v>Red</v>
      </c>
      <c r="AF218" t="str">
        <f>VLOOKUP($Z218,'oddspedia-matches'!$A:$AD,AF$2,0)</f>
        <v>Green</v>
      </c>
      <c r="AG218" t="str">
        <f>VLOOKUP($Z218,'oddspedia-matches'!$A:$AD,AG$2,0)</f>
        <v>Green</v>
      </c>
      <c r="AH218" t="str">
        <f>VLOOKUP($Z218,'oddspedia-matches'!$A:$AD,AH$2,0)</f>
        <v>Red</v>
      </c>
      <c r="AI218" t="str">
        <f>VLOOKUP($Z218,'oddspedia-matches'!$A:$AD,AI$2,0)</f>
        <v>Red</v>
      </c>
      <c r="AJ218" t="str">
        <f>VLOOKUP($Z218,'oddspedia-matches'!$A:$AD,AJ$2,0)</f>
        <v>Green</v>
      </c>
      <c r="AK218" t="str">
        <f>VLOOKUP($Z218,'oddspedia-matches'!$A:$AD,AK$2,0)</f>
        <v>Green</v>
      </c>
      <c r="AL218" t="str">
        <f>VLOOKUP($Z218,'oddspedia-matches'!$A:$AD,AL$2,0)</f>
        <v>Red</v>
      </c>
      <c r="AM218" t="str">
        <f>VLOOKUP($Z218,'oddspedia-matches'!$A:$AD,AM$2,0)</f>
        <v>Red</v>
      </c>
      <c r="AN218" t="str">
        <f>VLOOKUP($Z218,'oddspedia-matches'!$A:$AD,AN$2,0)</f>
        <v>Green</v>
      </c>
      <c r="AO218" t="str">
        <f>VLOOKUP($Z218,'oddspedia-matches'!$A:$AD,AO$2,0)</f>
        <v>Green</v>
      </c>
      <c r="AP218" t="str">
        <f>VLOOKUP($Z218,'oddspedia-matches'!$A:$AD,AP$2,0)</f>
        <v>Red</v>
      </c>
      <c r="AQ218" t="str">
        <f>VLOOKUP($Z218,'oddspedia-matches'!$A:$AD,AQ$2,0)</f>
        <v>Green</v>
      </c>
    </row>
    <row r="219" spans="2:43" hidden="1" x14ac:dyDescent="0.25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Canuelas FC</v>
      </c>
      <c r="Y219" t="str">
        <f>VLOOKUP(F219,'Transform table'!A:B,2,0)</f>
        <v>Deportivo Muniz</v>
      </c>
      <c r="Z219" t="str">
        <f t="shared" si="3"/>
        <v>25/07/2026Canuelas FCDeportivo Muniz</v>
      </c>
      <c r="AA219" t="str">
        <f>VLOOKUP($Z219,'oddspedia-matches'!$A:$AD,AA$2,0)</f>
        <v>0 - 1</v>
      </c>
      <c r="AB219" t="str">
        <f>VLOOKUP($Z219,'oddspedia-matches'!$A:$AD,AB$2,0)</f>
        <v>Red</v>
      </c>
      <c r="AC219" t="str">
        <f>VLOOKUP($Z219,'oddspedia-matches'!$A:$AD,AC$2,0)</f>
        <v>Red</v>
      </c>
      <c r="AD219" t="str">
        <f>VLOOKUP($Z219,'oddspedia-matches'!$A:$AD,AD$2,0)</f>
        <v>Green</v>
      </c>
      <c r="AE219" t="str">
        <f>VLOOKUP($Z219,'oddspedia-matches'!$A:$AD,AE$2,0)</f>
        <v>Red</v>
      </c>
      <c r="AF219" t="str">
        <f>VLOOKUP($Z219,'oddspedia-matches'!$A:$AD,AF$2,0)</f>
        <v>Green</v>
      </c>
      <c r="AG219" t="str">
        <f>VLOOKUP($Z219,'oddspedia-matches'!$A:$AD,AG$2,0)</f>
        <v>Green</v>
      </c>
      <c r="AH219" t="str">
        <f>VLOOKUP($Z219,'oddspedia-matches'!$A:$AD,AH$2,0)</f>
        <v>Red</v>
      </c>
      <c r="AI219" t="str">
        <f>VLOOKUP($Z219,'oddspedia-matches'!$A:$AD,AI$2,0)</f>
        <v>Red</v>
      </c>
      <c r="AJ219" t="str">
        <f>VLOOKUP($Z219,'oddspedia-matches'!$A:$AD,AJ$2,0)</f>
        <v>Green</v>
      </c>
      <c r="AK219" t="str">
        <f>VLOOKUP($Z219,'oddspedia-matches'!$A:$AD,AK$2,0)</f>
        <v>Green</v>
      </c>
      <c r="AL219" t="str">
        <f>VLOOKUP($Z219,'oddspedia-matches'!$A:$AD,AL$2,0)</f>
        <v>Red</v>
      </c>
      <c r="AM219" t="str">
        <f>VLOOKUP($Z219,'oddspedia-matches'!$A:$AD,AM$2,0)</f>
        <v>Red</v>
      </c>
      <c r="AN219" t="str">
        <f>VLOOKUP($Z219,'oddspedia-matches'!$A:$AD,AN$2,0)</f>
        <v>Green</v>
      </c>
      <c r="AO219" t="str">
        <f>VLOOKUP($Z219,'oddspedia-matches'!$A:$AD,AO$2,0)</f>
        <v>Green</v>
      </c>
      <c r="AP219" t="str">
        <f>VLOOKUP($Z219,'oddspedia-matches'!$A:$AD,AP$2,0)</f>
        <v>Red</v>
      </c>
      <c r="AQ219" t="str">
        <f>VLOOKUP($Z219,'oddspedia-matches'!$A:$AD,AQ$2,0)</f>
        <v>Green</v>
      </c>
    </row>
    <row r="220" spans="2:43" hidden="1" x14ac:dyDescent="0.25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tr">
        <f>VLOOKUP(E220,'Transform table'!A:B,2,0)</f>
        <v>Estrella del Sur</v>
      </c>
      <c r="Y220" t="str">
        <f>VLOOKUP(F220,'Transform table'!A:B,2,0)</f>
        <v>Deportivo Paraguayo</v>
      </c>
      <c r="Z220" t="str">
        <f t="shared" si="3"/>
        <v>25/07/2026Estrella del SurDeportivo Paraguayo</v>
      </c>
      <c r="AA220" t="str">
        <f>VLOOKUP($Z220,'oddspedia-matches'!$A:$AD,AA$2,0)</f>
        <v>1 - 0</v>
      </c>
      <c r="AB220" t="str">
        <f>VLOOKUP($Z220,'oddspedia-matches'!$A:$AD,AB$2,0)</f>
        <v>Green</v>
      </c>
      <c r="AC220" t="str">
        <f>VLOOKUP($Z220,'oddspedia-matches'!$A:$AD,AC$2,0)</f>
        <v>Red</v>
      </c>
      <c r="AD220" t="str">
        <f>VLOOKUP($Z220,'oddspedia-matches'!$A:$AD,AD$2,0)</f>
        <v>Red</v>
      </c>
      <c r="AE220" t="str">
        <f>VLOOKUP($Z220,'oddspedia-matches'!$A:$AD,AE$2,0)</f>
        <v>Green</v>
      </c>
      <c r="AF220" t="str">
        <f>VLOOKUP($Z220,'oddspedia-matches'!$A:$AD,AF$2,0)</f>
        <v>Red</v>
      </c>
      <c r="AG220" t="str">
        <f>VLOOKUP($Z220,'oddspedia-matches'!$A:$AD,AG$2,0)</f>
        <v>Green</v>
      </c>
      <c r="AH220" t="str">
        <f>VLOOKUP($Z220,'oddspedia-matches'!$A:$AD,AH$2,0)</f>
        <v>Red</v>
      </c>
      <c r="AI220" t="str">
        <f>VLOOKUP($Z220,'oddspedia-matches'!$A:$AD,AI$2,0)</f>
        <v>Green</v>
      </c>
      <c r="AJ220" t="str">
        <f>VLOOKUP($Z220,'oddspedia-matches'!$A:$AD,AJ$2,0)</f>
        <v>Red</v>
      </c>
      <c r="AK220" t="str">
        <f>VLOOKUP($Z220,'oddspedia-matches'!$A:$AD,AK$2,0)</f>
        <v>Red</v>
      </c>
      <c r="AL220" t="str">
        <f>VLOOKUP($Z220,'oddspedia-matches'!$A:$AD,AL$2,0)</f>
        <v>Red</v>
      </c>
      <c r="AM220" t="str">
        <f>VLOOKUP($Z220,'oddspedia-matches'!$A:$AD,AM$2,0)</f>
        <v>Red</v>
      </c>
      <c r="AN220" t="str">
        <f>VLOOKUP($Z220,'oddspedia-matches'!$A:$AD,AN$2,0)</f>
        <v>Green</v>
      </c>
      <c r="AO220" t="str">
        <f>VLOOKUP($Z220,'oddspedia-matches'!$A:$AD,AO$2,0)</f>
        <v>Green</v>
      </c>
      <c r="AP220" t="str">
        <f>VLOOKUP($Z220,'oddspedia-matches'!$A:$AD,AP$2,0)</f>
        <v>Red</v>
      </c>
      <c r="AQ220" t="str">
        <f>VLOOKUP($Z220,'oddspedia-matches'!$A:$AD,AQ$2,0)</f>
        <v>Green</v>
      </c>
    </row>
    <row r="221" spans="2:43" hidden="1" x14ac:dyDescent="0.25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tr">
        <f>VLOOKUP(E221,'Transform table'!A:B,2,0)</f>
        <v>Centro AtlÃ©tico FÃ©nix</v>
      </c>
      <c r="Y221" t="e">
        <f>VLOOKUP(F221,'Transform table'!A:B,2,0)</f>
        <v>#N/A</v>
      </c>
      <c r="Z221" t="e">
        <f t="shared" si="3"/>
        <v>#N/A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hidden="1" x14ac:dyDescent="0.25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f>VLOOKUP(E222,'Transform table'!A:B,2,0)</f>
        <v>#N/A</v>
      </c>
      <c r="Y222" t="e">
        <f>VLOOKUP(F222,'Transform table'!A:B,2,0)</f>
        <v>#N/A</v>
      </c>
      <c r="Z222" t="e">
        <f t="shared" si="3"/>
        <v>#N/A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hidden="1" x14ac:dyDescent="0.25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f>VLOOKUP(E223,'Transform table'!A:B,2,0)</f>
        <v>#N/A</v>
      </c>
      <c r="Y223" t="e">
        <f>VLOOKUP(F223,'Transform table'!A:B,2,0)</f>
        <v>#N/A</v>
      </c>
      <c r="Z223" t="e">
        <f t="shared" si="3"/>
        <v>#N/A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hidden="1" x14ac:dyDescent="0.25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str">
        <f>VLOOKUP(F224,'Transform table'!A:B,2,0)</f>
        <v>Central Cordoba de Rosario</v>
      </c>
      <c r="Z224" t="str">
        <f t="shared" si="3"/>
        <v>25/07/2026Leones de RosarioCentral Cordoba de Rosario</v>
      </c>
      <c r="AA224" t="str">
        <f>VLOOKUP($Z224,'oddspedia-matches'!$A:$AD,AA$2,0)</f>
        <v>0 - 2</v>
      </c>
      <c r="AB224" t="str">
        <f>VLOOKUP($Z224,'oddspedia-matches'!$A:$AD,AB$2,0)</f>
        <v>Red</v>
      </c>
      <c r="AC224" t="str">
        <f>VLOOKUP($Z224,'oddspedia-matches'!$A:$AD,AC$2,0)</f>
        <v>Red</v>
      </c>
      <c r="AD224" t="str">
        <f>VLOOKUP($Z224,'oddspedia-matches'!$A:$AD,AD$2,0)</f>
        <v>Green</v>
      </c>
      <c r="AE224" t="str">
        <f>VLOOKUP($Z224,'oddspedia-matches'!$A:$AD,AE$2,0)</f>
        <v>Red</v>
      </c>
      <c r="AF224" t="str">
        <f>VLOOKUP($Z224,'oddspedia-matches'!$A:$AD,AF$2,0)</f>
        <v>Green</v>
      </c>
      <c r="AG224" t="str">
        <f>VLOOKUP($Z224,'oddspedia-matches'!$A:$AD,AG$2,0)</f>
        <v>Green</v>
      </c>
      <c r="AH224" t="str">
        <f>VLOOKUP($Z224,'oddspedia-matches'!$A:$AD,AH$2,0)</f>
        <v>Red</v>
      </c>
      <c r="AI224" t="str">
        <f>VLOOKUP($Z224,'oddspedia-matches'!$A:$AD,AI$2,0)</f>
        <v>Red</v>
      </c>
      <c r="AJ224" t="str">
        <f>VLOOKUP($Z224,'oddspedia-matches'!$A:$AD,AJ$2,0)</f>
        <v>Green</v>
      </c>
      <c r="AK224" t="str">
        <f>VLOOKUP($Z224,'oddspedia-matches'!$A:$AD,AK$2,0)</f>
        <v>Green</v>
      </c>
      <c r="AL224" t="str">
        <f>VLOOKUP($Z224,'oddspedia-matches'!$A:$AD,AL$2,0)</f>
        <v>Green</v>
      </c>
      <c r="AM224" t="str">
        <f>VLOOKUP($Z224,'oddspedia-matches'!$A:$AD,AM$2,0)</f>
        <v>Red</v>
      </c>
      <c r="AN224" t="str">
        <f>VLOOKUP($Z224,'oddspedia-matches'!$A:$AD,AN$2,0)</f>
        <v>Green</v>
      </c>
      <c r="AO224" t="str">
        <f>VLOOKUP($Z224,'oddspedia-matches'!$A:$AD,AO$2,0)</f>
        <v>Green</v>
      </c>
      <c r="AP224" t="str">
        <f>VLOOKUP($Z224,'oddspedia-matches'!$A:$AD,AP$2,0)</f>
        <v>Red</v>
      </c>
      <c r="AQ224" t="str">
        <f>VLOOKUP($Z224,'oddspedia-matches'!$A:$AD,AQ$2,0)</f>
        <v>Green</v>
      </c>
    </row>
    <row r="225" spans="2:43" hidden="1" x14ac:dyDescent="0.25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CA Lugano</v>
      </c>
      <c r="Y225" t="str">
        <f>VLOOKUP(F225,'Transform table'!A:B,2,0)</f>
        <v>Centro Espanol</v>
      </c>
      <c r="Z225" t="str">
        <f t="shared" si="3"/>
        <v>25/07/2026CA LuganoCentro Espanol</v>
      </c>
      <c r="AA225" t="str">
        <f>VLOOKUP($Z225,'oddspedia-matches'!$A:$AD,AA$2,0)</f>
        <v>1 - 0</v>
      </c>
      <c r="AB225" t="str">
        <f>VLOOKUP($Z225,'oddspedia-matches'!$A:$AD,AB$2,0)</f>
        <v>Green</v>
      </c>
      <c r="AC225" t="str">
        <f>VLOOKUP($Z225,'oddspedia-matches'!$A:$AD,AC$2,0)</f>
        <v>Red</v>
      </c>
      <c r="AD225" t="str">
        <f>VLOOKUP($Z225,'oddspedia-matches'!$A:$AD,AD$2,0)</f>
        <v>Red</v>
      </c>
      <c r="AE225" t="str">
        <f>VLOOKUP($Z225,'oddspedia-matches'!$A:$AD,AE$2,0)</f>
        <v>Green</v>
      </c>
      <c r="AF225" t="str">
        <f>VLOOKUP($Z225,'oddspedia-matches'!$A:$AD,AF$2,0)</f>
        <v>Red</v>
      </c>
      <c r="AG225" t="str">
        <f>VLOOKUP($Z225,'oddspedia-matches'!$A:$AD,AG$2,0)</f>
        <v>Green</v>
      </c>
      <c r="AH225" t="str">
        <f>VLOOKUP($Z225,'oddspedia-matches'!$A:$AD,AH$2,0)</f>
        <v>Red</v>
      </c>
      <c r="AI225" t="str">
        <f>VLOOKUP($Z225,'oddspedia-matches'!$A:$AD,AI$2,0)</f>
        <v>Green</v>
      </c>
      <c r="AJ225" t="str">
        <f>VLOOKUP($Z225,'oddspedia-matches'!$A:$AD,AJ$2,0)</f>
        <v>Red</v>
      </c>
      <c r="AK225" t="str">
        <f>VLOOKUP($Z225,'oddspedia-matches'!$A:$AD,AK$2,0)</f>
        <v>Red</v>
      </c>
      <c r="AL225" t="str">
        <f>VLOOKUP($Z225,'oddspedia-matches'!$A:$AD,AL$2,0)</f>
        <v>Red</v>
      </c>
      <c r="AM225" t="str">
        <f>VLOOKUP($Z225,'oddspedia-matches'!$A:$AD,AM$2,0)</f>
        <v>Red</v>
      </c>
      <c r="AN225" t="str">
        <f>VLOOKUP($Z225,'oddspedia-matches'!$A:$AD,AN$2,0)</f>
        <v>Green</v>
      </c>
      <c r="AO225" t="str">
        <f>VLOOKUP($Z225,'oddspedia-matches'!$A:$AD,AO$2,0)</f>
        <v>Green</v>
      </c>
      <c r="AP225" t="str">
        <f>VLOOKUP($Z225,'oddspedia-matches'!$A:$AD,AP$2,0)</f>
        <v>Red</v>
      </c>
      <c r="AQ225" t="str">
        <f>VLOOKUP($Z225,'oddspedia-matches'!$A:$AD,AQ$2,0)</f>
        <v>Green</v>
      </c>
    </row>
    <row r="226" spans="2:43" hidden="1" x14ac:dyDescent="0.25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f>VLOOKUP(E226,'Transform table'!A:B,2,0)</f>
        <v>#N/A</v>
      </c>
      <c r="Y226" t="e">
        <f>VLOOKUP(F226,'Transform table'!A:B,2,0)</f>
        <v>#N/A</v>
      </c>
      <c r="Z226" t="e">
        <f t="shared" si="3"/>
        <v>#N/A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hidden="1" x14ac:dyDescent="0.25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f>VLOOKUP(E227,'Transform table'!A:B,2,0)</f>
        <v>#N/A</v>
      </c>
      <c r="Y227" t="e">
        <f>VLOOKUP(F227,'Transform table'!A:B,2,0)</f>
        <v>#N/A</v>
      </c>
      <c r="Z227" t="e">
        <f t="shared" si="3"/>
        <v>#N/A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hidden="1" x14ac:dyDescent="0.25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f>VLOOKUP(E228,'Transform table'!A:B,2,0)</f>
        <v>#N/A</v>
      </c>
      <c r="Y228" t="e">
        <f>VLOOKUP(F228,'Transform table'!A:B,2,0)</f>
        <v>#N/A</v>
      </c>
      <c r="Z228" t="e">
        <f t="shared" si="3"/>
        <v>#N/A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hidden="1" x14ac:dyDescent="0.25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Haugesund</v>
      </c>
      <c r="Y229" t="str">
        <f>VLOOKUP(F229,'Transform table'!A:B,2,0)</f>
        <v>Bryne</v>
      </c>
      <c r="Z229" t="str">
        <f t="shared" si="3"/>
        <v>25/07/2026HaugesundBryne</v>
      </c>
      <c r="AA229" t="str">
        <f>VLOOKUP($Z229,'oddspedia-matches'!$A:$AD,AA$2,0)</f>
        <v>1 - 2</v>
      </c>
      <c r="AB229" t="str">
        <f>VLOOKUP($Z229,'oddspedia-matches'!$A:$AD,AB$2,0)</f>
        <v>Red</v>
      </c>
      <c r="AC229" t="str">
        <f>VLOOKUP($Z229,'oddspedia-matches'!$A:$AD,AC$2,0)</f>
        <v>Red</v>
      </c>
      <c r="AD229" t="str">
        <f>VLOOKUP($Z229,'oddspedia-matches'!$A:$AD,AD$2,0)</f>
        <v>Green</v>
      </c>
      <c r="AE229" t="str">
        <f>VLOOKUP($Z229,'oddspedia-matches'!$A:$AD,AE$2,0)</f>
        <v>Red</v>
      </c>
      <c r="AF229" t="str">
        <f>VLOOKUP($Z229,'oddspedia-matches'!$A:$AD,AF$2,0)</f>
        <v>Green</v>
      </c>
      <c r="AG229" t="str">
        <f>VLOOKUP($Z229,'oddspedia-matches'!$A:$AD,AG$2,0)</f>
        <v>Green</v>
      </c>
      <c r="AH229" t="str">
        <f>VLOOKUP($Z229,'oddspedia-matches'!$A:$AD,AH$2,0)</f>
        <v>Green</v>
      </c>
      <c r="AI229" t="str">
        <f>VLOOKUP($Z229,'oddspedia-matches'!$A:$AD,AI$2,0)</f>
        <v>Red</v>
      </c>
      <c r="AJ229" t="str">
        <f>VLOOKUP($Z229,'oddspedia-matches'!$A:$AD,AJ$2,0)</f>
        <v>Red</v>
      </c>
      <c r="AK229" t="str">
        <f>VLOOKUP($Z229,'oddspedia-matches'!$A:$AD,AK$2,0)</f>
        <v>Green</v>
      </c>
      <c r="AL229" t="str">
        <f>VLOOKUP($Z229,'oddspedia-matches'!$A:$AD,AL$2,0)</f>
        <v>Green</v>
      </c>
      <c r="AM229" t="str">
        <f>VLOOKUP($Z229,'oddspedia-matches'!$A:$AD,AM$2,0)</f>
        <v>Green</v>
      </c>
      <c r="AN229" t="str">
        <f>VLOOKUP($Z229,'oddspedia-matches'!$A:$AD,AN$2,0)</f>
        <v>Red</v>
      </c>
      <c r="AO229" t="str">
        <f>VLOOKUP($Z229,'oddspedia-matches'!$A:$AD,AO$2,0)</f>
        <v>Green</v>
      </c>
      <c r="AP229" t="str">
        <f>VLOOKUP($Z229,'oddspedia-matches'!$A:$AD,AP$2,0)</f>
        <v>Green</v>
      </c>
      <c r="AQ229" t="str">
        <f>VLOOKUP($Z229,'oddspedia-matches'!$A:$AD,AQ$2,0)</f>
        <v>Red</v>
      </c>
    </row>
    <row r="230" spans="2:43" hidden="1" x14ac:dyDescent="0.25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 Huancayo</v>
      </c>
      <c r="Y230" t="str">
        <f>VLOOKUP(F230,'Transform table'!A:B,2,0)</f>
        <v>Atletico Grau</v>
      </c>
      <c r="Z230" t="str">
        <f t="shared" si="3"/>
        <v>25/07/2026Sport HuancayoAtletico Grau</v>
      </c>
      <c r="AA230" t="str">
        <f>VLOOKUP($Z230,'oddspedia-matches'!$A:$AD,AA$2,0)</f>
        <v>2 - 0</v>
      </c>
      <c r="AB230" t="str">
        <f>VLOOKUP($Z230,'oddspedia-matches'!$A:$AD,AB$2,0)</f>
        <v>Green</v>
      </c>
      <c r="AC230" t="str">
        <f>VLOOKUP($Z230,'oddspedia-matches'!$A:$AD,AC$2,0)</f>
        <v>Red</v>
      </c>
      <c r="AD230" t="str">
        <f>VLOOKUP($Z230,'oddspedia-matches'!$A:$AD,AD$2,0)</f>
        <v>Red</v>
      </c>
      <c r="AE230" t="str">
        <f>VLOOKUP($Z230,'oddspedia-matches'!$A:$AD,AE$2,0)</f>
        <v>Green</v>
      </c>
      <c r="AF230" t="str">
        <f>VLOOKUP($Z230,'oddspedia-matches'!$A:$AD,AF$2,0)</f>
        <v>Red</v>
      </c>
      <c r="AG230" t="str">
        <f>VLOOKUP($Z230,'oddspedia-matches'!$A:$AD,AG$2,0)</f>
        <v>Green</v>
      </c>
      <c r="AH230" t="str">
        <f>VLOOKUP($Z230,'oddspedia-matches'!$A:$AD,AH$2,0)</f>
        <v>Red</v>
      </c>
      <c r="AI230" t="str">
        <f>VLOOKUP($Z230,'oddspedia-matches'!$A:$AD,AI$2,0)</f>
        <v>Green</v>
      </c>
      <c r="AJ230" t="str">
        <f>VLOOKUP($Z230,'oddspedia-matches'!$A:$AD,AJ$2,0)</f>
        <v>Red</v>
      </c>
      <c r="AK230" t="str">
        <f>VLOOKUP($Z230,'oddspedia-matches'!$A:$AD,AK$2,0)</f>
        <v>Red</v>
      </c>
      <c r="AL230" t="str">
        <f>VLOOKUP($Z230,'oddspedia-matches'!$A:$AD,AL$2,0)</f>
        <v>Green</v>
      </c>
      <c r="AM230" t="str">
        <f>VLOOKUP($Z230,'oddspedia-matches'!$A:$AD,AM$2,0)</f>
        <v>Red</v>
      </c>
      <c r="AN230" t="str">
        <f>VLOOKUP($Z230,'oddspedia-matches'!$A:$AD,AN$2,0)</f>
        <v>Green</v>
      </c>
      <c r="AO230" t="str">
        <f>VLOOKUP($Z230,'oddspedia-matches'!$A:$AD,AO$2,0)</f>
        <v>Green</v>
      </c>
      <c r="AP230" t="str">
        <f>VLOOKUP($Z230,'oddspedia-matches'!$A:$AD,AP$2,0)</f>
        <v>Red</v>
      </c>
      <c r="AQ230" t="str">
        <f>VLOOKUP($Z230,'oddspedia-matches'!$A:$AD,AQ$2,0)</f>
        <v>Green</v>
      </c>
    </row>
    <row r="231" spans="2:43" hidden="1" x14ac:dyDescent="0.25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CA Cerro</v>
      </c>
      <c r="Z231" t="str">
        <f t="shared" si="3"/>
        <v>25/07/2026Defensor SportingCA Cerro</v>
      </c>
      <c r="AA231" t="str">
        <f>VLOOKUP($Z231,'oddspedia-matches'!$A:$AD,AA$2,0)</f>
        <v xml:space="preserve"> - </v>
      </c>
      <c r="AB231" t="str">
        <f>VLOOKUP($Z231,'oddspedia-matches'!$A:$AD,AB$2,0)</f>
        <v>Red</v>
      </c>
      <c r="AC231" t="str">
        <f>VLOOKUP($Z231,'oddspedia-matches'!$A:$AD,AC$2,0)</f>
        <v>Green</v>
      </c>
      <c r="AD231" t="str">
        <f>VLOOKUP($Z231,'oddspedia-matches'!$A:$AD,AD$2,0)</f>
        <v>Red</v>
      </c>
      <c r="AE231" t="str">
        <f>VLOOKUP($Z231,'oddspedia-matches'!$A:$AD,AE$2,0)</f>
        <v>Green</v>
      </c>
      <c r="AF231" t="str">
        <f>VLOOKUP($Z231,'oddspedia-matches'!$A:$AD,AF$2,0)</f>
        <v>Green</v>
      </c>
      <c r="AG231" t="str">
        <f>VLOOKUP($Z231,'oddspedia-matches'!$A:$AD,AG$2,0)</f>
        <v>Red</v>
      </c>
      <c r="AH231" t="str">
        <f>VLOOKUP($Z231,'oddspedia-matches'!$A:$AD,AH$2,0)</f>
        <v>Red</v>
      </c>
      <c r="AI231" t="str">
        <f>VLOOKUP($Z231,'oddspedia-matches'!$A:$AD,AI$2,0)</f>
        <v>Green</v>
      </c>
      <c r="AJ231" t="str">
        <f>VLOOKUP($Z231,'oddspedia-matches'!$A:$AD,AJ$2,0)</f>
        <v>Red</v>
      </c>
      <c r="AK231" t="str">
        <f>VLOOKUP($Z231,'oddspedia-matches'!$A:$AD,AK$2,0)</f>
        <v>Red</v>
      </c>
      <c r="AL231" t="str">
        <f>VLOOKUP($Z231,'oddspedia-matches'!$A:$AD,AL$2,0)</f>
        <v>Red</v>
      </c>
      <c r="AM231" t="str">
        <f>VLOOKUP($Z231,'oddspedia-matches'!$A:$AD,AM$2,0)</f>
        <v>Red</v>
      </c>
      <c r="AN231" t="str">
        <f>VLOOKUP($Z231,'oddspedia-matches'!$A:$AD,AN$2,0)</f>
        <v>Green</v>
      </c>
      <c r="AO231" t="str">
        <f>VLOOKUP($Z231,'oddspedia-matches'!$A:$AD,AO$2,0)</f>
        <v>Green</v>
      </c>
      <c r="AP231" t="str">
        <f>VLOOKUP($Z231,'oddspedia-matches'!$A:$AD,AP$2,0)</f>
        <v>Red</v>
      </c>
      <c r="AQ231" t="str">
        <f>VLOOKUP($Z231,'oddspedia-matches'!$A:$AD,AQ$2,0)</f>
        <v>Green</v>
      </c>
    </row>
    <row r="232" spans="2:43" hidden="1" x14ac:dyDescent="0.25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Longford Town</v>
      </c>
      <c r="Y232" t="str">
        <f>VLOOKUP(F232,'Transform table'!A:B,2,0)</f>
        <v>Wexford Youths</v>
      </c>
      <c r="Z232" t="str">
        <f t="shared" si="3"/>
        <v>25/07/2026Longford TownWexford Youths</v>
      </c>
      <c r="AA232" t="str">
        <f>VLOOKUP($Z232,'oddspedia-matches'!$A:$AD,AA$2,0)</f>
        <v>1 - 2</v>
      </c>
      <c r="AB232" t="str">
        <f>VLOOKUP($Z232,'oddspedia-matches'!$A:$AD,AB$2,0)</f>
        <v>Red</v>
      </c>
      <c r="AC232" t="str">
        <f>VLOOKUP($Z232,'oddspedia-matches'!$A:$AD,AC$2,0)</f>
        <v>Red</v>
      </c>
      <c r="AD232" t="str">
        <f>VLOOKUP($Z232,'oddspedia-matches'!$A:$AD,AD$2,0)</f>
        <v>Green</v>
      </c>
      <c r="AE232" t="str">
        <f>VLOOKUP($Z232,'oddspedia-matches'!$A:$AD,AE$2,0)</f>
        <v>Red</v>
      </c>
      <c r="AF232" t="str">
        <f>VLOOKUP($Z232,'oddspedia-matches'!$A:$AD,AF$2,0)</f>
        <v>Green</v>
      </c>
      <c r="AG232" t="str">
        <f>VLOOKUP($Z232,'oddspedia-matches'!$A:$AD,AG$2,0)</f>
        <v>Green</v>
      </c>
      <c r="AH232" t="str">
        <f>VLOOKUP($Z232,'oddspedia-matches'!$A:$AD,AH$2,0)</f>
        <v>Red</v>
      </c>
      <c r="AI232" t="str">
        <f>VLOOKUP($Z232,'oddspedia-matches'!$A:$AD,AI$2,0)</f>
        <v>Red</v>
      </c>
      <c r="AJ232" t="str">
        <f>VLOOKUP($Z232,'oddspedia-matches'!$A:$AD,AJ$2,0)</f>
        <v>Green</v>
      </c>
      <c r="AK232" t="str">
        <f>VLOOKUP($Z232,'oddspedia-matches'!$A:$AD,AK$2,0)</f>
        <v>Green</v>
      </c>
      <c r="AL232" t="str">
        <f>VLOOKUP($Z232,'oddspedia-matches'!$A:$AD,AL$2,0)</f>
        <v>Green</v>
      </c>
      <c r="AM232" t="str">
        <f>VLOOKUP($Z232,'oddspedia-matches'!$A:$AD,AM$2,0)</f>
        <v>Green</v>
      </c>
      <c r="AN232" t="str">
        <f>VLOOKUP($Z232,'oddspedia-matches'!$A:$AD,AN$2,0)</f>
        <v>Red</v>
      </c>
      <c r="AO232" t="str">
        <f>VLOOKUP($Z232,'oddspedia-matches'!$A:$AD,AO$2,0)</f>
        <v>Green</v>
      </c>
      <c r="AP232" t="str">
        <f>VLOOKUP($Z232,'oddspedia-matches'!$A:$AD,AP$2,0)</f>
        <v>Green</v>
      </c>
      <c r="AQ232" t="str">
        <f>VLOOKUP($Z232,'oddspedia-matches'!$A:$AD,AQ$2,0)</f>
        <v>Red</v>
      </c>
    </row>
    <row r="233" spans="2:43" hidden="1" x14ac:dyDescent="0.25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Sligo FC</v>
      </c>
      <c r="Y233" t="str">
        <f>VLOOKUP(F233,'Transform table'!A:B,2,0)</f>
        <v>Drogheda United</v>
      </c>
      <c r="Z233" t="str">
        <f t="shared" si="3"/>
        <v>25/07/2026Sligo FCDrogheda United</v>
      </c>
      <c r="AA233" t="str">
        <f>VLOOKUP($Z233,'oddspedia-matches'!$A:$AD,AA$2,0)</f>
        <v>2 - 2</v>
      </c>
      <c r="AB233" t="str">
        <f>VLOOKUP($Z233,'oddspedia-matches'!$A:$AD,AB$2,0)</f>
        <v>Red</v>
      </c>
      <c r="AC233" t="str">
        <f>VLOOKUP($Z233,'oddspedia-matches'!$A:$AD,AC$2,0)</f>
        <v>Green</v>
      </c>
      <c r="AD233" t="str">
        <f>VLOOKUP($Z233,'oddspedia-matches'!$A:$AD,AD$2,0)</f>
        <v>Red</v>
      </c>
      <c r="AE233" t="str">
        <f>VLOOKUP($Z233,'oddspedia-matches'!$A:$AD,AE$2,0)</f>
        <v>Green</v>
      </c>
      <c r="AF233" t="str">
        <f>VLOOKUP($Z233,'oddspedia-matches'!$A:$AD,AF$2,0)</f>
        <v>Green</v>
      </c>
      <c r="AG233" t="str">
        <f>VLOOKUP($Z233,'oddspedia-matches'!$A:$AD,AG$2,0)</f>
        <v>Red</v>
      </c>
      <c r="AH233" t="str">
        <f>VLOOKUP($Z233,'oddspedia-matches'!$A:$AD,AH$2,0)</f>
        <v>Green</v>
      </c>
      <c r="AI233" t="str">
        <f>VLOOKUP($Z233,'oddspedia-matches'!$A:$AD,AI$2,0)</f>
        <v>Red</v>
      </c>
      <c r="AJ233" t="str">
        <f>VLOOKUP($Z233,'oddspedia-matches'!$A:$AD,AJ$2,0)</f>
        <v>Red</v>
      </c>
      <c r="AK233" t="str">
        <f>VLOOKUP($Z233,'oddspedia-matches'!$A:$AD,AK$2,0)</f>
        <v>Green</v>
      </c>
      <c r="AL233" t="str">
        <f>VLOOKUP($Z233,'oddspedia-matches'!$A:$AD,AL$2,0)</f>
        <v>Green</v>
      </c>
      <c r="AM233" t="str">
        <f>VLOOKUP($Z233,'oddspedia-matches'!$A:$AD,AM$2,0)</f>
        <v>Green</v>
      </c>
      <c r="AN233" t="str">
        <f>VLOOKUP($Z233,'oddspedia-matches'!$A:$AD,AN$2,0)</f>
        <v>Red</v>
      </c>
      <c r="AO233" t="str">
        <f>VLOOKUP($Z233,'oddspedia-matches'!$A:$AD,AO$2,0)</f>
        <v>Red</v>
      </c>
      <c r="AP233" t="str">
        <f>VLOOKUP($Z233,'oddspedia-matches'!$A:$AD,AP$2,0)</f>
        <v>Green</v>
      </c>
      <c r="AQ233" t="str">
        <f>VLOOKUP($Z233,'oddspedia-matches'!$A:$AD,AQ$2,0)</f>
        <v>Red</v>
      </c>
    </row>
    <row r="234" spans="2:43" hidden="1" x14ac:dyDescent="0.25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de Rafaela</v>
      </c>
      <c r="Y234" t="str">
        <f>VLOOKUP(F234,'Transform table'!A:B,2,0)</f>
        <v>Nueva Chicago</v>
      </c>
      <c r="Z234" t="str">
        <f t="shared" si="3"/>
        <v>25/07/2026Atletico de RafaelaNueva Chicago</v>
      </c>
      <c r="AA234" t="str">
        <f>VLOOKUP($Z234,'oddspedia-matches'!$A:$AD,AA$2,0)</f>
        <v>1 - 0</v>
      </c>
      <c r="AB234" t="str">
        <f>VLOOKUP($Z234,'oddspedia-matches'!$A:$AD,AB$2,0)</f>
        <v>Green</v>
      </c>
      <c r="AC234" t="str">
        <f>VLOOKUP($Z234,'oddspedia-matches'!$A:$AD,AC$2,0)</f>
        <v>Red</v>
      </c>
      <c r="AD234" t="str">
        <f>VLOOKUP($Z234,'oddspedia-matches'!$A:$AD,AD$2,0)</f>
        <v>Red</v>
      </c>
      <c r="AE234" t="str">
        <f>VLOOKUP($Z234,'oddspedia-matches'!$A:$AD,AE$2,0)</f>
        <v>Green</v>
      </c>
      <c r="AF234" t="str">
        <f>VLOOKUP($Z234,'oddspedia-matches'!$A:$AD,AF$2,0)</f>
        <v>Red</v>
      </c>
      <c r="AG234" t="str">
        <f>VLOOKUP($Z234,'oddspedia-matches'!$A:$AD,AG$2,0)</f>
        <v>Green</v>
      </c>
      <c r="AH234" t="str">
        <f>VLOOKUP($Z234,'oddspedia-matches'!$A:$AD,AH$2,0)</f>
        <v>Red</v>
      </c>
      <c r="AI234" t="str">
        <f>VLOOKUP($Z234,'oddspedia-matches'!$A:$AD,AI$2,0)</f>
        <v>Green</v>
      </c>
      <c r="AJ234" t="str">
        <f>VLOOKUP($Z234,'oddspedia-matches'!$A:$AD,AJ$2,0)</f>
        <v>Red</v>
      </c>
      <c r="AK234" t="str">
        <f>VLOOKUP($Z234,'oddspedia-matches'!$A:$AD,AK$2,0)</f>
        <v>Red</v>
      </c>
      <c r="AL234" t="str">
        <f>VLOOKUP($Z234,'oddspedia-matches'!$A:$AD,AL$2,0)</f>
        <v>Red</v>
      </c>
      <c r="AM234" t="str">
        <f>VLOOKUP($Z234,'oddspedia-matches'!$A:$AD,AM$2,0)</f>
        <v>Red</v>
      </c>
      <c r="AN234" t="str">
        <f>VLOOKUP($Z234,'oddspedia-matches'!$A:$AD,AN$2,0)</f>
        <v>Green</v>
      </c>
      <c r="AO234" t="str">
        <f>VLOOKUP($Z234,'oddspedia-matches'!$A:$AD,AO$2,0)</f>
        <v>Green</v>
      </c>
      <c r="AP234" t="str">
        <f>VLOOKUP($Z234,'oddspedia-matches'!$A:$AD,AP$2,0)</f>
        <v>Red</v>
      </c>
      <c r="AQ234" t="str">
        <f>VLOOKUP($Z234,'oddspedia-matches'!$A:$AD,AQ$2,0)</f>
        <v>Green</v>
      </c>
    </row>
    <row r="235" spans="2:43" hidden="1" x14ac:dyDescent="0.25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tr">
        <f>VLOOKUP(E235,'Transform table'!A:B,2,0)</f>
        <v>Always Ready</v>
      </c>
      <c r="Y235" t="str">
        <f>VLOOKUP(F235,'Transform table'!A:B,2,0)</f>
        <v>SA Bulo Bulo</v>
      </c>
      <c r="Z235" t="str">
        <f t="shared" si="3"/>
        <v>25/07/2026Always ReadySA Bulo Bulo</v>
      </c>
      <c r="AA235" t="str">
        <f>VLOOKUP($Z235,'oddspedia-matches'!$A:$AD,AA$2,0)</f>
        <v>3 - 1</v>
      </c>
      <c r="AB235" t="str">
        <f>VLOOKUP($Z235,'oddspedia-matches'!$A:$AD,AB$2,0)</f>
        <v>Green</v>
      </c>
      <c r="AC235" t="str">
        <f>VLOOKUP($Z235,'oddspedia-matches'!$A:$AD,AC$2,0)</f>
        <v>Red</v>
      </c>
      <c r="AD235" t="str">
        <f>VLOOKUP($Z235,'oddspedia-matches'!$A:$AD,AD$2,0)</f>
        <v>Red</v>
      </c>
      <c r="AE235" t="str">
        <f>VLOOKUP($Z235,'oddspedia-matches'!$A:$AD,AE$2,0)</f>
        <v>Green</v>
      </c>
      <c r="AF235" t="str">
        <f>VLOOKUP($Z235,'oddspedia-matches'!$A:$AD,AF$2,0)</f>
        <v>Red</v>
      </c>
      <c r="AG235" t="str">
        <f>VLOOKUP($Z235,'oddspedia-matches'!$A:$AD,AG$2,0)</f>
        <v>Green</v>
      </c>
      <c r="AH235" t="str">
        <f>VLOOKUP($Z235,'oddspedia-matches'!$A:$AD,AH$2,0)</f>
        <v>Green</v>
      </c>
      <c r="AI235" t="str">
        <f>VLOOKUP($Z235,'oddspedia-matches'!$A:$AD,AI$2,0)</f>
        <v>Red</v>
      </c>
      <c r="AJ235" t="str">
        <f>VLOOKUP($Z235,'oddspedia-matches'!$A:$AD,AJ$2,0)</f>
        <v>Red</v>
      </c>
      <c r="AK235" t="str">
        <f>VLOOKUP($Z235,'oddspedia-matches'!$A:$AD,AK$2,0)</f>
        <v>Green</v>
      </c>
      <c r="AL235" t="str">
        <f>VLOOKUP($Z235,'oddspedia-matches'!$A:$AD,AL$2,0)</f>
        <v>Green</v>
      </c>
      <c r="AM235" t="str">
        <f>VLOOKUP($Z235,'oddspedia-matches'!$A:$AD,AM$2,0)</f>
        <v>Green</v>
      </c>
      <c r="AN235" t="str">
        <f>VLOOKUP($Z235,'oddspedia-matches'!$A:$AD,AN$2,0)</f>
        <v>Red</v>
      </c>
      <c r="AO235" t="str">
        <f>VLOOKUP($Z235,'oddspedia-matches'!$A:$AD,AO$2,0)</f>
        <v>Red</v>
      </c>
      <c r="AP235" t="str">
        <f>VLOOKUP($Z235,'oddspedia-matches'!$A:$AD,AP$2,0)</f>
        <v>Green</v>
      </c>
      <c r="AQ235" t="str">
        <f>VLOOKUP($Z235,'oddspedia-matches'!$A:$AD,AQ$2,0)</f>
        <v>Red</v>
      </c>
    </row>
    <row r="236" spans="2:43" hidden="1" x14ac:dyDescent="0.25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tr">
        <f>VLOOKUP(E236,'Transform table'!A:B,2,0)</f>
        <v>Iguatu</v>
      </c>
      <c r="Y236" t="str">
        <f>VLOOKUP(F236,'Transform table'!A:B,2,0)</f>
        <v>Nacional AM</v>
      </c>
      <c r="Z236" t="str">
        <f t="shared" si="3"/>
        <v>25/07/2026IguatuNacional AM</v>
      </c>
      <c r="AA236" t="str">
        <f>VLOOKUP($Z236,'oddspedia-matches'!$A:$AD,AA$2,0)</f>
        <v>1 - 1</v>
      </c>
      <c r="AB236" t="str">
        <f>VLOOKUP($Z236,'oddspedia-matches'!$A:$AD,AB$2,0)</f>
        <v>Red</v>
      </c>
      <c r="AC236" t="str">
        <f>VLOOKUP($Z236,'oddspedia-matches'!$A:$AD,AC$2,0)</f>
        <v>Green</v>
      </c>
      <c r="AD236" t="str">
        <f>VLOOKUP($Z236,'oddspedia-matches'!$A:$AD,AD$2,0)</f>
        <v>Red</v>
      </c>
      <c r="AE236" t="str">
        <f>VLOOKUP($Z236,'oddspedia-matches'!$A:$AD,AE$2,0)</f>
        <v>Green</v>
      </c>
      <c r="AF236" t="str">
        <f>VLOOKUP($Z236,'oddspedia-matches'!$A:$AD,AF$2,0)</f>
        <v>Green</v>
      </c>
      <c r="AG236" t="str">
        <f>VLOOKUP($Z236,'oddspedia-matches'!$A:$AD,AG$2,0)</f>
        <v>Red</v>
      </c>
      <c r="AH236" t="str">
        <f>VLOOKUP($Z236,'oddspedia-matches'!$A:$AD,AH$2,0)</f>
        <v>Red</v>
      </c>
      <c r="AI236" t="str">
        <f>VLOOKUP($Z236,'oddspedia-matches'!$A:$AD,AI$2,0)</f>
        <v>Green</v>
      </c>
      <c r="AJ236" t="str">
        <f>VLOOKUP($Z236,'oddspedia-matches'!$A:$AD,AJ$2,0)</f>
        <v>Red</v>
      </c>
      <c r="AK236" t="str">
        <f>VLOOKUP($Z236,'oddspedia-matches'!$A:$AD,AK$2,0)</f>
        <v>Green</v>
      </c>
      <c r="AL236" t="str">
        <f>VLOOKUP($Z236,'oddspedia-matches'!$A:$AD,AL$2,0)</f>
        <v>Green</v>
      </c>
      <c r="AM236" t="str">
        <f>VLOOKUP($Z236,'oddspedia-matches'!$A:$AD,AM$2,0)</f>
        <v>Red</v>
      </c>
      <c r="AN236" t="str">
        <f>VLOOKUP($Z236,'oddspedia-matches'!$A:$AD,AN$2,0)</f>
        <v>Green</v>
      </c>
      <c r="AO236" t="str">
        <f>VLOOKUP($Z236,'oddspedia-matches'!$A:$AD,AO$2,0)</f>
        <v>Green</v>
      </c>
      <c r="AP236" t="str">
        <f>VLOOKUP($Z236,'oddspedia-matches'!$A:$AD,AP$2,0)</f>
        <v>Green</v>
      </c>
      <c r="AQ236" t="str">
        <f>VLOOKUP($Z236,'oddspedia-matches'!$A:$AD,AQ$2,0)</f>
        <v>Red</v>
      </c>
    </row>
    <row r="237" spans="2:43" hidden="1" x14ac:dyDescent="0.25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SP</v>
      </c>
      <c r="Y237" t="str">
        <f>VLOOKUP(F237,'Transform table'!A:B,2,0)</f>
        <v>Uberlandia MG</v>
      </c>
      <c r="Z237" t="str">
        <f t="shared" si="3"/>
        <v>25/07/2026Portuguesa SPUberlandia MG</v>
      </c>
      <c r="AA237" t="str">
        <f>VLOOKUP($Z237,'oddspedia-matches'!$A:$AD,AA$2,0)</f>
        <v>1 - 0</v>
      </c>
      <c r="AB237" t="str">
        <f>VLOOKUP($Z237,'oddspedia-matches'!$A:$AD,AB$2,0)</f>
        <v>Green</v>
      </c>
      <c r="AC237" t="str">
        <f>VLOOKUP($Z237,'oddspedia-matches'!$A:$AD,AC$2,0)</f>
        <v>Red</v>
      </c>
      <c r="AD237" t="str">
        <f>VLOOKUP($Z237,'oddspedia-matches'!$A:$AD,AD$2,0)</f>
        <v>Red</v>
      </c>
      <c r="AE237" t="str">
        <f>VLOOKUP($Z237,'oddspedia-matches'!$A:$AD,AE$2,0)</f>
        <v>Green</v>
      </c>
      <c r="AF237" t="str">
        <f>VLOOKUP($Z237,'oddspedia-matches'!$A:$AD,AF$2,0)</f>
        <v>Red</v>
      </c>
      <c r="AG237" t="str">
        <f>VLOOKUP($Z237,'oddspedia-matches'!$A:$AD,AG$2,0)</f>
        <v>Green</v>
      </c>
      <c r="AH237" t="str">
        <f>VLOOKUP($Z237,'oddspedia-matches'!$A:$AD,AH$2,0)</f>
        <v>Red</v>
      </c>
      <c r="AI237" t="str">
        <f>VLOOKUP($Z237,'oddspedia-matches'!$A:$AD,AI$2,0)</f>
        <v>Green</v>
      </c>
      <c r="AJ237" t="str">
        <f>VLOOKUP($Z237,'oddspedia-matches'!$A:$AD,AJ$2,0)</f>
        <v>Red</v>
      </c>
      <c r="AK237" t="str">
        <f>VLOOKUP($Z237,'oddspedia-matches'!$A:$AD,AK$2,0)</f>
        <v>Red</v>
      </c>
      <c r="AL237" t="str">
        <f>VLOOKUP($Z237,'oddspedia-matches'!$A:$AD,AL$2,0)</f>
        <v>Red</v>
      </c>
      <c r="AM237" t="str">
        <f>VLOOKUP($Z237,'oddspedia-matches'!$A:$AD,AM$2,0)</f>
        <v>Red</v>
      </c>
      <c r="AN237" t="str">
        <f>VLOOKUP($Z237,'oddspedia-matches'!$A:$AD,AN$2,0)</f>
        <v>Green</v>
      </c>
      <c r="AO237" t="str">
        <f>VLOOKUP($Z237,'oddspedia-matches'!$A:$AD,AO$2,0)</f>
        <v>Green</v>
      </c>
      <c r="AP237" t="str">
        <f>VLOOKUP($Z237,'oddspedia-matches'!$A:$AD,AP$2,0)</f>
        <v>Red</v>
      </c>
      <c r="AQ237" t="str">
        <f>VLOOKUP($Z237,'oddspedia-matches'!$A:$AD,AQ$2,0)</f>
        <v>Green</v>
      </c>
    </row>
    <row r="238" spans="2:43" hidden="1" x14ac:dyDescent="0.25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tr">
        <f>VLOOKUP(E238,'Transform table'!A:B,2,0)</f>
        <v>Coquimbo Unido</v>
      </c>
      <c r="Y238" t="str">
        <f>VLOOKUP(F238,'Transform table'!A:B,2,0)</f>
        <v>Universidad de Concepcion</v>
      </c>
      <c r="Z238" t="str">
        <f t="shared" si="3"/>
        <v>25/07/2026Coquimbo UnidoUniversidad de Concepcion</v>
      </c>
      <c r="AA238" t="str">
        <f>VLOOKUP($Z238,'oddspedia-matches'!$A:$AD,AA$2,0)</f>
        <v xml:space="preserve"> - </v>
      </c>
      <c r="AB238" t="str">
        <f>VLOOKUP($Z238,'oddspedia-matches'!$A:$AD,AB$2,0)</f>
        <v>Red</v>
      </c>
      <c r="AC238" t="str">
        <f>VLOOKUP($Z238,'oddspedia-matches'!$A:$AD,AC$2,0)</f>
        <v>Green</v>
      </c>
      <c r="AD238" t="str">
        <f>VLOOKUP($Z238,'oddspedia-matches'!$A:$AD,AD$2,0)</f>
        <v>Red</v>
      </c>
      <c r="AE238" t="str">
        <f>VLOOKUP($Z238,'oddspedia-matches'!$A:$AD,AE$2,0)</f>
        <v>Green</v>
      </c>
      <c r="AF238" t="str">
        <f>VLOOKUP($Z238,'oddspedia-matches'!$A:$AD,AF$2,0)</f>
        <v>Green</v>
      </c>
      <c r="AG238" t="str">
        <f>VLOOKUP($Z238,'oddspedia-matches'!$A:$AD,AG$2,0)</f>
        <v>Red</v>
      </c>
      <c r="AH238" t="str">
        <f>VLOOKUP($Z238,'oddspedia-matches'!$A:$AD,AH$2,0)</f>
        <v>Red</v>
      </c>
      <c r="AI238" t="str">
        <f>VLOOKUP($Z238,'oddspedia-matches'!$A:$AD,AI$2,0)</f>
        <v>Green</v>
      </c>
      <c r="AJ238" t="str">
        <f>VLOOKUP($Z238,'oddspedia-matches'!$A:$AD,AJ$2,0)</f>
        <v>Red</v>
      </c>
      <c r="AK238" t="str">
        <f>VLOOKUP($Z238,'oddspedia-matches'!$A:$AD,AK$2,0)</f>
        <v>Red</v>
      </c>
      <c r="AL238" t="str">
        <f>VLOOKUP($Z238,'oddspedia-matches'!$A:$AD,AL$2,0)</f>
        <v>Red</v>
      </c>
      <c r="AM238" t="str">
        <f>VLOOKUP($Z238,'oddspedia-matches'!$A:$AD,AM$2,0)</f>
        <v>Red</v>
      </c>
      <c r="AN238" t="str">
        <f>VLOOKUP($Z238,'oddspedia-matches'!$A:$AD,AN$2,0)</f>
        <v>Green</v>
      </c>
      <c r="AO238" t="str">
        <f>VLOOKUP($Z238,'oddspedia-matches'!$A:$AD,AO$2,0)</f>
        <v>Green</v>
      </c>
      <c r="AP238" t="str">
        <f>VLOOKUP($Z238,'oddspedia-matches'!$A:$AD,AP$2,0)</f>
        <v>Red</v>
      </c>
      <c r="AQ238" t="str">
        <f>VLOOKUP($Z238,'oddspedia-matches'!$A:$AD,AQ$2,0)</f>
        <v>Green</v>
      </c>
    </row>
    <row r="239" spans="2:43" hidden="1" x14ac:dyDescent="0.25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tr">
        <f>VLOOKUP(E239,'Transform table'!A:B,2,0)</f>
        <v>Curico Unido</v>
      </c>
      <c r="Y239" t="str">
        <f>VLOOKUP(F239,'Transform table'!A:B,2,0)</f>
        <v>San Luis Quillota</v>
      </c>
      <c r="Z239" t="str">
        <f t="shared" si="3"/>
        <v>25/07/2026Curico UnidoSan Luis Quillota</v>
      </c>
      <c r="AA239" t="str">
        <f>VLOOKUP($Z239,'oddspedia-matches'!$A:$AD,AA$2,0)</f>
        <v>1 - 2</v>
      </c>
      <c r="AB239" t="str">
        <f>VLOOKUP($Z239,'oddspedia-matches'!$A:$AD,AB$2,0)</f>
        <v>Red</v>
      </c>
      <c r="AC239" t="str">
        <f>VLOOKUP($Z239,'oddspedia-matches'!$A:$AD,AC$2,0)</f>
        <v>Red</v>
      </c>
      <c r="AD239" t="str">
        <f>VLOOKUP($Z239,'oddspedia-matches'!$A:$AD,AD$2,0)</f>
        <v>Green</v>
      </c>
      <c r="AE239" t="str">
        <f>VLOOKUP($Z239,'oddspedia-matches'!$A:$AD,AE$2,0)</f>
        <v>Red</v>
      </c>
      <c r="AF239" t="str">
        <f>VLOOKUP($Z239,'oddspedia-matches'!$A:$AD,AF$2,0)</f>
        <v>Green</v>
      </c>
      <c r="AG239" t="str">
        <f>VLOOKUP($Z239,'oddspedia-matches'!$A:$AD,AG$2,0)</f>
        <v>Green</v>
      </c>
      <c r="AH239" t="str">
        <f>VLOOKUP($Z239,'oddspedia-matches'!$A:$AD,AH$2,0)</f>
        <v>Red</v>
      </c>
      <c r="AI239" t="str">
        <f>VLOOKUP($Z239,'oddspedia-matches'!$A:$AD,AI$2,0)</f>
        <v>Red</v>
      </c>
      <c r="AJ239" t="str">
        <f>VLOOKUP($Z239,'oddspedia-matches'!$A:$AD,AJ$2,0)</f>
        <v>Green</v>
      </c>
      <c r="AK239" t="str">
        <f>VLOOKUP($Z239,'oddspedia-matches'!$A:$AD,AK$2,0)</f>
        <v>Green</v>
      </c>
      <c r="AL239" t="str">
        <f>VLOOKUP($Z239,'oddspedia-matches'!$A:$AD,AL$2,0)</f>
        <v>Green</v>
      </c>
      <c r="AM239" t="str">
        <f>VLOOKUP($Z239,'oddspedia-matches'!$A:$AD,AM$2,0)</f>
        <v>Green</v>
      </c>
      <c r="AN239" t="str">
        <f>VLOOKUP($Z239,'oddspedia-matches'!$A:$AD,AN$2,0)</f>
        <v>Red</v>
      </c>
      <c r="AO239" t="str">
        <f>VLOOKUP($Z239,'oddspedia-matches'!$A:$AD,AO$2,0)</f>
        <v>Green</v>
      </c>
      <c r="AP239" t="str">
        <f>VLOOKUP($Z239,'oddspedia-matches'!$A:$AD,AP$2,0)</f>
        <v>Green</v>
      </c>
      <c r="AQ239" t="str">
        <f>VLOOKUP($Z239,'oddspedia-matches'!$A:$AD,AQ$2,0)</f>
        <v>Red</v>
      </c>
    </row>
    <row r="240" spans="2:43" hidden="1" x14ac:dyDescent="0.25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tr">
        <f>VLOOKUP(E240,'Transform table'!A:B,2,0)</f>
        <v>CD Recoleta</v>
      </c>
      <c r="Y240" t="str">
        <f>VLOOKUP(F240,'Transform table'!A:B,2,0)</f>
        <v>Sportivo San Lorenzo</v>
      </c>
      <c r="Z240" t="str">
        <f t="shared" si="3"/>
        <v>25/07/2026CD RecoletaSportivo San Lorenzo</v>
      </c>
      <c r="AA240" t="str">
        <f>VLOOKUP($Z240,'oddspedia-matches'!$A:$AD,AA$2,0)</f>
        <v>1 - 1</v>
      </c>
      <c r="AB240" t="str">
        <f>VLOOKUP($Z240,'oddspedia-matches'!$A:$AD,AB$2,0)</f>
        <v>Red</v>
      </c>
      <c r="AC240" t="str">
        <f>VLOOKUP($Z240,'oddspedia-matches'!$A:$AD,AC$2,0)</f>
        <v>Green</v>
      </c>
      <c r="AD240" t="str">
        <f>VLOOKUP($Z240,'oddspedia-matches'!$A:$AD,AD$2,0)</f>
        <v>Red</v>
      </c>
      <c r="AE240" t="str">
        <f>VLOOKUP($Z240,'oddspedia-matches'!$A:$AD,AE$2,0)</f>
        <v>Green</v>
      </c>
      <c r="AF240" t="str">
        <f>VLOOKUP($Z240,'oddspedia-matches'!$A:$AD,AF$2,0)</f>
        <v>Green</v>
      </c>
      <c r="AG240" t="str">
        <f>VLOOKUP($Z240,'oddspedia-matches'!$A:$AD,AG$2,0)</f>
        <v>Red</v>
      </c>
      <c r="AH240" t="str">
        <f>VLOOKUP($Z240,'oddspedia-matches'!$A:$AD,AH$2,0)</f>
        <v>Red</v>
      </c>
      <c r="AI240" t="str">
        <f>VLOOKUP($Z240,'oddspedia-matches'!$A:$AD,AI$2,0)</f>
        <v>Red</v>
      </c>
      <c r="AJ240" t="str">
        <f>VLOOKUP($Z240,'oddspedia-matches'!$A:$AD,AJ$2,0)</f>
        <v>Green</v>
      </c>
      <c r="AK240" t="str">
        <f>VLOOKUP($Z240,'oddspedia-matches'!$A:$AD,AK$2,0)</f>
        <v>Green</v>
      </c>
      <c r="AL240" t="str">
        <f>VLOOKUP($Z240,'oddspedia-matches'!$A:$AD,AL$2,0)</f>
        <v>Green</v>
      </c>
      <c r="AM240" t="str">
        <f>VLOOKUP($Z240,'oddspedia-matches'!$A:$AD,AM$2,0)</f>
        <v>Red</v>
      </c>
      <c r="AN240" t="str">
        <f>VLOOKUP($Z240,'oddspedia-matches'!$A:$AD,AN$2,0)</f>
        <v>Green</v>
      </c>
      <c r="AO240" t="str">
        <f>VLOOKUP($Z240,'oddspedia-matches'!$A:$AD,AO$2,0)</f>
        <v>Green</v>
      </c>
      <c r="AP240" t="str">
        <f>VLOOKUP($Z240,'oddspedia-matches'!$A:$AD,AP$2,0)</f>
        <v>Green</v>
      </c>
      <c r="AQ240" t="str">
        <f>VLOOKUP($Z240,'oddspedia-matches'!$A:$AD,AQ$2,0)</f>
        <v>Red</v>
      </c>
    </row>
    <row r="241" spans="2:43" hidden="1" x14ac:dyDescent="0.25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</v>
      </c>
      <c r="Y241" t="str">
        <f>VLOOKUP(F241,'Transform table'!A:B,2,0)</f>
        <v>Talleres de Cordoba</v>
      </c>
      <c r="Z241" t="str">
        <f t="shared" si="3"/>
        <v>25/07/2026Newell's Old BoysTalleres de Cordoba</v>
      </c>
      <c r="AA241" t="str">
        <f>VLOOKUP($Z241,'oddspedia-matches'!$A:$AD,AA$2,0)</f>
        <v>1 - 0</v>
      </c>
      <c r="AB241" t="str">
        <f>VLOOKUP($Z241,'oddspedia-matches'!$A:$AD,AB$2,0)</f>
        <v>Green</v>
      </c>
      <c r="AC241" t="str">
        <f>VLOOKUP($Z241,'oddspedia-matches'!$A:$AD,AC$2,0)</f>
        <v>Red</v>
      </c>
      <c r="AD241" t="str">
        <f>VLOOKUP($Z241,'oddspedia-matches'!$A:$AD,AD$2,0)</f>
        <v>Red</v>
      </c>
      <c r="AE241" t="str">
        <f>VLOOKUP($Z241,'oddspedia-matches'!$A:$AD,AE$2,0)</f>
        <v>Green</v>
      </c>
      <c r="AF241" t="str">
        <f>VLOOKUP($Z241,'oddspedia-matches'!$A:$AD,AF$2,0)</f>
        <v>Red</v>
      </c>
      <c r="AG241" t="str">
        <f>VLOOKUP($Z241,'oddspedia-matches'!$A:$AD,AG$2,0)</f>
        <v>Green</v>
      </c>
      <c r="AH241" t="str">
        <f>VLOOKUP($Z241,'oddspedia-matches'!$A:$AD,AH$2,0)</f>
        <v>Red</v>
      </c>
      <c r="AI241" t="str">
        <f>VLOOKUP($Z241,'oddspedia-matches'!$A:$AD,AI$2,0)</f>
        <v>Green</v>
      </c>
      <c r="AJ241" t="str">
        <f>VLOOKUP($Z241,'oddspedia-matches'!$A:$AD,AJ$2,0)</f>
        <v>Red</v>
      </c>
      <c r="AK241" t="str">
        <f>VLOOKUP($Z241,'oddspedia-matches'!$A:$AD,AK$2,0)</f>
        <v>Red</v>
      </c>
      <c r="AL241" t="str">
        <f>VLOOKUP($Z241,'oddspedia-matches'!$A:$AD,AL$2,0)</f>
        <v>Red</v>
      </c>
      <c r="AM241" t="str">
        <f>VLOOKUP($Z241,'oddspedia-matches'!$A:$AD,AM$2,0)</f>
        <v>Red</v>
      </c>
      <c r="AN241" t="str">
        <f>VLOOKUP($Z241,'oddspedia-matches'!$A:$AD,AN$2,0)</f>
        <v>Green</v>
      </c>
      <c r="AO241" t="str">
        <f>VLOOKUP($Z241,'oddspedia-matches'!$A:$AD,AO$2,0)</f>
        <v>Green</v>
      </c>
      <c r="AP241" t="str">
        <f>VLOOKUP($Z241,'oddspedia-matches'!$A:$AD,AP$2,0)</f>
        <v>Red</v>
      </c>
      <c r="AQ241" t="str">
        <f>VLOOKUP($Z241,'oddspedia-matches'!$A:$AD,AQ$2,0)</f>
        <v>Green</v>
      </c>
    </row>
    <row r="242" spans="2:43" hidden="1" x14ac:dyDescent="0.25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Club Atletico Colon</v>
      </c>
      <c r="Z242" t="str">
        <f t="shared" si="3"/>
        <v>25/07/2026Club Atletico AcassusoClub Atletico Colon</v>
      </c>
      <c r="AA242" t="str">
        <f>VLOOKUP($Z242,'oddspedia-matches'!$A:$AD,AA$2,0)</f>
        <v xml:space="preserve"> - </v>
      </c>
      <c r="AB242" t="str">
        <f>VLOOKUP($Z242,'oddspedia-matches'!$A:$AD,AB$2,0)</f>
        <v>Red</v>
      </c>
      <c r="AC242" t="str">
        <f>VLOOKUP($Z242,'oddspedia-matches'!$A:$AD,AC$2,0)</f>
        <v>Green</v>
      </c>
      <c r="AD242" t="str">
        <f>VLOOKUP($Z242,'oddspedia-matches'!$A:$AD,AD$2,0)</f>
        <v>Red</v>
      </c>
      <c r="AE242" t="str">
        <f>VLOOKUP($Z242,'oddspedia-matches'!$A:$AD,AE$2,0)</f>
        <v>Green</v>
      </c>
      <c r="AF242" t="str">
        <f>VLOOKUP($Z242,'oddspedia-matches'!$A:$AD,AF$2,0)</f>
        <v>Green</v>
      </c>
      <c r="AG242" t="str">
        <f>VLOOKUP($Z242,'oddspedia-matches'!$A:$AD,AG$2,0)</f>
        <v>Red</v>
      </c>
      <c r="AH242" t="str">
        <f>VLOOKUP($Z242,'oddspedia-matches'!$A:$AD,AH$2,0)</f>
        <v>Red</v>
      </c>
      <c r="AI242" t="str">
        <f>VLOOKUP($Z242,'oddspedia-matches'!$A:$AD,AI$2,0)</f>
        <v>Green</v>
      </c>
      <c r="AJ242" t="str">
        <f>VLOOKUP($Z242,'oddspedia-matches'!$A:$AD,AJ$2,0)</f>
        <v>Red</v>
      </c>
      <c r="AK242" t="str">
        <f>VLOOKUP($Z242,'oddspedia-matches'!$A:$AD,AK$2,0)</f>
        <v>Red</v>
      </c>
      <c r="AL242" t="str">
        <f>VLOOKUP($Z242,'oddspedia-matches'!$A:$AD,AL$2,0)</f>
        <v>Red</v>
      </c>
      <c r="AM242" t="str">
        <f>VLOOKUP($Z242,'oddspedia-matches'!$A:$AD,AM$2,0)</f>
        <v>Red</v>
      </c>
      <c r="AN242" t="str">
        <f>VLOOKUP($Z242,'oddspedia-matches'!$A:$AD,AN$2,0)</f>
        <v>Green</v>
      </c>
      <c r="AO242" t="str">
        <f>VLOOKUP($Z242,'oddspedia-matches'!$A:$AD,AO$2,0)</f>
        <v>Green</v>
      </c>
      <c r="AP242" t="str">
        <f>VLOOKUP($Z242,'oddspedia-matches'!$A:$AD,AP$2,0)</f>
        <v>Red</v>
      </c>
      <c r="AQ242" t="str">
        <f>VLOOKUP($Z242,'oddspedia-matches'!$A:$AD,AQ$2,0)</f>
        <v>Green</v>
      </c>
    </row>
    <row r="243" spans="2:43" hidden="1" x14ac:dyDescent="0.25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 t="shared" si="3"/>
        <v>25/07/2026Club AlmagroFerrocarril Midland</v>
      </c>
      <c r="AA243" t="str">
        <f>VLOOKUP($Z243,'oddspedia-matches'!$A:$AD,AA$2,0)</f>
        <v xml:space="preserve"> - </v>
      </c>
      <c r="AB243" t="str">
        <f>VLOOKUP($Z243,'oddspedia-matches'!$A:$AD,AB$2,0)</f>
        <v>Red</v>
      </c>
      <c r="AC243" t="str">
        <f>VLOOKUP($Z243,'oddspedia-matches'!$A:$AD,AC$2,0)</f>
        <v>Green</v>
      </c>
      <c r="AD243" t="str">
        <f>VLOOKUP($Z243,'oddspedia-matches'!$A:$AD,AD$2,0)</f>
        <v>Red</v>
      </c>
      <c r="AE243" t="str">
        <f>VLOOKUP($Z243,'oddspedia-matches'!$A:$AD,AE$2,0)</f>
        <v>Green</v>
      </c>
      <c r="AF243" t="str">
        <f>VLOOKUP($Z243,'oddspedia-matches'!$A:$AD,AF$2,0)</f>
        <v>Green</v>
      </c>
      <c r="AG243" t="str">
        <f>VLOOKUP($Z243,'oddspedia-matches'!$A:$AD,AG$2,0)</f>
        <v>Red</v>
      </c>
      <c r="AH243" t="str">
        <f>VLOOKUP($Z243,'oddspedia-matches'!$A:$AD,AH$2,0)</f>
        <v>Red</v>
      </c>
      <c r="AI243" t="str">
        <f>VLOOKUP($Z243,'oddspedia-matches'!$A:$AD,AI$2,0)</f>
        <v>Green</v>
      </c>
      <c r="AJ243" t="str">
        <f>VLOOKUP($Z243,'oddspedia-matches'!$A:$AD,AJ$2,0)</f>
        <v>Red</v>
      </c>
      <c r="AK243" t="str">
        <f>VLOOKUP($Z243,'oddspedia-matches'!$A:$AD,AK$2,0)</f>
        <v>Red</v>
      </c>
      <c r="AL243" t="str">
        <f>VLOOKUP($Z243,'oddspedia-matches'!$A:$AD,AL$2,0)</f>
        <v>Red</v>
      </c>
      <c r="AM243" t="str">
        <f>VLOOKUP($Z243,'oddspedia-matches'!$A:$AD,AM$2,0)</f>
        <v>Red</v>
      </c>
      <c r="AN243" t="str">
        <f>VLOOKUP($Z243,'oddspedia-matches'!$A:$AD,AN$2,0)</f>
        <v>Green</v>
      </c>
      <c r="AO243" t="str">
        <f>VLOOKUP($Z243,'oddspedia-matches'!$A:$AD,AO$2,0)</f>
        <v>Green</v>
      </c>
      <c r="AP243" t="str">
        <f>VLOOKUP($Z243,'oddspedia-matches'!$A:$AD,AP$2,0)</f>
        <v>Red</v>
      </c>
      <c r="AQ243" t="str">
        <f>VLOOKUP($Z243,'oddspedia-matches'!$A:$AD,AQ$2,0)</f>
        <v>Green</v>
      </c>
    </row>
    <row r="244" spans="2:43" hidden="1" x14ac:dyDescent="0.25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 t="shared" si="3"/>
        <v>25/07/2026CA AtlantaClub Almagro</v>
      </c>
      <c r="AA244" t="str">
        <f>VLOOKUP($Z244,'oddspedia-matches'!$A:$AD,AA$2,0)</f>
        <v xml:space="preserve"> - </v>
      </c>
      <c r="AB244" t="str">
        <f>VLOOKUP($Z244,'oddspedia-matches'!$A:$AD,AB$2,0)</f>
        <v>Red</v>
      </c>
      <c r="AC244" t="str">
        <f>VLOOKUP($Z244,'oddspedia-matches'!$A:$AD,AC$2,0)</f>
        <v>Green</v>
      </c>
      <c r="AD244" t="str">
        <f>VLOOKUP($Z244,'oddspedia-matches'!$A:$AD,AD$2,0)</f>
        <v>Red</v>
      </c>
      <c r="AE244" t="str">
        <f>VLOOKUP($Z244,'oddspedia-matches'!$A:$AD,AE$2,0)</f>
        <v>Green</v>
      </c>
      <c r="AF244" t="str">
        <f>VLOOKUP($Z244,'oddspedia-matches'!$A:$AD,AF$2,0)</f>
        <v>Green</v>
      </c>
      <c r="AG244" t="str">
        <f>VLOOKUP($Z244,'oddspedia-matches'!$A:$AD,AG$2,0)</f>
        <v>Red</v>
      </c>
      <c r="AH244" t="str">
        <f>VLOOKUP($Z244,'oddspedia-matches'!$A:$AD,AH$2,0)</f>
        <v>Red</v>
      </c>
      <c r="AI244" t="str">
        <f>VLOOKUP($Z244,'oddspedia-matches'!$A:$AD,AI$2,0)</f>
        <v>Green</v>
      </c>
      <c r="AJ244" t="str">
        <f>VLOOKUP($Z244,'oddspedia-matches'!$A:$AD,AJ$2,0)</f>
        <v>Red</v>
      </c>
      <c r="AK244" t="str">
        <f>VLOOKUP($Z244,'oddspedia-matches'!$A:$AD,AK$2,0)</f>
        <v>Red</v>
      </c>
      <c r="AL244" t="str">
        <f>VLOOKUP($Z244,'oddspedia-matches'!$A:$AD,AL$2,0)</f>
        <v>Red</v>
      </c>
      <c r="AM244" t="str">
        <f>VLOOKUP($Z244,'oddspedia-matches'!$A:$AD,AM$2,0)</f>
        <v>Red</v>
      </c>
      <c r="AN244" t="str">
        <f>VLOOKUP($Z244,'oddspedia-matches'!$A:$AD,AN$2,0)</f>
        <v>Green</v>
      </c>
      <c r="AO244" t="str">
        <f>VLOOKUP($Z244,'oddspedia-matches'!$A:$AD,AO$2,0)</f>
        <v>Green</v>
      </c>
      <c r="AP244" t="str">
        <f>VLOOKUP($Z244,'oddspedia-matches'!$A:$AD,AP$2,0)</f>
        <v>Red</v>
      </c>
      <c r="AQ244" t="str">
        <f>VLOOKUP($Z244,'oddspedia-matches'!$A:$AD,AQ$2,0)</f>
        <v>Green</v>
      </c>
    </row>
    <row r="245" spans="2:43" hidden="1" x14ac:dyDescent="0.25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tr">
        <f>VLOOKUP(E245,'Transform table'!A:B,2,0)</f>
        <v>Nueva Chicago</v>
      </c>
      <c r="Y245" t="str">
        <f>VLOOKUP(F245,'Transform table'!A:B,2,0)</f>
        <v>San Martin de Tucuman</v>
      </c>
      <c r="Z245" t="str">
        <f t="shared" si="3"/>
        <v>25/07/2026Nueva ChicagoSan Martin de Tucuman</v>
      </c>
      <c r="AA245" t="str">
        <f>VLOOKUP($Z245,'oddspedia-matches'!$A:$AD,AA$2,0)</f>
        <v xml:space="preserve"> - </v>
      </c>
      <c r="AB245" t="str">
        <f>VLOOKUP($Z245,'oddspedia-matches'!$A:$AD,AB$2,0)</f>
        <v>Red</v>
      </c>
      <c r="AC245" t="str">
        <f>VLOOKUP($Z245,'oddspedia-matches'!$A:$AD,AC$2,0)</f>
        <v>Green</v>
      </c>
      <c r="AD245" t="str">
        <f>VLOOKUP($Z245,'oddspedia-matches'!$A:$AD,AD$2,0)</f>
        <v>Red</v>
      </c>
      <c r="AE245" t="str">
        <f>VLOOKUP($Z245,'oddspedia-matches'!$A:$AD,AE$2,0)</f>
        <v>Green</v>
      </c>
      <c r="AF245" t="str">
        <f>VLOOKUP($Z245,'oddspedia-matches'!$A:$AD,AF$2,0)</f>
        <v>Green</v>
      </c>
      <c r="AG245" t="str">
        <f>VLOOKUP($Z245,'oddspedia-matches'!$A:$AD,AG$2,0)</f>
        <v>Red</v>
      </c>
      <c r="AH245" t="str">
        <f>VLOOKUP($Z245,'oddspedia-matches'!$A:$AD,AH$2,0)</f>
        <v>Red</v>
      </c>
      <c r="AI245" t="str">
        <f>VLOOKUP($Z245,'oddspedia-matches'!$A:$AD,AI$2,0)</f>
        <v>Green</v>
      </c>
      <c r="AJ245" t="str">
        <f>VLOOKUP($Z245,'oddspedia-matches'!$A:$AD,AJ$2,0)</f>
        <v>Red</v>
      </c>
      <c r="AK245" t="str">
        <f>VLOOKUP($Z245,'oddspedia-matches'!$A:$AD,AK$2,0)</f>
        <v>Red</v>
      </c>
      <c r="AL245" t="str">
        <f>VLOOKUP($Z245,'oddspedia-matches'!$A:$AD,AL$2,0)</f>
        <v>Red</v>
      </c>
      <c r="AM245" t="str">
        <f>VLOOKUP($Z245,'oddspedia-matches'!$A:$AD,AM$2,0)</f>
        <v>Red</v>
      </c>
      <c r="AN245" t="str">
        <f>VLOOKUP($Z245,'oddspedia-matches'!$A:$AD,AN$2,0)</f>
        <v>Green</v>
      </c>
      <c r="AO245" t="str">
        <f>VLOOKUP($Z245,'oddspedia-matches'!$A:$AD,AO$2,0)</f>
        <v>Green</v>
      </c>
      <c r="AP245" t="str">
        <f>VLOOKUP($Z245,'oddspedia-matches'!$A:$AD,AP$2,0)</f>
        <v>Red</v>
      </c>
      <c r="AQ245" t="str">
        <f>VLOOKUP($Z245,'oddspedia-matches'!$A:$AD,AQ$2,0)</f>
        <v>Green</v>
      </c>
    </row>
    <row r="246" spans="2:43" hidden="1" x14ac:dyDescent="0.25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de Rafaela</v>
      </c>
      <c r="Z246" t="str">
        <f t="shared" si="3"/>
        <v>25/07/2026San Martin de San JuanAtletico de Rafaela</v>
      </c>
      <c r="AA246" t="str">
        <f>VLOOKUP($Z246,'oddspedia-matches'!$A:$AD,AA$2,0)</f>
        <v xml:space="preserve"> - </v>
      </c>
      <c r="AB246" t="str">
        <f>VLOOKUP($Z246,'oddspedia-matches'!$A:$AD,AB$2,0)</f>
        <v>Red</v>
      </c>
      <c r="AC246" t="str">
        <f>VLOOKUP($Z246,'oddspedia-matches'!$A:$AD,AC$2,0)</f>
        <v>Green</v>
      </c>
      <c r="AD246" t="str">
        <f>VLOOKUP($Z246,'oddspedia-matches'!$A:$AD,AD$2,0)</f>
        <v>Red</v>
      </c>
      <c r="AE246" t="str">
        <f>VLOOKUP($Z246,'oddspedia-matches'!$A:$AD,AE$2,0)</f>
        <v>Green</v>
      </c>
      <c r="AF246" t="str">
        <f>VLOOKUP($Z246,'oddspedia-matches'!$A:$AD,AF$2,0)</f>
        <v>Green</v>
      </c>
      <c r="AG246" t="str">
        <f>VLOOKUP($Z246,'oddspedia-matches'!$A:$AD,AG$2,0)</f>
        <v>Red</v>
      </c>
      <c r="AH246" t="str">
        <f>VLOOKUP($Z246,'oddspedia-matches'!$A:$AD,AH$2,0)</f>
        <v>Red</v>
      </c>
      <c r="AI246" t="str">
        <f>VLOOKUP($Z246,'oddspedia-matches'!$A:$AD,AI$2,0)</f>
        <v>Green</v>
      </c>
      <c r="AJ246" t="str">
        <f>VLOOKUP($Z246,'oddspedia-matches'!$A:$AD,AJ$2,0)</f>
        <v>Red</v>
      </c>
      <c r="AK246" t="str">
        <f>VLOOKUP($Z246,'oddspedia-matches'!$A:$AD,AK$2,0)</f>
        <v>Red</v>
      </c>
      <c r="AL246" t="str">
        <f>VLOOKUP($Z246,'oddspedia-matches'!$A:$AD,AL$2,0)</f>
        <v>Red</v>
      </c>
      <c r="AM246" t="str">
        <f>VLOOKUP($Z246,'oddspedia-matches'!$A:$AD,AM$2,0)</f>
        <v>Red</v>
      </c>
      <c r="AN246" t="str">
        <f>VLOOKUP($Z246,'oddspedia-matches'!$A:$AD,AN$2,0)</f>
        <v>Green</v>
      </c>
      <c r="AO246" t="str">
        <f>VLOOKUP($Z246,'oddspedia-matches'!$A:$AD,AO$2,0)</f>
        <v>Green</v>
      </c>
      <c r="AP246" t="str">
        <f>VLOOKUP($Z246,'oddspedia-matches'!$A:$AD,AP$2,0)</f>
        <v>Red</v>
      </c>
      <c r="AQ246" t="str">
        <f>VLOOKUP($Z246,'oddspedia-matches'!$A:$AD,AQ$2,0)</f>
        <v>Green</v>
      </c>
    </row>
    <row r="247" spans="2:43" hidden="1" x14ac:dyDescent="0.25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tr">
        <f>VLOOKUP(E247,'Transform table'!A:B,2,0)</f>
        <v>Argentino Quilmes</v>
      </c>
      <c r="Y247" t="str">
        <f>VLOOKUP(F247,'Transform table'!A:B,2,0)</f>
        <v>Villa Dalmine</v>
      </c>
      <c r="Z247" t="str">
        <f t="shared" si="3"/>
        <v>25/07/2026Argentino QuilmesVilla Dalmine</v>
      </c>
      <c r="AA247" t="str">
        <f>VLOOKUP($Z247,'oddspedia-matches'!$A:$AD,AA$2,0)</f>
        <v>0 - 0</v>
      </c>
      <c r="AB247" t="str">
        <f>VLOOKUP($Z247,'oddspedia-matches'!$A:$AD,AB$2,0)</f>
        <v>Red</v>
      </c>
      <c r="AC247" t="str">
        <f>VLOOKUP($Z247,'oddspedia-matches'!$A:$AD,AC$2,0)</f>
        <v>Green</v>
      </c>
      <c r="AD247" t="str">
        <f>VLOOKUP($Z247,'oddspedia-matches'!$A:$AD,AD$2,0)</f>
        <v>Red</v>
      </c>
      <c r="AE247" t="str">
        <f>VLOOKUP($Z247,'oddspedia-matches'!$A:$AD,AE$2,0)</f>
        <v>Green</v>
      </c>
      <c r="AF247" t="str">
        <f>VLOOKUP($Z247,'oddspedia-matches'!$A:$AD,AF$2,0)</f>
        <v>Green</v>
      </c>
      <c r="AG247" t="str">
        <f>VLOOKUP($Z247,'oddspedia-matches'!$A:$AD,AG$2,0)</f>
        <v>Red</v>
      </c>
      <c r="AH247" t="str">
        <f>VLOOKUP($Z247,'oddspedia-matches'!$A:$AD,AH$2,0)</f>
        <v>Red</v>
      </c>
      <c r="AI247" t="str">
        <f>VLOOKUP($Z247,'oddspedia-matches'!$A:$AD,AI$2,0)</f>
        <v>Green</v>
      </c>
      <c r="AJ247" t="str">
        <f>VLOOKUP($Z247,'oddspedia-matches'!$A:$AD,AJ$2,0)</f>
        <v>Red</v>
      </c>
      <c r="AK247" t="str">
        <f>VLOOKUP($Z247,'oddspedia-matches'!$A:$AD,AK$2,0)</f>
        <v>Red</v>
      </c>
      <c r="AL247" t="str">
        <f>VLOOKUP($Z247,'oddspedia-matches'!$A:$AD,AL$2,0)</f>
        <v>Red</v>
      </c>
      <c r="AM247" t="str">
        <f>VLOOKUP($Z247,'oddspedia-matches'!$A:$AD,AM$2,0)</f>
        <v>Red</v>
      </c>
      <c r="AN247" t="str">
        <f>VLOOKUP($Z247,'oddspedia-matches'!$A:$AD,AN$2,0)</f>
        <v>Green</v>
      </c>
      <c r="AO247" t="str">
        <f>VLOOKUP($Z247,'oddspedia-matches'!$A:$AD,AO$2,0)</f>
        <v>Green</v>
      </c>
      <c r="AP247" t="str">
        <f>VLOOKUP($Z247,'oddspedia-matches'!$A:$AD,AP$2,0)</f>
        <v>Red</v>
      </c>
      <c r="AQ247" t="str">
        <f>VLOOKUP($Z247,'oddspedia-matches'!$A:$AD,AQ$2,0)</f>
        <v>Green</v>
      </c>
    </row>
    <row r="248" spans="2:43" hidden="1" x14ac:dyDescent="0.25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tr">
        <f>VLOOKUP(E248,'Transform table'!A:B,2,0)</f>
        <v>Atletico Camioneros</v>
      </c>
      <c r="Y248" t="str">
        <f>VLOOKUP(F248,'Transform table'!A:B,2,0)</f>
        <v>San Martin De Burzaco</v>
      </c>
      <c r="Z248" t="str">
        <f t="shared" si="3"/>
        <v>25/07/2026Atletico CamionerosSan Martin De Burzaco</v>
      </c>
      <c r="AA248" t="str">
        <f>VLOOKUP($Z248,'oddspedia-matches'!$A:$AD,AA$2,0)</f>
        <v>2 - 0</v>
      </c>
      <c r="AB248" t="str">
        <f>VLOOKUP($Z248,'oddspedia-matches'!$A:$AD,AB$2,0)</f>
        <v>Green</v>
      </c>
      <c r="AC248" t="str">
        <f>VLOOKUP($Z248,'oddspedia-matches'!$A:$AD,AC$2,0)</f>
        <v>Red</v>
      </c>
      <c r="AD248" t="str">
        <f>VLOOKUP($Z248,'oddspedia-matches'!$A:$AD,AD$2,0)</f>
        <v>Red</v>
      </c>
      <c r="AE248" t="str">
        <f>VLOOKUP($Z248,'oddspedia-matches'!$A:$AD,AE$2,0)</f>
        <v>Green</v>
      </c>
      <c r="AF248" t="str">
        <f>VLOOKUP($Z248,'oddspedia-matches'!$A:$AD,AF$2,0)</f>
        <v>Red</v>
      </c>
      <c r="AG248" t="str">
        <f>VLOOKUP($Z248,'oddspedia-matches'!$A:$AD,AG$2,0)</f>
        <v>Green</v>
      </c>
      <c r="AH248" t="str">
        <f>VLOOKUP($Z248,'oddspedia-matches'!$A:$AD,AH$2,0)</f>
        <v>Green</v>
      </c>
      <c r="AI248" t="str">
        <f>VLOOKUP($Z248,'oddspedia-matches'!$A:$AD,AI$2,0)</f>
        <v>Red</v>
      </c>
      <c r="AJ248" t="str">
        <f>VLOOKUP($Z248,'oddspedia-matches'!$A:$AD,AJ$2,0)</f>
        <v>Red</v>
      </c>
      <c r="AK248" t="str">
        <f>VLOOKUP($Z248,'oddspedia-matches'!$A:$AD,AK$2,0)</f>
        <v>Green</v>
      </c>
      <c r="AL248" t="str">
        <f>VLOOKUP($Z248,'oddspedia-matches'!$A:$AD,AL$2,0)</f>
        <v>Green</v>
      </c>
      <c r="AM248" t="str">
        <f>VLOOKUP($Z248,'oddspedia-matches'!$A:$AD,AM$2,0)</f>
        <v>Red</v>
      </c>
      <c r="AN248" t="str">
        <f>VLOOKUP($Z248,'oddspedia-matches'!$A:$AD,AN$2,0)</f>
        <v>Green</v>
      </c>
      <c r="AO248" t="str">
        <f>VLOOKUP($Z248,'oddspedia-matches'!$A:$AD,AO$2,0)</f>
        <v>Green</v>
      </c>
      <c r="AP248" t="str">
        <f>VLOOKUP($Z248,'oddspedia-matches'!$A:$AD,AP$2,0)</f>
        <v>Red</v>
      </c>
      <c r="AQ248" t="str">
        <f>VLOOKUP($Z248,'oddspedia-matches'!$A:$AD,AQ$2,0)</f>
        <v>Green</v>
      </c>
    </row>
    <row r="249" spans="2:43" hidden="1" x14ac:dyDescent="0.25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tr">
        <f>VLOOKUP(E249,'Transform table'!A:B,2,0)</f>
        <v>Club Atl√©tico Brown</v>
      </c>
      <c r="Y249" t="str">
        <f>VLOOKUP(F249,'Transform table'!A:B,2,0)</f>
        <v>Argentino Merlo</v>
      </c>
      <c r="Z249" t="str">
        <f t="shared" si="3"/>
        <v>25/07/2026Club Atl√©tico BrownArgentino Merlo</v>
      </c>
      <c r="AA249" t="str">
        <f>VLOOKUP($Z249,'oddspedia-matches'!$A:$AD,AA$2,0)</f>
        <v>1 - 0</v>
      </c>
      <c r="AB249" t="str">
        <f>VLOOKUP($Z249,'oddspedia-matches'!$A:$AD,AB$2,0)</f>
        <v>Green</v>
      </c>
      <c r="AC249" t="str">
        <f>VLOOKUP($Z249,'oddspedia-matches'!$A:$AD,AC$2,0)</f>
        <v>Red</v>
      </c>
      <c r="AD249" t="str">
        <f>VLOOKUP($Z249,'oddspedia-matches'!$A:$AD,AD$2,0)</f>
        <v>Red</v>
      </c>
      <c r="AE249" t="str">
        <f>VLOOKUP($Z249,'oddspedia-matches'!$A:$AD,AE$2,0)</f>
        <v>Green</v>
      </c>
      <c r="AF249" t="str">
        <f>VLOOKUP($Z249,'oddspedia-matches'!$A:$AD,AF$2,0)</f>
        <v>Red</v>
      </c>
      <c r="AG249" t="str">
        <f>VLOOKUP($Z249,'oddspedia-matches'!$A:$AD,AG$2,0)</f>
        <v>Green</v>
      </c>
      <c r="AH249" t="str">
        <f>VLOOKUP($Z249,'oddspedia-matches'!$A:$AD,AH$2,0)</f>
        <v>Green</v>
      </c>
      <c r="AI249" t="str">
        <f>VLOOKUP($Z249,'oddspedia-matches'!$A:$AD,AI$2,0)</f>
        <v>Red</v>
      </c>
      <c r="AJ249" t="str">
        <f>VLOOKUP($Z249,'oddspedia-matches'!$A:$AD,AJ$2,0)</f>
        <v>Red</v>
      </c>
      <c r="AK249" t="str">
        <f>VLOOKUP($Z249,'oddspedia-matches'!$A:$AD,AK$2,0)</f>
        <v>Green</v>
      </c>
      <c r="AL249" t="str">
        <f>VLOOKUP($Z249,'oddspedia-matches'!$A:$AD,AL$2,0)</f>
        <v>Red</v>
      </c>
      <c r="AM249" t="str">
        <f>VLOOKUP($Z249,'oddspedia-matches'!$A:$AD,AM$2,0)</f>
        <v>Red</v>
      </c>
      <c r="AN249" t="str">
        <f>VLOOKUP($Z249,'oddspedia-matches'!$A:$AD,AN$2,0)</f>
        <v>Green</v>
      </c>
      <c r="AO249" t="str">
        <f>VLOOKUP($Z249,'oddspedia-matches'!$A:$AD,AO$2,0)</f>
        <v>Green</v>
      </c>
      <c r="AP249" t="str">
        <f>VLOOKUP($Z249,'oddspedia-matches'!$A:$AD,AP$2,0)</f>
        <v>Red</v>
      </c>
      <c r="AQ249" t="str">
        <f>VLOOKUP($Z249,'oddspedia-matches'!$A:$AD,AQ$2,0)</f>
        <v>Green</v>
      </c>
    </row>
    <row r="250" spans="2:43" hidden="1" x14ac:dyDescent="0.25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tr">
        <f>VLOOKUP(E250,'Transform table'!A:B,2,0)</f>
        <v>Club Comunicaciones</v>
      </c>
      <c r="Y250" t="str">
        <f>VLOOKUP(F250,'Transform table'!A:B,2,0)</f>
        <v>Real Pilar</v>
      </c>
      <c r="Z250" t="str">
        <f t="shared" si="3"/>
        <v>25/07/2026Club ComunicacionesReal Pilar</v>
      </c>
      <c r="AA250" t="str">
        <f>VLOOKUP($Z250,'oddspedia-matches'!$A:$AD,AA$2,0)</f>
        <v>1 - 2</v>
      </c>
      <c r="AB250" t="str">
        <f>VLOOKUP($Z250,'oddspedia-matches'!$A:$AD,AB$2,0)</f>
        <v>Red</v>
      </c>
      <c r="AC250" t="str">
        <f>VLOOKUP($Z250,'oddspedia-matches'!$A:$AD,AC$2,0)</f>
        <v>Red</v>
      </c>
      <c r="AD250" t="str">
        <f>VLOOKUP($Z250,'oddspedia-matches'!$A:$AD,AD$2,0)</f>
        <v>Green</v>
      </c>
      <c r="AE250" t="str">
        <f>VLOOKUP($Z250,'oddspedia-matches'!$A:$AD,AE$2,0)</f>
        <v>Red</v>
      </c>
      <c r="AF250" t="str">
        <f>VLOOKUP($Z250,'oddspedia-matches'!$A:$AD,AF$2,0)</f>
        <v>Green</v>
      </c>
      <c r="AG250" t="str">
        <f>VLOOKUP($Z250,'oddspedia-matches'!$A:$AD,AG$2,0)</f>
        <v>Green</v>
      </c>
      <c r="AH250" t="str">
        <f>VLOOKUP($Z250,'oddspedia-matches'!$A:$AD,AH$2,0)</f>
        <v>Red</v>
      </c>
      <c r="AI250" t="str">
        <f>VLOOKUP($Z250,'oddspedia-matches'!$A:$AD,AI$2,0)</f>
        <v>Green</v>
      </c>
      <c r="AJ250" t="str">
        <f>VLOOKUP($Z250,'oddspedia-matches'!$A:$AD,AJ$2,0)</f>
        <v>Red</v>
      </c>
      <c r="AK250" t="str">
        <f>VLOOKUP($Z250,'oddspedia-matches'!$A:$AD,AK$2,0)</f>
        <v>Green</v>
      </c>
      <c r="AL250" t="str">
        <f>VLOOKUP($Z250,'oddspedia-matches'!$A:$AD,AL$2,0)</f>
        <v>Green</v>
      </c>
      <c r="AM250" t="str">
        <f>VLOOKUP($Z250,'oddspedia-matches'!$A:$AD,AM$2,0)</f>
        <v>Green</v>
      </c>
      <c r="AN250" t="str">
        <f>VLOOKUP($Z250,'oddspedia-matches'!$A:$AD,AN$2,0)</f>
        <v>Red</v>
      </c>
      <c r="AO250" t="str">
        <f>VLOOKUP($Z250,'oddspedia-matches'!$A:$AD,AO$2,0)</f>
        <v>Green</v>
      </c>
      <c r="AP250" t="str">
        <f>VLOOKUP($Z250,'oddspedia-matches'!$A:$AD,AP$2,0)</f>
        <v>Green</v>
      </c>
      <c r="AQ250" t="str">
        <f>VLOOKUP($Z250,'oddspedia-matches'!$A:$AD,AQ$2,0)</f>
        <v>Red</v>
      </c>
    </row>
    <row r="251" spans="2:43" hidden="1" x14ac:dyDescent="0.25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tr">
        <f>VLOOKUP(E251,'Transform table'!A:B,2,0)</f>
        <v>Defensores Unidos</v>
      </c>
      <c r="Y251" t="str">
        <f>VLOOKUP(F251,'Transform table'!A:B,2,0)</f>
        <v>UAI Urquiza</v>
      </c>
      <c r="Z251" t="str">
        <f t="shared" si="3"/>
        <v>25/07/2026Defensores UnidosUAI Urquiza</v>
      </c>
      <c r="AA251" t="str">
        <f>VLOOKUP($Z251,'oddspedia-matches'!$A:$AD,AA$2,0)</f>
        <v>1 - 1</v>
      </c>
      <c r="AB251" t="str">
        <f>VLOOKUP($Z251,'oddspedia-matches'!$A:$AD,AB$2,0)</f>
        <v>Red</v>
      </c>
      <c r="AC251" t="str">
        <f>VLOOKUP($Z251,'oddspedia-matches'!$A:$AD,AC$2,0)</f>
        <v>Green</v>
      </c>
      <c r="AD251" t="str">
        <f>VLOOKUP($Z251,'oddspedia-matches'!$A:$AD,AD$2,0)</f>
        <v>Red</v>
      </c>
      <c r="AE251" t="str">
        <f>VLOOKUP($Z251,'oddspedia-matches'!$A:$AD,AE$2,0)</f>
        <v>Green</v>
      </c>
      <c r="AF251" t="str">
        <f>VLOOKUP($Z251,'oddspedia-matches'!$A:$AD,AF$2,0)</f>
        <v>Green</v>
      </c>
      <c r="AG251" t="str">
        <f>VLOOKUP($Z251,'oddspedia-matches'!$A:$AD,AG$2,0)</f>
        <v>Red</v>
      </c>
      <c r="AH251" t="str">
        <f>VLOOKUP($Z251,'oddspedia-matches'!$A:$AD,AH$2,0)</f>
        <v>Green</v>
      </c>
      <c r="AI251" t="str">
        <f>VLOOKUP($Z251,'oddspedia-matches'!$A:$AD,AI$2,0)</f>
        <v>Red</v>
      </c>
      <c r="AJ251" t="str">
        <f>VLOOKUP($Z251,'oddspedia-matches'!$A:$AD,AJ$2,0)</f>
        <v>Red</v>
      </c>
      <c r="AK251" t="str">
        <f>VLOOKUP($Z251,'oddspedia-matches'!$A:$AD,AK$2,0)</f>
        <v>Green</v>
      </c>
      <c r="AL251" t="str">
        <f>VLOOKUP($Z251,'oddspedia-matches'!$A:$AD,AL$2,0)</f>
        <v>Green</v>
      </c>
      <c r="AM251" t="str">
        <f>VLOOKUP($Z251,'oddspedia-matches'!$A:$AD,AM$2,0)</f>
        <v>Red</v>
      </c>
      <c r="AN251" t="str">
        <f>VLOOKUP($Z251,'oddspedia-matches'!$A:$AD,AN$2,0)</f>
        <v>Green</v>
      </c>
      <c r="AO251" t="str">
        <f>VLOOKUP($Z251,'oddspedia-matches'!$A:$AD,AO$2,0)</f>
        <v>Green</v>
      </c>
      <c r="AP251" t="str">
        <f>VLOOKUP($Z251,'oddspedia-matches'!$A:$AD,AP$2,0)</f>
        <v>Green</v>
      </c>
      <c r="AQ251" t="str">
        <f>VLOOKUP($Z251,'oddspedia-matches'!$A:$AD,AQ$2,0)</f>
        <v>Red</v>
      </c>
    </row>
    <row r="252" spans="2:43" hidden="1" x14ac:dyDescent="0.25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tr">
        <f>VLOOKUP(E252,'Transform table'!A:B,2,0)</f>
        <v>Deportivo Armenio</v>
      </c>
      <c r="Y252" t="str">
        <f>VLOOKUP(F252,'Transform table'!A:B,2,0)</f>
        <v>Arsenal de Sarandi</v>
      </c>
      <c r="Z252" t="str">
        <f t="shared" si="3"/>
        <v>25/07/2026Deportivo ArmenioArsenal de Sarandi</v>
      </c>
      <c r="AA252" t="str">
        <f>VLOOKUP($Z252,'oddspedia-matches'!$A:$AD,AA$2,0)</f>
        <v>0 - 0</v>
      </c>
      <c r="AB252" t="str">
        <f>VLOOKUP($Z252,'oddspedia-matches'!$A:$AD,AB$2,0)</f>
        <v>Red</v>
      </c>
      <c r="AC252" t="str">
        <f>VLOOKUP($Z252,'oddspedia-matches'!$A:$AD,AC$2,0)</f>
        <v>Green</v>
      </c>
      <c r="AD252" t="str">
        <f>VLOOKUP($Z252,'oddspedia-matches'!$A:$AD,AD$2,0)</f>
        <v>Red</v>
      </c>
      <c r="AE252" t="str">
        <f>VLOOKUP($Z252,'oddspedia-matches'!$A:$AD,AE$2,0)</f>
        <v>Green</v>
      </c>
      <c r="AF252" t="str">
        <f>VLOOKUP($Z252,'oddspedia-matches'!$A:$AD,AF$2,0)</f>
        <v>Green</v>
      </c>
      <c r="AG252" t="str">
        <f>VLOOKUP($Z252,'oddspedia-matches'!$A:$AD,AG$2,0)</f>
        <v>Red</v>
      </c>
      <c r="AH252" t="str">
        <f>VLOOKUP($Z252,'oddspedia-matches'!$A:$AD,AH$2,0)</f>
        <v>Red</v>
      </c>
      <c r="AI252" t="str">
        <f>VLOOKUP($Z252,'oddspedia-matches'!$A:$AD,AI$2,0)</f>
        <v>Green</v>
      </c>
      <c r="AJ252" t="str">
        <f>VLOOKUP($Z252,'oddspedia-matches'!$A:$AD,AJ$2,0)</f>
        <v>Red</v>
      </c>
      <c r="AK252" t="str">
        <f>VLOOKUP($Z252,'oddspedia-matches'!$A:$AD,AK$2,0)</f>
        <v>Red</v>
      </c>
      <c r="AL252" t="str">
        <f>VLOOKUP($Z252,'oddspedia-matches'!$A:$AD,AL$2,0)</f>
        <v>Red</v>
      </c>
      <c r="AM252" t="str">
        <f>VLOOKUP($Z252,'oddspedia-matches'!$A:$AD,AM$2,0)</f>
        <v>Red</v>
      </c>
      <c r="AN252" t="str">
        <f>VLOOKUP($Z252,'oddspedia-matches'!$A:$AD,AN$2,0)</f>
        <v>Green</v>
      </c>
      <c r="AO252" t="str">
        <f>VLOOKUP($Z252,'oddspedia-matches'!$A:$AD,AO$2,0)</f>
        <v>Green</v>
      </c>
      <c r="AP252" t="str">
        <f>VLOOKUP($Z252,'oddspedia-matches'!$A:$AD,AP$2,0)</f>
        <v>Red</v>
      </c>
      <c r="AQ252" t="str">
        <f>VLOOKUP($Z252,'oddspedia-matches'!$A:$AD,AQ$2,0)</f>
        <v>Green</v>
      </c>
    </row>
    <row r="253" spans="2:43" hidden="1" x14ac:dyDescent="0.25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e">
        <f>VLOOKUP(E253,'Transform table'!A:B,2,0)</f>
        <v>#N/A</v>
      </c>
      <c r="Y253" t="e">
        <f>VLOOKUP(F253,'Transform table'!A:B,2,0)</f>
        <v>#N/A</v>
      </c>
      <c r="Z253" t="e">
        <f t="shared" si="3"/>
        <v>#N/A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hidden="1" x14ac:dyDescent="0.25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tr">
        <f>VLOOKUP(E254,'Transform table'!A:B,2,0)</f>
        <v>Sportivo Dock Sud</v>
      </c>
      <c r="Y254" t="str">
        <f>VLOOKUP(F254,'Transform table'!A:B,2,0)</f>
        <v>CSD Liniers</v>
      </c>
      <c r="Z254" t="str">
        <f t="shared" si="3"/>
        <v>25/07/2026Sportivo Dock SudCSD Liniers</v>
      </c>
      <c r="AA254" t="str">
        <f>VLOOKUP($Z254,'oddspedia-matches'!$A:$AD,AA$2,0)</f>
        <v>1 - 1</v>
      </c>
      <c r="AB254" t="str">
        <f>VLOOKUP($Z254,'oddspedia-matches'!$A:$AD,AB$2,0)</f>
        <v>Red</v>
      </c>
      <c r="AC254" t="str">
        <f>VLOOKUP($Z254,'oddspedia-matches'!$A:$AD,AC$2,0)</f>
        <v>Green</v>
      </c>
      <c r="AD254" t="str">
        <f>VLOOKUP($Z254,'oddspedia-matches'!$A:$AD,AD$2,0)</f>
        <v>Red</v>
      </c>
      <c r="AE254" t="str">
        <f>VLOOKUP($Z254,'oddspedia-matches'!$A:$AD,AE$2,0)</f>
        <v>Green</v>
      </c>
      <c r="AF254" t="str">
        <f>VLOOKUP($Z254,'oddspedia-matches'!$A:$AD,AF$2,0)</f>
        <v>Green</v>
      </c>
      <c r="AG254" t="str">
        <f>VLOOKUP($Z254,'oddspedia-matches'!$A:$AD,AG$2,0)</f>
        <v>Red</v>
      </c>
      <c r="AH254" t="str">
        <f>VLOOKUP($Z254,'oddspedia-matches'!$A:$AD,AH$2,0)</f>
        <v>Red</v>
      </c>
      <c r="AI254" t="str">
        <f>VLOOKUP($Z254,'oddspedia-matches'!$A:$AD,AI$2,0)</f>
        <v>Red</v>
      </c>
      <c r="AJ254" t="str">
        <f>VLOOKUP($Z254,'oddspedia-matches'!$A:$AD,AJ$2,0)</f>
        <v>Green</v>
      </c>
      <c r="AK254" t="str">
        <f>VLOOKUP($Z254,'oddspedia-matches'!$A:$AD,AK$2,0)</f>
        <v>Green</v>
      </c>
      <c r="AL254" t="str">
        <f>VLOOKUP($Z254,'oddspedia-matches'!$A:$AD,AL$2,0)</f>
        <v>Green</v>
      </c>
      <c r="AM254" t="str">
        <f>VLOOKUP($Z254,'oddspedia-matches'!$A:$AD,AM$2,0)</f>
        <v>Red</v>
      </c>
      <c r="AN254" t="str">
        <f>VLOOKUP($Z254,'oddspedia-matches'!$A:$AD,AN$2,0)</f>
        <v>Green</v>
      </c>
      <c r="AO254" t="str">
        <f>VLOOKUP($Z254,'oddspedia-matches'!$A:$AD,AO$2,0)</f>
        <v>Green</v>
      </c>
      <c r="AP254" t="str">
        <f>VLOOKUP($Z254,'oddspedia-matches'!$A:$AD,AP$2,0)</f>
        <v>Green</v>
      </c>
      <c r="AQ254" t="str">
        <f>VLOOKUP($Z254,'oddspedia-matches'!$A:$AD,AQ$2,0)</f>
        <v>Red</v>
      </c>
    </row>
    <row r="255" spans="2:43" hidden="1" x14ac:dyDescent="0.25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tr">
        <f>VLOOKUP(E255,'Transform table'!A:B,2,0)</f>
        <v>Flandria</v>
      </c>
      <c r="Y255" t="str">
        <f>VLOOKUP(F255,'Transform table'!A:B,2,0)</f>
        <v>Excursionistas</v>
      </c>
      <c r="Z255" t="str">
        <f t="shared" si="3"/>
        <v>25/07/2026FlandriaExcursionistas</v>
      </c>
      <c r="AA255" t="str">
        <f>VLOOKUP($Z255,'oddspedia-matches'!$A:$AD,AA$2,0)</f>
        <v>1 - 1</v>
      </c>
      <c r="AB255" t="str">
        <f>VLOOKUP($Z255,'oddspedia-matches'!$A:$AD,AB$2,0)</f>
        <v>Red</v>
      </c>
      <c r="AC255" t="str">
        <f>VLOOKUP($Z255,'oddspedia-matches'!$A:$AD,AC$2,0)</f>
        <v>Green</v>
      </c>
      <c r="AD255" t="str">
        <f>VLOOKUP($Z255,'oddspedia-matches'!$A:$AD,AD$2,0)</f>
        <v>Red</v>
      </c>
      <c r="AE255" t="str">
        <f>VLOOKUP($Z255,'oddspedia-matches'!$A:$AD,AE$2,0)</f>
        <v>Green</v>
      </c>
      <c r="AF255" t="str">
        <f>VLOOKUP($Z255,'oddspedia-matches'!$A:$AD,AF$2,0)</f>
        <v>Green</v>
      </c>
      <c r="AG255" t="str">
        <f>VLOOKUP($Z255,'oddspedia-matches'!$A:$AD,AG$2,0)</f>
        <v>Red</v>
      </c>
      <c r="AH255" t="str">
        <f>VLOOKUP($Z255,'oddspedia-matches'!$A:$AD,AH$2,0)</f>
        <v>Green</v>
      </c>
      <c r="AI255" t="str">
        <f>VLOOKUP($Z255,'oddspedia-matches'!$A:$AD,AI$2,0)</f>
        <v>Red</v>
      </c>
      <c r="AJ255" t="str">
        <f>VLOOKUP($Z255,'oddspedia-matches'!$A:$AD,AJ$2,0)</f>
        <v>Red</v>
      </c>
      <c r="AK255" t="str">
        <f>VLOOKUP($Z255,'oddspedia-matches'!$A:$AD,AK$2,0)</f>
        <v>Green</v>
      </c>
      <c r="AL255" t="str">
        <f>VLOOKUP($Z255,'oddspedia-matches'!$A:$AD,AL$2,0)</f>
        <v>Green</v>
      </c>
      <c r="AM255" t="str">
        <f>VLOOKUP($Z255,'oddspedia-matches'!$A:$AD,AM$2,0)</f>
        <v>Red</v>
      </c>
      <c r="AN255" t="str">
        <f>VLOOKUP($Z255,'oddspedia-matches'!$A:$AD,AN$2,0)</f>
        <v>Green</v>
      </c>
      <c r="AO255" t="str">
        <f>VLOOKUP($Z255,'oddspedia-matches'!$A:$AD,AO$2,0)</f>
        <v>Green</v>
      </c>
      <c r="AP255" t="str">
        <f>VLOOKUP($Z255,'oddspedia-matches'!$A:$AD,AP$2,0)</f>
        <v>Green</v>
      </c>
      <c r="AQ255" t="str">
        <f>VLOOKUP($Z255,'oddspedia-matches'!$A:$AD,AQ$2,0)</f>
        <v>Red</v>
      </c>
    </row>
    <row r="256" spans="2:43" hidden="1" x14ac:dyDescent="0.25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f>VLOOKUP(E256,'Transform table'!A:B,2,0)</f>
        <v>#N/A</v>
      </c>
      <c r="Y256" t="e">
        <f>VLOOKUP(F256,'Transform table'!A:B,2,0)</f>
        <v>#N/A</v>
      </c>
      <c r="Z256" t="e">
        <f t="shared" si="3"/>
        <v>#N/A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hidden="1" x14ac:dyDescent="0.25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tr">
        <f>VLOOKUP(E257,'Transform table'!A:B,2,0)</f>
        <v>Deportivo Merlo</v>
      </c>
      <c r="Y257" t="str">
        <f>VLOOKUP(F257,'Transform table'!A:B,2,0)</f>
        <v>CA Villa San Carlos</v>
      </c>
      <c r="Z257" t="str">
        <f t="shared" si="3"/>
        <v>25/07/2026Deportivo MerloCA Villa San Carlos</v>
      </c>
      <c r="AA257" t="str">
        <f>VLOOKUP($Z257,'oddspedia-matches'!$A:$AD,AA$2,0)</f>
        <v>1 - 2</v>
      </c>
      <c r="AB257" t="str">
        <f>VLOOKUP($Z257,'oddspedia-matches'!$A:$AD,AB$2,0)</f>
        <v>Red</v>
      </c>
      <c r="AC257" t="str">
        <f>VLOOKUP($Z257,'oddspedia-matches'!$A:$AD,AC$2,0)</f>
        <v>Red</v>
      </c>
      <c r="AD257" t="str">
        <f>VLOOKUP($Z257,'oddspedia-matches'!$A:$AD,AD$2,0)</f>
        <v>Green</v>
      </c>
      <c r="AE257" t="str">
        <f>VLOOKUP($Z257,'oddspedia-matches'!$A:$AD,AE$2,0)</f>
        <v>Red</v>
      </c>
      <c r="AF257" t="str">
        <f>VLOOKUP($Z257,'oddspedia-matches'!$A:$AD,AF$2,0)</f>
        <v>Green</v>
      </c>
      <c r="AG257" t="str">
        <f>VLOOKUP($Z257,'oddspedia-matches'!$A:$AD,AG$2,0)</f>
        <v>Green</v>
      </c>
      <c r="AH257" t="str">
        <f>VLOOKUP($Z257,'oddspedia-matches'!$A:$AD,AH$2,0)</f>
        <v>Red</v>
      </c>
      <c r="AI257" t="str">
        <f>VLOOKUP($Z257,'oddspedia-matches'!$A:$AD,AI$2,0)</f>
        <v>Green</v>
      </c>
      <c r="AJ257" t="str">
        <f>VLOOKUP($Z257,'oddspedia-matches'!$A:$AD,AJ$2,0)</f>
        <v>Red</v>
      </c>
      <c r="AK257" t="str">
        <f>VLOOKUP($Z257,'oddspedia-matches'!$A:$AD,AK$2,0)</f>
        <v>Green</v>
      </c>
      <c r="AL257" t="str">
        <f>VLOOKUP($Z257,'oddspedia-matches'!$A:$AD,AL$2,0)</f>
        <v>Green</v>
      </c>
      <c r="AM257" t="str">
        <f>VLOOKUP($Z257,'oddspedia-matches'!$A:$AD,AM$2,0)</f>
        <v>Green</v>
      </c>
      <c r="AN257" t="str">
        <f>VLOOKUP($Z257,'oddspedia-matches'!$A:$AD,AN$2,0)</f>
        <v>Red</v>
      </c>
      <c r="AO257" t="str">
        <f>VLOOKUP($Z257,'oddspedia-matches'!$A:$AD,AO$2,0)</f>
        <v>Green</v>
      </c>
      <c r="AP257" t="str">
        <f>VLOOKUP($Z257,'oddspedia-matches'!$A:$AD,AP$2,0)</f>
        <v>Green</v>
      </c>
      <c r="AQ257" t="str">
        <f>VLOOKUP($Z257,'oddspedia-matches'!$A:$AD,AQ$2,0)</f>
        <v>Red</v>
      </c>
    </row>
    <row r="258" spans="2:43" hidden="1" x14ac:dyDescent="0.25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Ferroviaria SP</v>
      </c>
      <c r="Y258" t="str">
        <f>VLOOKUP(F258,'Transform table'!A:B,2,0)</f>
        <v>Maranhao</v>
      </c>
      <c r="Z258" t="str">
        <f t="shared" si="3"/>
        <v>25/07/2026Ferroviaria SPMaranhao</v>
      </c>
      <c r="AA258" t="str">
        <f>VLOOKUP($Z258,'oddspedia-matches'!$A:$AD,AA$2,0)</f>
        <v>0 - 0</v>
      </c>
      <c r="AB258" t="str">
        <f>VLOOKUP($Z258,'oddspedia-matches'!$A:$AD,AB$2,0)</f>
        <v>Red</v>
      </c>
      <c r="AC258" t="str">
        <f>VLOOKUP($Z258,'oddspedia-matches'!$A:$AD,AC$2,0)</f>
        <v>Green</v>
      </c>
      <c r="AD258" t="str">
        <f>VLOOKUP($Z258,'oddspedia-matches'!$A:$AD,AD$2,0)</f>
        <v>Red</v>
      </c>
      <c r="AE258" t="str">
        <f>VLOOKUP($Z258,'oddspedia-matches'!$A:$AD,AE$2,0)</f>
        <v>Green</v>
      </c>
      <c r="AF258" t="str">
        <f>VLOOKUP($Z258,'oddspedia-matches'!$A:$AD,AF$2,0)</f>
        <v>Green</v>
      </c>
      <c r="AG258" t="str">
        <f>VLOOKUP($Z258,'oddspedia-matches'!$A:$AD,AG$2,0)</f>
        <v>Red</v>
      </c>
      <c r="AH258" t="str">
        <f>VLOOKUP($Z258,'oddspedia-matches'!$A:$AD,AH$2,0)</f>
        <v>Red</v>
      </c>
      <c r="AI258" t="str">
        <f>VLOOKUP($Z258,'oddspedia-matches'!$A:$AD,AI$2,0)</f>
        <v>Green</v>
      </c>
      <c r="AJ258" t="str">
        <f>VLOOKUP($Z258,'oddspedia-matches'!$A:$AD,AJ$2,0)</f>
        <v>Red</v>
      </c>
      <c r="AK258" t="str">
        <f>VLOOKUP($Z258,'oddspedia-matches'!$A:$AD,AK$2,0)</f>
        <v>Red</v>
      </c>
      <c r="AL258" t="str">
        <f>VLOOKUP($Z258,'oddspedia-matches'!$A:$AD,AL$2,0)</f>
        <v>Red</v>
      </c>
      <c r="AM258" t="str">
        <f>VLOOKUP($Z258,'oddspedia-matches'!$A:$AD,AM$2,0)</f>
        <v>Red</v>
      </c>
      <c r="AN258" t="str">
        <f>VLOOKUP($Z258,'oddspedia-matches'!$A:$AD,AN$2,0)</f>
        <v>Green</v>
      </c>
      <c r="AO258" t="str">
        <f>VLOOKUP($Z258,'oddspedia-matches'!$A:$AD,AO$2,0)</f>
        <v>Green</v>
      </c>
      <c r="AP258" t="str">
        <f>VLOOKUP($Z258,'oddspedia-matches'!$A:$AD,AP$2,0)</f>
        <v>Red</v>
      </c>
      <c r="AQ258" t="str">
        <f>VLOOKUP($Z258,'oddspedia-matches'!$A:$AD,AQ$2,0)</f>
        <v>Green</v>
      </c>
    </row>
    <row r="259" spans="2:43" hidden="1" x14ac:dyDescent="0.25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tr">
        <f>VLOOKUP(E259,'Transform table'!A:B,2,0)</f>
        <v>Santa Cruz</v>
      </c>
      <c r="Y259" t="str">
        <f>VLOOKUP(F259,'Transform table'!A:B,2,0)</f>
        <v>Figueirense</v>
      </c>
      <c r="Z259" t="str">
        <f t="shared" si="3"/>
        <v>25/07/2026Santa CruzFigueirense</v>
      </c>
      <c r="AA259" t="str">
        <f>VLOOKUP($Z259,'oddspedia-matches'!$A:$AD,AA$2,0)</f>
        <v>0 - 1</v>
      </c>
      <c r="AB259" t="str">
        <f>VLOOKUP($Z259,'oddspedia-matches'!$A:$AD,AB$2,0)</f>
        <v>Red</v>
      </c>
      <c r="AC259" t="str">
        <f>VLOOKUP($Z259,'oddspedia-matches'!$A:$AD,AC$2,0)</f>
        <v>Red</v>
      </c>
      <c r="AD259" t="str">
        <f>VLOOKUP($Z259,'oddspedia-matches'!$A:$AD,AD$2,0)</f>
        <v>Green</v>
      </c>
      <c r="AE259" t="str">
        <f>VLOOKUP($Z259,'oddspedia-matches'!$A:$AD,AE$2,0)</f>
        <v>Red</v>
      </c>
      <c r="AF259" t="str">
        <f>VLOOKUP($Z259,'oddspedia-matches'!$A:$AD,AF$2,0)</f>
        <v>Green</v>
      </c>
      <c r="AG259" t="str">
        <f>VLOOKUP($Z259,'oddspedia-matches'!$A:$AD,AG$2,0)</f>
        <v>Green</v>
      </c>
      <c r="AH259" t="str">
        <f>VLOOKUP($Z259,'oddspedia-matches'!$A:$AD,AH$2,0)</f>
        <v>Red</v>
      </c>
      <c r="AI259" t="str">
        <f>VLOOKUP($Z259,'oddspedia-matches'!$A:$AD,AI$2,0)</f>
        <v>Red</v>
      </c>
      <c r="AJ259" t="str">
        <f>VLOOKUP($Z259,'oddspedia-matches'!$A:$AD,AJ$2,0)</f>
        <v>Green</v>
      </c>
      <c r="AK259" t="str">
        <f>VLOOKUP($Z259,'oddspedia-matches'!$A:$AD,AK$2,0)</f>
        <v>Green</v>
      </c>
      <c r="AL259" t="str">
        <f>VLOOKUP($Z259,'oddspedia-matches'!$A:$AD,AL$2,0)</f>
        <v>Red</v>
      </c>
      <c r="AM259" t="str">
        <f>VLOOKUP($Z259,'oddspedia-matches'!$A:$AD,AM$2,0)</f>
        <v>Red</v>
      </c>
      <c r="AN259" t="str">
        <f>VLOOKUP($Z259,'oddspedia-matches'!$A:$AD,AN$2,0)</f>
        <v>Green</v>
      </c>
      <c r="AO259" t="str">
        <f>VLOOKUP($Z259,'oddspedia-matches'!$A:$AD,AO$2,0)</f>
        <v>Green</v>
      </c>
      <c r="AP259" t="str">
        <f>VLOOKUP($Z259,'oddspedia-matches'!$A:$AD,AP$2,0)</f>
        <v>Red</v>
      </c>
      <c r="AQ259" t="str">
        <f>VLOOKUP($Z259,'oddspedia-matches'!$A:$AD,AQ$2,0)</f>
        <v>Green</v>
      </c>
    </row>
    <row r="260" spans="2:43" hidden="1" x14ac:dyDescent="0.25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tr">
        <f>VLOOKUP(E260,'Transform table'!A:B,2,0)</f>
        <v>Juan Pablo II</v>
      </c>
      <c r="Y260" t="str">
        <f>VLOOKUP(F260,'Transform table'!A:B,2,0)</f>
        <v>Cienciano</v>
      </c>
      <c r="Z260" t="str">
        <f t="shared" ref="Z260:Z323" si="4">C260&amp;X260&amp;Y260</f>
        <v>25/07/2026Juan Pablo IICienciano</v>
      </c>
      <c r="AA260" t="str">
        <f>VLOOKUP($Z260,'oddspedia-matches'!$A:$AD,AA$2,0)</f>
        <v>2 - 0</v>
      </c>
      <c r="AB260" t="str">
        <f>VLOOKUP($Z260,'oddspedia-matches'!$A:$AD,AB$2,0)</f>
        <v>Green</v>
      </c>
      <c r="AC260" t="str">
        <f>VLOOKUP($Z260,'oddspedia-matches'!$A:$AD,AC$2,0)</f>
        <v>Red</v>
      </c>
      <c r="AD260" t="str">
        <f>VLOOKUP($Z260,'oddspedia-matches'!$A:$AD,AD$2,0)</f>
        <v>Red</v>
      </c>
      <c r="AE260" t="str">
        <f>VLOOKUP($Z260,'oddspedia-matches'!$A:$AD,AE$2,0)</f>
        <v>Green</v>
      </c>
      <c r="AF260" t="str">
        <f>VLOOKUP($Z260,'oddspedia-matches'!$A:$AD,AF$2,0)</f>
        <v>Red</v>
      </c>
      <c r="AG260" t="str">
        <f>VLOOKUP($Z260,'oddspedia-matches'!$A:$AD,AG$2,0)</f>
        <v>Green</v>
      </c>
      <c r="AH260" t="str">
        <f>VLOOKUP($Z260,'oddspedia-matches'!$A:$AD,AH$2,0)</f>
        <v>Red</v>
      </c>
      <c r="AI260" t="str">
        <f>VLOOKUP($Z260,'oddspedia-matches'!$A:$AD,AI$2,0)</f>
        <v>Green</v>
      </c>
      <c r="AJ260" t="str">
        <f>VLOOKUP($Z260,'oddspedia-matches'!$A:$AD,AJ$2,0)</f>
        <v>Red</v>
      </c>
      <c r="AK260" t="str">
        <f>VLOOKUP($Z260,'oddspedia-matches'!$A:$AD,AK$2,0)</f>
        <v>Red</v>
      </c>
      <c r="AL260" t="str">
        <f>VLOOKUP($Z260,'oddspedia-matches'!$A:$AD,AL$2,0)</f>
        <v>Green</v>
      </c>
      <c r="AM260" t="str">
        <f>VLOOKUP($Z260,'oddspedia-matches'!$A:$AD,AM$2,0)</f>
        <v>Red</v>
      </c>
      <c r="AN260" t="str">
        <f>VLOOKUP($Z260,'oddspedia-matches'!$A:$AD,AN$2,0)</f>
        <v>Green</v>
      </c>
      <c r="AO260" t="str">
        <f>VLOOKUP($Z260,'oddspedia-matches'!$A:$AD,AO$2,0)</f>
        <v>Green</v>
      </c>
      <c r="AP260" t="str">
        <f>VLOOKUP($Z260,'oddspedia-matches'!$A:$AD,AP$2,0)</f>
        <v>Red</v>
      </c>
      <c r="AQ260" t="str">
        <f>VLOOKUP($Z260,'oddspedia-matches'!$A:$AD,AQ$2,0)</f>
        <v>Green</v>
      </c>
    </row>
    <row r="261" spans="2:43" hidden="1" x14ac:dyDescent="0.25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Boyaca Chico</v>
      </c>
      <c r="Y261" t="str">
        <f>VLOOKUP(F261,'Transform table'!A:B,2,0)</f>
        <v>Atletico Nacional</v>
      </c>
      <c r="Z261" t="str">
        <f t="shared" si="4"/>
        <v>25/07/2026Boyaca ChicoAtletico Nacional</v>
      </c>
      <c r="AA261" t="str">
        <f>VLOOKUP($Z261,'oddspedia-matches'!$A:$AD,AA$2,0)</f>
        <v xml:space="preserve"> - </v>
      </c>
      <c r="AB261" t="str">
        <f>VLOOKUP($Z261,'oddspedia-matches'!$A:$AD,AB$2,0)</f>
        <v>Red</v>
      </c>
      <c r="AC261" t="str">
        <f>VLOOKUP($Z261,'oddspedia-matches'!$A:$AD,AC$2,0)</f>
        <v>Green</v>
      </c>
      <c r="AD261" t="str">
        <f>VLOOKUP($Z261,'oddspedia-matches'!$A:$AD,AD$2,0)</f>
        <v>Red</v>
      </c>
      <c r="AE261" t="str">
        <f>VLOOKUP($Z261,'oddspedia-matches'!$A:$AD,AE$2,0)</f>
        <v>Green</v>
      </c>
      <c r="AF261" t="str">
        <f>VLOOKUP($Z261,'oddspedia-matches'!$A:$AD,AF$2,0)</f>
        <v>Green</v>
      </c>
      <c r="AG261" t="str">
        <f>VLOOKUP($Z261,'oddspedia-matches'!$A:$AD,AG$2,0)</f>
        <v>Red</v>
      </c>
      <c r="AH261" t="str">
        <f>VLOOKUP($Z261,'oddspedia-matches'!$A:$AD,AH$2,0)</f>
        <v>Red</v>
      </c>
      <c r="AI261" t="str">
        <f>VLOOKUP($Z261,'oddspedia-matches'!$A:$AD,AI$2,0)</f>
        <v>Green</v>
      </c>
      <c r="AJ261" t="str">
        <f>VLOOKUP($Z261,'oddspedia-matches'!$A:$AD,AJ$2,0)</f>
        <v>Red</v>
      </c>
      <c r="AK261" t="str">
        <f>VLOOKUP($Z261,'oddspedia-matches'!$A:$AD,AK$2,0)</f>
        <v>Red</v>
      </c>
      <c r="AL261" t="str">
        <f>VLOOKUP($Z261,'oddspedia-matches'!$A:$AD,AL$2,0)</f>
        <v>Red</v>
      </c>
      <c r="AM261" t="str">
        <f>VLOOKUP($Z261,'oddspedia-matches'!$A:$AD,AM$2,0)</f>
        <v>Red</v>
      </c>
      <c r="AN261" t="str">
        <f>VLOOKUP($Z261,'oddspedia-matches'!$A:$AD,AN$2,0)</f>
        <v>Green</v>
      </c>
      <c r="AO261" t="str">
        <f>VLOOKUP($Z261,'oddspedia-matches'!$A:$AD,AO$2,0)</f>
        <v>Green</v>
      </c>
      <c r="AP261" t="str">
        <f>VLOOKUP($Z261,'oddspedia-matches'!$A:$AD,AP$2,0)</f>
        <v>Red</v>
      </c>
      <c r="AQ261" t="str">
        <f>VLOOKUP($Z261,'oddspedia-matches'!$A:$AD,AQ$2,0)</f>
        <v>Green</v>
      </c>
    </row>
    <row r="262" spans="2:43" hidden="1" x14ac:dyDescent="0.25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str">
        <f>VLOOKUP(F262,'Transform table'!A:B,2,0)</f>
        <v>Union Magdalena</v>
      </c>
      <c r="Z262" t="str">
        <f t="shared" si="4"/>
        <v>25/07/2026BogotaUnion Magdalena</v>
      </c>
      <c r="AA262" t="str">
        <f>VLOOKUP($Z262,'oddspedia-matches'!$A:$AD,AA$2,0)</f>
        <v>1 - 0</v>
      </c>
      <c r="AB262" t="str">
        <f>VLOOKUP($Z262,'oddspedia-matches'!$A:$AD,AB$2,0)</f>
        <v>Green</v>
      </c>
      <c r="AC262" t="str">
        <f>VLOOKUP($Z262,'oddspedia-matches'!$A:$AD,AC$2,0)</f>
        <v>Red</v>
      </c>
      <c r="AD262" t="str">
        <f>VLOOKUP($Z262,'oddspedia-matches'!$A:$AD,AD$2,0)</f>
        <v>Red</v>
      </c>
      <c r="AE262" t="str">
        <f>VLOOKUP($Z262,'oddspedia-matches'!$A:$AD,AE$2,0)</f>
        <v>Green</v>
      </c>
      <c r="AF262" t="str">
        <f>VLOOKUP($Z262,'oddspedia-matches'!$A:$AD,AF$2,0)</f>
        <v>Red</v>
      </c>
      <c r="AG262" t="str">
        <f>VLOOKUP($Z262,'oddspedia-matches'!$A:$AD,AG$2,0)</f>
        <v>Green</v>
      </c>
      <c r="AH262" t="str">
        <f>VLOOKUP($Z262,'oddspedia-matches'!$A:$AD,AH$2,0)</f>
        <v>Green</v>
      </c>
      <c r="AI262" t="str">
        <f>VLOOKUP($Z262,'oddspedia-matches'!$A:$AD,AI$2,0)</f>
        <v>Red</v>
      </c>
      <c r="AJ262" t="str">
        <f>VLOOKUP($Z262,'oddspedia-matches'!$A:$AD,AJ$2,0)</f>
        <v>Red</v>
      </c>
      <c r="AK262" t="str">
        <f>VLOOKUP($Z262,'oddspedia-matches'!$A:$AD,AK$2,0)</f>
        <v>Green</v>
      </c>
      <c r="AL262" t="str">
        <f>VLOOKUP($Z262,'oddspedia-matches'!$A:$AD,AL$2,0)</f>
        <v>Red</v>
      </c>
      <c r="AM262" t="str">
        <f>VLOOKUP($Z262,'oddspedia-matches'!$A:$AD,AM$2,0)</f>
        <v>Red</v>
      </c>
      <c r="AN262" t="str">
        <f>VLOOKUP($Z262,'oddspedia-matches'!$A:$AD,AN$2,0)</f>
        <v>Green</v>
      </c>
      <c r="AO262" t="str">
        <f>VLOOKUP($Z262,'oddspedia-matches'!$A:$AD,AO$2,0)</f>
        <v>Green</v>
      </c>
      <c r="AP262" t="str">
        <f>VLOOKUP($Z262,'oddspedia-matches'!$A:$AD,AP$2,0)</f>
        <v>Red</v>
      </c>
      <c r="AQ262" t="str">
        <f>VLOOKUP($Z262,'oddspedia-matches'!$A:$AD,AQ$2,0)</f>
        <v>Green</v>
      </c>
    </row>
    <row r="263" spans="2:43" hidden="1" x14ac:dyDescent="0.25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str">
        <f>VLOOKUP(F263,'Transform table'!A:B,2,0)</f>
        <v>Toronto FC II</v>
      </c>
      <c r="Z263" t="str">
        <f t="shared" si="4"/>
        <v>25/07/2026Inter Miami IIToronto FC II</v>
      </c>
      <c r="AA263" t="str">
        <f>VLOOKUP($Z263,'oddspedia-matches'!$A:$AD,AA$2,0)</f>
        <v>2 - 1</v>
      </c>
      <c r="AB263" t="str">
        <f>VLOOKUP($Z263,'oddspedia-matches'!$A:$AD,AB$2,0)</f>
        <v>Green</v>
      </c>
      <c r="AC263" t="str">
        <f>VLOOKUP($Z263,'oddspedia-matches'!$A:$AD,AC$2,0)</f>
        <v>Red</v>
      </c>
      <c r="AD263" t="str">
        <f>VLOOKUP($Z263,'oddspedia-matches'!$A:$AD,AD$2,0)</f>
        <v>Red</v>
      </c>
      <c r="AE263" t="str">
        <f>VLOOKUP($Z263,'oddspedia-matches'!$A:$AD,AE$2,0)</f>
        <v>Green</v>
      </c>
      <c r="AF263" t="str">
        <f>VLOOKUP($Z263,'oddspedia-matches'!$A:$AD,AF$2,0)</f>
        <v>Red</v>
      </c>
      <c r="AG263" t="str">
        <f>VLOOKUP($Z263,'oddspedia-matches'!$A:$AD,AG$2,0)</f>
        <v>Green</v>
      </c>
      <c r="AH263" t="str">
        <f>VLOOKUP($Z263,'oddspedia-matches'!$A:$AD,AH$2,0)</f>
        <v>Red</v>
      </c>
      <c r="AI263" t="str">
        <f>VLOOKUP($Z263,'oddspedia-matches'!$A:$AD,AI$2,0)</f>
        <v>Green</v>
      </c>
      <c r="AJ263" t="str">
        <f>VLOOKUP($Z263,'oddspedia-matches'!$A:$AD,AJ$2,0)</f>
        <v>Red</v>
      </c>
      <c r="AK263" t="str">
        <f>VLOOKUP($Z263,'oddspedia-matches'!$A:$AD,AK$2,0)</f>
        <v>Green</v>
      </c>
      <c r="AL263" t="str">
        <f>VLOOKUP($Z263,'oddspedia-matches'!$A:$AD,AL$2,0)</f>
        <v>Green</v>
      </c>
      <c r="AM263" t="str">
        <f>VLOOKUP($Z263,'oddspedia-matches'!$A:$AD,AM$2,0)</f>
        <v>Green</v>
      </c>
      <c r="AN263" t="str">
        <f>VLOOKUP($Z263,'oddspedia-matches'!$A:$AD,AN$2,0)</f>
        <v>Red</v>
      </c>
      <c r="AO263" t="str">
        <f>VLOOKUP($Z263,'oddspedia-matches'!$A:$AD,AO$2,0)</f>
        <v>Green</v>
      </c>
      <c r="AP263" t="str">
        <f>VLOOKUP($Z263,'oddspedia-matches'!$A:$AD,AP$2,0)</f>
        <v>Green</v>
      </c>
      <c r="AQ263" t="str">
        <f>VLOOKUP($Z263,'oddspedia-matches'!$A:$AD,AQ$2,0)</f>
        <v>Red</v>
      </c>
    </row>
    <row r="264" spans="2:43" hidden="1" x14ac:dyDescent="0.25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Deportivo Maldonado</v>
      </c>
      <c r="Y264" t="str">
        <f>VLOOKUP(F264,'Transform table'!A:B,2,0)</f>
        <v>CA Juventud</v>
      </c>
      <c r="Z264" t="str">
        <f t="shared" si="4"/>
        <v>25/07/2026Deportivo MaldonadoCA Juventud</v>
      </c>
      <c r="AA264" t="str">
        <f>VLOOKUP($Z264,'oddspedia-matches'!$A:$AD,AA$2,0)</f>
        <v xml:space="preserve"> - </v>
      </c>
      <c r="AB264" t="str">
        <f>VLOOKUP($Z264,'oddspedia-matches'!$A:$AD,AB$2,0)</f>
        <v>Red</v>
      </c>
      <c r="AC264" t="str">
        <f>VLOOKUP($Z264,'oddspedia-matches'!$A:$AD,AC$2,0)</f>
        <v>Green</v>
      </c>
      <c r="AD264" t="str">
        <f>VLOOKUP($Z264,'oddspedia-matches'!$A:$AD,AD$2,0)</f>
        <v>Red</v>
      </c>
      <c r="AE264" t="str">
        <f>VLOOKUP($Z264,'oddspedia-matches'!$A:$AD,AE$2,0)</f>
        <v>Green</v>
      </c>
      <c r="AF264" t="str">
        <f>VLOOKUP($Z264,'oddspedia-matches'!$A:$AD,AF$2,0)</f>
        <v>Green</v>
      </c>
      <c r="AG264" t="str">
        <f>VLOOKUP($Z264,'oddspedia-matches'!$A:$AD,AG$2,0)</f>
        <v>Red</v>
      </c>
      <c r="AH264" t="str">
        <f>VLOOKUP($Z264,'oddspedia-matches'!$A:$AD,AH$2,0)</f>
        <v>Red</v>
      </c>
      <c r="AI264" t="str">
        <f>VLOOKUP($Z264,'oddspedia-matches'!$A:$AD,AI$2,0)</f>
        <v>Green</v>
      </c>
      <c r="AJ264" t="str">
        <f>VLOOKUP($Z264,'oddspedia-matches'!$A:$AD,AJ$2,0)</f>
        <v>Red</v>
      </c>
      <c r="AK264" t="str">
        <f>VLOOKUP($Z264,'oddspedia-matches'!$A:$AD,AK$2,0)</f>
        <v>Red</v>
      </c>
      <c r="AL264" t="str">
        <f>VLOOKUP($Z264,'oddspedia-matches'!$A:$AD,AL$2,0)</f>
        <v>Red</v>
      </c>
      <c r="AM264" t="str">
        <f>VLOOKUP($Z264,'oddspedia-matches'!$A:$AD,AM$2,0)</f>
        <v>Red</v>
      </c>
      <c r="AN264" t="str">
        <f>VLOOKUP($Z264,'oddspedia-matches'!$A:$AD,AN$2,0)</f>
        <v>Green</v>
      </c>
      <c r="AO264" t="str">
        <f>VLOOKUP($Z264,'oddspedia-matches'!$A:$AD,AO$2,0)</f>
        <v>Green</v>
      </c>
      <c r="AP264" t="str">
        <f>VLOOKUP($Z264,'oddspedia-matches'!$A:$AD,AP$2,0)</f>
        <v>Red</v>
      </c>
      <c r="AQ264" t="str">
        <f>VLOOKUP($Z264,'oddspedia-matches'!$A:$AD,AQ$2,0)</f>
        <v>Green</v>
      </c>
    </row>
    <row r="265" spans="2:43" hidden="1" x14ac:dyDescent="0.25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str">
        <f>VLOOKUP(F265,'Transform table'!A:B,2,0)</f>
        <v>Deportivo Pasto</v>
      </c>
      <c r="Z265" t="str">
        <f t="shared" si="4"/>
        <v>25/07/2026Independiente MedellinDeportivo Pasto</v>
      </c>
      <c r="AA265" t="str">
        <f>VLOOKUP($Z265,'oddspedia-matches'!$A:$AD,AA$2,0)</f>
        <v>3 - 2</v>
      </c>
      <c r="AB265" t="str">
        <f>VLOOKUP($Z265,'oddspedia-matches'!$A:$AD,AB$2,0)</f>
        <v>Green</v>
      </c>
      <c r="AC265" t="str">
        <f>VLOOKUP($Z265,'oddspedia-matches'!$A:$AD,AC$2,0)</f>
        <v>Red</v>
      </c>
      <c r="AD265" t="str">
        <f>VLOOKUP($Z265,'oddspedia-matches'!$A:$AD,AD$2,0)</f>
        <v>Red</v>
      </c>
      <c r="AE265" t="str">
        <f>VLOOKUP($Z265,'oddspedia-matches'!$A:$AD,AE$2,0)</f>
        <v>Green</v>
      </c>
      <c r="AF265" t="str">
        <f>VLOOKUP($Z265,'oddspedia-matches'!$A:$AD,AF$2,0)</f>
        <v>Red</v>
      </c>
      <c r="AG265" t="str">
        <f>VLOOKUP($Z265,'oddspedia-matches'!$A:$AD,AG$2,0)</f>
        <v>Green</v>
      </c>
      <c r="AH265" t="str">
        <f>VLOOKUP($Z265,'oddspedia-matches'!$A:$AD,AH$2,0)</f>
        <v>Red</v>
      </c>
      <c r="AI265" t="str">
        <f>VLOOKUP($Z265,'oddspedia-matches'!$A:$AD,AI$2,0)</f>
        <v>Green</v>
      </c>
      <c r="AJ265" t="str">
        <f>VLOOKUP($Z265,'oddspedia-matches'!$A:$AD,AJ$2,0)</f>
        <v>Red</v>
      </c>
      <c r="AK265" t="str">
        <f>VLOOKUP($Z265,'oddspedia-matches'!$A:$AD,AK$2,0)</f>
        <v>Green</v>
      </c>
      <c r="AL265" t="str">
        <f>VLOOKUP($Z265,'oddspedia-matches'!$A:$AD,AL$2,0)</f>
        <v>Green</v>
      </c>
      <c r="AM265" t="str">
        <f>VLOOKUP($Z265,'oddspedia-matches'!$A:$AD,AM$2,0)</f>
        <v>Green</v>
      </c>
      <c r="AN265" t="str">
        <f>VLOOKUP($Z265,'oddspedia-matches'!$A:$AD,AN$2,0)</f>
        <v>Red</v>
      </c>
      <c r="AO265" t="str">
        <f>VLOOKUP($Z265,'oddspedia-matches'!$A:$AD,AO$2,0)</f>
        <v>Red</v>
      </c>
      <c r="AP265" t="str">
        <f>VLOOKUP($Z265,'oddspedia-matches'!$A:$AD,AP$2,0)</f>
        <v>Green</v>
      </c>
      <c r="AQ265" t="str">
        <f>VLOOKUP($Z265,'oddspedia-matches'!$A:$AD,AQ$2,0)</f>
        <v>Red</v>
      </c>
    </row>
    <row r="266" spans="2:43" hidden="1" x14ac:dyDescent="0.25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tr">
        <f>VLOOKUP(E266,'Transform table'!A:B,2,0)</f>
        <v>Guabira</v>
      </c>
      <c r="Y266" t="str">
        <f>VLOOKUP(F266,'Transform table'!A:B,2,0)</f>
        <v>Real Oruro</v>
      </c>
      <c r="Z266" t="str">
        <f t="shared" si="4"/>
        <v>25/07/2026GuabiraReal Oruro</v>
      </c>
      <c r="AA266" t="str">
        <f>VLOOKUP($Z266,'oddspedia-matches'!$A:$AD,AA$2,0)</f>
        <v>4 - 1</v>
      </c>
      <c r="AB266" t="str">
        <f>VLOOKUP($Z266,'oddspedia-matches'!$A:$AD,AB$2,0)</f>
        <v>Green</v>
      </c>
      <c r="AC266" t="str">
        <f>VLOOKUP($Z266,'oddspedia-matches'!$A:$AD,AC$2,0)</f>
        <v>Red</v>
      </c>
      <c r="AD266" t="str">
        <f>VLOOKUP($Z266,'oddspedia-matches'!$A:$AD,AD$2,0)</f>
        <v>Red</v>
      </c>
      <c r="AE266" t="str">
        <f>VLOOKUP($Z266,'oddspedia-matches'!$A:$AD,AE$2,0)</f>
        <v>Green</v>
      </c>
      <c r="AF266" t="str">
        <f>VLOOKUP($Z266,'oddspedia-matches'!$A:$AD,AF$2,0)</f>
        <v>Red</v>
      </c>
      <c r="AG266" t="str">
        <f>VLOOKUP($Z266,'oddspedia-matches'!$A:$AD,AG$2,0)</f>
        <v>Green</v>
      </c>
      <c r="AH266" t="str">
        <f>VLOOKUP($Z266,'oddspedia-matches'!$A:$AD,AH$2,0)</f>
        <v>Green</v>
      </c>
      <c r="AI266" t="str">
        <f>VLOOKUP($Z266,'oddspedia-matches'!$A:$AD,AI$2,0)</f>
        <v>Red</v>
      </c>
      <c r="AJ266" t="str">
        <f>VLOOKUP($Z266,'oddspedia-matches'!$A:$AD,AJ$2,0)</f>
        <v>Red</v>
      </c>
      <c r="AK266" t="str">
        <f>VLOOKUP($Z266,'oddspedia-matches'!$A:$AD,AK$2,0)</f>
        <v>Green</v>
      </c>
      <c r="AL266" t="str">
        <f>VLOOKUP($Z266,'oddspedia-matches'!$A:$AD,AL$2,0)</f>
        <v>Green</v>
      </c>
      <c r="AM266" t="str">
        <f>VLOOKUP($Z266,'oddspedia-matches'!$A:$AD,AM$2,0)</f>
        <v>Green</v>
      </c>
      <c r="AN266" t="str">
        <f>VLOOKUP($Z266,'oddspedia-matches'!$A:$AD,AN$2,0)</f>
        <v>Red</v>
      </c>
      <c r="AO266" t="str">
        <f>VLOOKUP($Z266,'oddspedia-matches'!$A:$AD,AO$2,0)</f>
        <v>Red</v>
      </c>
      <c r="AP266" t="str">
        <f>VLOOKUP($Z266,'oddspedia-matches'!$A:$AD,AP$2,0)</f>
        <v>Green</v>
      </c>
      <c r="AQ266" t="str">
        <f>VLOOKUP($Z266,'oddspedia-matches'!$A:$AD,AQ$2,0)</f>
        <v>Red</v>
      </c>
    </row>
    <row r="267" spans="2:43" hidden="1" x14ac:dyDescent="0.25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 t="shared" si="4"/>
        <v>25/07/2026Athletico ParanaenseInternacional</v>
      </c>
      <c r="AA267" t="str">
        <f>VLOOKUP($Z267,'oddspedia-matches'!$A:$AD,AA$2,0)</f>
        <v>2 - 0</v>
      </c>
      <c r="AB267" t="str">
        <f>VLOOKUP($Z267,'oddspedia-matches'!$A:$AD,AB$2,0)</f>
        <v>Green</v>
      </c>
      <c r="AC267" t="str">
        <f>VLOOKUP($Z267,'oddspedia-matches'!$A:$AD,AC$2,0)</f>
        <v>Red</v>
      </c>
      <c r="AD267" t="str">
        <f>VLOOKUP($Z267,'oddspedia-matches'!$A:$AD,AD$2,0)</f>
        <v>Red</v>
      </c>
      <c r="AE267" t="str">
        <f>VLOOKUP($Z267,'oddspedia-matches'!$A:$AD,AE$2,0)</f>
        <v>Green</v>
      </c>
      <c r="AF267" t="str">
        <f>VLOOKUP($Z267,'oddspedia-matches'!$A:$AD,AF$2,0)</f>
        <v>Red</v>
      </c>
      <c r="AG267" t="str">
        <f>VLOOKUP($Z267,'oddspedia-matches'!$A:$AD,AG$2,0)</f>
        <v>Green</v>
      </c>
      <c r="AH267" t="str">
        <f>VLOOKUP($Z267,'oddspedia-matches'!$A:$AD,AH$2,0)</f>
        <v>Green</v>
      </c>
      <c r="AI267" t="str">
        <f>VLOOKUP($Z267,'oddspedia-matches'!$A:$AD,AI$2,0)</f>
        <v>Red</v>
      </c>
      <c r="AJ267" t="str">
        <f>VLOOKUP($Z267,'oddspedia-matches'!$A:$AD,AJ$2,0)</f>
        <v>Red</v>
      </c>
      <c r="AK267" t="str">
        <f>VLOOKUP($Z267,'oddspedia-matches'!$A:$AD,AK$2,0)</f>
        <v>Green</v>
      </c>
      <c r="AL267" t="str">
        <f>VLOOKUP($Z267,'oddspedia-matches'!$A:$AD,AL$2,0)</f>
        <v>Green</v>
      </c>
      <c r="AM267" t="str">
        <f>VLOOKUP($Z267,'oddspedia-matches'!$A:$AD,AM$2,0)</f>
        <v>Red</v>
      </c>
      <c r="AN267" t="str">
        <f>VLOOKUP($Z267,'oddspedia-matches'!$A:$AD,AN$2,0)</f>
        <v>Green</v>
      </c>
      <c r="AO267" t="str">
        <f>VLOOKUP($Z267,'oddspedia-matches'!$A:$AD,AO$2,0)</f>
        <v>Green</v>
      </c>
      <c r="AP267" t="str">
        <f>VLOOKUP($Z267,'oddspedia-matches'!$A:$AD,AP$2,0)</f>
        <v>Red</v>
      </c>
      <c r="AQ267" t="str">
        <f>VLOOKUP($Z267,'oddspedia-matches'!$A:$AD,AQ$2,0)</f>
        <v>Green</v>
      </c>
    </row>
    <row r="268" spans="2:43" hidden="1" x14ac:dyDescent="0.25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 t="shared" si="4"/>
        <v>25/07/2026SantosChapecoense</v>
      </c>
      <c r="AA268" t="str">
        <f>VLOOKUP($Z268,'oddspedia-matches'!$A:$AD,AA$2,0)</f>
        <v>2 - 2</v>
      </c>
      <c r="AB268" t="str">
        <f>VLOOKUP($Z268,'oddspedia-matches'!$A:$AD,AB$2,0)</f>
        <v>Red</v>
      </c>
      <c r="AC268" t="str">
        <f>VLOOKUP($Z268,'oddspedia-matches'!$A:$AD,AC$2,0)</f>
        <v>Green</v>
      </c>
      <c r="AD268" t="str">
        <f>VLOOKUP($Z268,'oddspedia-matches'!$A:$AD,AD$2,0)</f>
        <v>Red</v>
      </c>
      <c r="AE268" t="str">
        <f>VLOOKUP($Z268,'oddspedia-matches'!$A:$AD,AE$2,0)</f>
        <v>Green</v>
      </c>
      <c r="AF268" t="str">
        <f>VLOOKUP($Z268,'oddspedia-matches'!$A:$AD,AF$2,0)</f>
        <v>Green</v>
      </c>
      <c r="AG268" t="str">
        <f>VLOOKUP($Z268,'oddspedia-matches'!$A:$AD,AG$2,0)</f>
        <v>Red</v>
      </c>
      <c r="AH268" t="str">
        <f>VLOOKUP($Z268,'oddspedia-matches'!$A:$AD,AH$2,0)</f>
        <v>Green</v>
      </c>
      <c r="AI268" t="str">
        <f>VLOOKUP($Z268,'oddspedia-matches'!$A:$AD,AI$2,0)</f>
        <v>Red</v>
      </c>
      <c r="AJ268" t="str">
        <f>VLOOKUP($Z268,'oddspedia-matches'!$A:$AD,AJ$2,0)</f>
        <v>Red</v>
      </c>
      <c r="AK268" t="str">
        <f>VLOOKUP($Z268,'oddspedia-matches'!$A:$AD,AK$2,0)</f>
        <v>Green</v>
      </c>
      <c r="AL268" t="str">
        <f>VLOOKUP($Z268,'oddspedia-matches'!$A:$AD,AL$2,0)</f>
        <v>Green</v>
      </c>
      <c r="AM268" t="str">
        <f>VLOOKUP($Z268,'oddspedia-matches'!$A:$AD,AM$2,0)</f>
        <v>Green</v>
      </c>
      <c r="AN268" t="str">
        <f>VLOOKUP($Z268,'oddspedia-matches'!$A:$AD,AN$2,0)</f>
        <v>Red</v>
      </c>
      <c r="AO268" t="str">
        <f>VLOOKUP($Z268,'oddspedia-matches'!$A:$AD,AO$2,0)</f>
        <v>Red</v>
      </c>
      <c r="AP268" t="str">
        <f>VLOOKUP($Z268,'oddspedia-matches'!$A:$AD,AP$2,0)</f>
        <v>Green</v>
      </c>
      <c r="AQ268" t="str">
        <f>VLOOKUP($Z268,'oddspedia-matches'!$A:$AD,AQ$2,0)</f>
        <v>Red</v>
      </c>
    </row>
    <row r="269" spans="2:43" hidden="1" x14ac:dyDescent="0.25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tr">
        <f>VLOOKUP(E269,'Transform table'!A:B,2,0)</f>
        <v>Confianca SE</v>
      </c>
      <c r="Y269" t="str">
        <f>VLOOKUP(F269,'Transform table'!A:B,2,0)</f>
        <v>Itabaiana SE</v>
      </c>
      <c r="Z269" t="str">
        <f t="shared" si="4"/>
        <v>25/07/2026Confianca SEItabaiana SE</v>
      </c>
      <c r="AA269" t="str">
        <f>VLOOKUP($Z269,'oddspedia-matches'!$A:$AD,AA$2,0)</f>
        <v>1 - 1</v>
      </c>
      <c r="AB269" t="str">
        <f>VLOOKUP($Z269,'oddspedia-matches'!$A:$AD,AB$2,0)</f>
        <v>Red</v>
      </c>
      <c r="AC269" t="str">
        <f>VLOOKUP($Z269,'oddspedia-matches'!$A:$AD,AC$2,0)</f>
        <v>Green</v>
      </c>
      <c r="AD269" t="str">
        <f>VLOOKUP($Z269,'oddspedia-matches'!$A:$AD,AD$2,0)</f>
        <v>Red</v>
      </c>
      <c r="AE269" t="str">
        <f>VLOOKUP($Z269,'oddspedia-matches'!$A:$AD,AE$2,0)</f>
        <v>Green</v>
      </c>
      <c r="AF269" t="str">
        <f>VLOOKUP($Z269,'oddspedia-matches'!$A:$AD,AF$2,0)</f>
        <v>Green</v>
      </c>
      <c r="AG269" t="str">
        <f>VLOOKUP($Z269,'oddspedia-matches'!$A:$AD,AG$2,0)</f>
        <v>Red</v>
      </c>
      <c r="AH269" t="str">
        <f>VLOOKUP($Z269,'oddspedia-matches'!$A:$AD,AH$2,0)</f>
        <v>Red</v>
      </c>
      <c r="AI269" t="str">
        <f>VLOOKUP($Z269,'oddspedia-matches'!$A:$AD,AI$2,0)</f>
        <v>Red</v>
      </c>
      <c r="AJ269" t="str">
        <f>VLOOKUP($Z269,'oddspedia-matches'!$A:$AD,AJ$2,0)</f>
        <v>Green</v>
      </c>
      <c r="AK269" t="str">
        <f>VLOOKUP($Z269,'oddspedia-matches'!$A:$AD,AK$2,0)</f>
        <v>Green</v>
      </c>
      <c r="AL269" t="str">
        <f>VLOOKUP($Z269,'oddspedia-matches'!$A:$AD,AL$2,0)</f>
        <v>Green</v>
      </c>
      <c r="AM269" t="str">
        <f>VLOOKUP($Z269,'oddspedia-matches'!$A:$AD,AM$2,0)</f>
        <v>Red</v>
      </c>
      <c r="AN269" t="str">
        <f>VLOOKUP($Z269,'oddspedia-matches'!$A:$AD,AN$2,0)</f>
        <v>Green</v>
      </c>
      <c r="AO269" t="str">
        <f>VLOOKUP($Z269,'oddspedia-matches'!$A:$AD,AO$2,0)</f>
        <v>Green</v>
      </c>
      <c r="AP269" t="str">
        <f>VLOOKUP($Z269,'oddspedia-matches'!$A:$AD,AP$2,0)</f>
        <v>Green</v>
      </c>
      <c r="AQ269" t="str">
        <f>VLOOKUP($Z269,'oddspedia-matches'!$A:$AD,AQ$2,0)</f>
        <v>Red</v>
      </c>
    </row>
    <row r="270" spans="2:43" hidden="1" x14ac:dyDescent="0.25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Huachipato</v>
      </c>
      <c r="Y270" t="str">
        <f>VLOOKUP(F270,'Transform table'!A:B,2,0)</f>
        <v>Cobresal</v>
      </c>
      <c r="Z270" t="str">
        <f t="shared" si="4"/>
        <v>25/07/2026HuachipatoCobresal</v>
      </c>
      <c r="AA270" t="str">
        <f>VLOOKUP($Z270,'oddspedia-matches'!$A:$AD,AA$2,0)</f>
        <v>3 - 3</v>
      </c>
      <c r="AB270" t="str">
        <f>VLOOKUP($Z270,'oddspedia-matches'!$A:$AD,AB$2,0)</f>
        <v>Red</v>
      </c>
      <c r="AC270" t="str">
        <f>VLOOKUP($Z270,'oddspedia-matches'!$A:$AD,AC$2,0)</f>
        <v>Green</v>
      </c>
      <c r="AD270" t="str">
        <f>VLOOKUP($Z270,'oddspedia-matches'!$A:$AD,AD$2,0)</f>
        <v>Red</v>
      </c>
      <c r="AE270" t="str">
        <f>VLOOKUP($Z270,'oddspedia-matches'!$A:$AD,AE$2,0)</f>
        <v>Green</v>
      </c>
      <c r="AF270" t="str">
        <f>VLOOKUP($Z270,'oddspedia-matches'!$A:$AD,AF$2,0)</f>
        <v>Green</v>
      </c>
      <c r="AG270" t="str">
        <f>VLOOKUP($Z270,'oddspedia-matches'!$A:$AD,AG$2,0)</f>
        <v>Red</v>
      </c>
      <c r="AH270" t="str">
        <f>VLOOKUP($Z270,'oddspedia-matches'!$A:$AD,AH$2,0)</f>
        <v>Green</v>
      </c>
      <c r="AI270" t="str">
        <f>VLOOKUP($Z270,'oddspedia-matches'!$A:$AD,AI$2,0)</f>
        <v>Red</v>
      </c>
      <c r="AJ270" t="str">
        <f>VLOOKUP($Z270,'oddspedia-matches'!$A:$AD,AJ$2,0)</f>
        <v>Red</v>
      </c>
      <c r="AK270" t="str">
        <f>VLOOKUP($Z270,'oddspedia-matches'!$A:$AD,AK$2,0)</f>
        <v>Green</v>
      </c>
      <c r="AL270" t="str">
        <f>VLOOKUP($Z270,'oddspedia-matches'!$A:$AD,AL$2,0)</f>
        <v>Green</v>
      </c>
      <c r="AM270" t="str">
        <f>VLOOKUP($Z270,'oddspedia-matches'!$A:$AD,AM$2,0)</f>
        <v>Green</v>
      </c>
      <c r="AN270" t="str">
        <f>VLOOKUP($Z270,'oddspedia-matches'!$A:$AD,AN$2,0)</f>
        <v>Red</v>
      </c>
      <c r="AO270" t="str">
        <f>VLOOKUP($Z270,'oddspedia-matches'!$A:$AD,AO$2,0)</f>
        <v>Red</v>
      </c>
      <c r="AP270" t="str">
        <f>VLOOKUP($Z270,'oddspedia-matches'!$A:$AD,AP$2,0)</f>
        <v>Green</v>
      </c>
      <c r="AQ270" t="str">
        <f>VLOOKUP($Z270,'oddspedia-matches'!$A:$AD,AQ$2,0)</f>
        <v>Red</v>
      </c>
    </row>
    <row r="271" spans="2:43" hidden="1" x14ac:dyDescent="0.25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Cobreloa</v>
      </c>
      <c r="Y271" t="str">
        <f>VLOOKUP(F271,'Transform table'!A:B,2,0)</f>
        <v>Deportes Santa Cruz</v>
      </c>
      <c r="Z271" t="str">
        <f t="shared" si="4"/>
        <v>25/07/2026CobreloaDeportes Santa Cruz</v>
      </c>
      <c r="AA271" t="str">
        <f>VLOOKUP($Z271,'oddspedia-matches'!$A:$AD,AA$2,0)</f>
        <v>4 - 2</v>
      </c>
      <c r="AB271" t="str">
        <f>VLOOKUP($Z271,'oddspedia-matches'!$A:$AD,AB$2,0)</f>
        <v>Green</v>
      </c>
      <c r="AC271" t="str">
        <f>VLOOKUP($Z271,'oddspedia-matches'!$A:$AD,AC$2,0)</f>
        <v>Red</v>
      </c>
      <c r="AD271" t="str">
        <f>VLOOKUP($Z271,'oddspedia-matches'!$A:$AD,AD$2,0)</f>
        <v>Red</v>
      </c>
      <c r="AE271" t="str">
        <f>VLOOKUP($Z271,'oddspedia-matches'!$A:$AD,AE$2,0)</f>
        <v>Green</v>
      </c>
      <c r="AF271" t="str">
        <f>VLOOKUP($Z271,'oddspedia-matches'!$A:$AD,AF$2,0)</f>
        <v>Red</v>
      </c>
      <c r="AG271" t="str">
        <f>VLOOKUP($Z271,'oddspedia-matches'!$A:$AD,AG$2,0)</f>
        <v>Green</v>
      </c>
      <c r="AH271" t="str">
        <f>VLOOKUP($Z271,'oddspedia-matches'!$A:$AD,AH$2,0)</f>
        <v>Green</v>
      </c>
      <c r="AI271" t="str">
        <f>VLOOKUP($Z271,'oddspedia-matches'!$A:$AD,AI$2,0)</f>
        <v>Red</v>
      </c>
      <c r="AJ271" t="str">
        <f>VLOOKUP($Z271,'oddspedia-matches'!$A:$AD,AJ$2,0)</f>
        <v>Red</v>
      </c>
      <c r="AK271" t="str">
        <f>VLOOKUP($Z271,'oddspedia-matches'!$A:$AD,AK$2,0)</f>
        <v>Green</v>
      </c>
      <c r="AL271" t="str">
        <f>VLOOKUP($Z271,'oddspedia-matches'!$A:$AD,AL$2,0)</f>
        <v>Green</v>
      </c>
      <c r="AM271" t="str">
        <f>VLOOKUP($Z271,'oddspedia-matches'!$A:$AD,AM$2,0)</f>
        <v>Green</v>
      </c>
      <c r="AN271" t="str">
        <f>VLOOKUP($Z271,'oddspedia-matches'!$A:$AD,AN$2,0)</f>
        <v>Red</v>
      </c>
      <c r="AO271" t="str">
        <f>VLOOKUP($Z271,'oddspedia-matches'!$A:$AD,AO$2,0)</f>
        <v>Red</v>
      </c>
      <c r="AP271" t="str">
        <f>VLOOKUP($Z271,'oddspedia-matches'!$A:$AD,AP$2,0)</f>
        <v>Green</v>
      </c>
      <c r="AQ271" t="str">
        <f>VLOOKUP($Z271,'oddspedia-matches'!$A:$AD,AQ$2,0)</f>
        <v>Red</v>
      </c>
    </row>
    <row r="272" spans="2:43" hidden="1" x14ac:dyDescent="0.25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Club Sportivo Ameliano</v>
      </c>
      <c r="Y272" t="str">
        <f>VLOOKUP(F272,'Transform table'!A:B,2,0)</f>
        <v>Nacional De Football</v>
      </c>
      <c r="Z272" t="str">
        <f t="shared" si="4"/>
        <v>25/07/2026Club Sportivo AmelianoNacional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hidden="1" x14ac:dyDescent="0.25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str">
        <f>VLOOKUP(F273,'Transform table'!A:B,2,0)</f>
        <v>CA Temperley</v>
      </c>
      <c r="Z273" t="str">
        <f t="shared" si="4"/>
        <v>25/07/2026San Martin de TucumanCA Temperley</v>
      </c>
      <c r="AA273" t="str">
        <f>VLOOKUP($Z273,'oddspedia-matches'!$A:$AD,AA$2,0)</f>
        <v>1 - 2</v>
      </c>
      <c r="AB273" t="str">
        <f>VLOOKUP($Z273,'oddspedia-matches'!$A:$AD,AB$2,0)</f>
        <v>Red</v>
      </c>
      <c r="AC273" t="str">
        <f>VLOOKUP($Z273,'oddspedia-matches'!$A:$AD,AC$2,0)</f>
        <v>Red</v>
      </c>
      <c r="AD273" t="str">
        <f>VLOOKUP($Z273,'oddspedia-matches'!$A:$AD,AD$2,0)</f>
        <v>Green</v>
      </c>
      <c r="AE273" t="str">
        <f>VLOOKUP($Z273,'oddspedia-matches'!$A:$AD,AE$2,0)</f>
        <v>Red</v>
      </c>
      <c r="AF273" t="str">
        <f>VLOOKUP($Z273,'oddspedia-matches'!$A:$AD,AF$2,0)</f>
        <v>Green</v>
      </c>
      <c r="AG273" t="str">
        <f>VLOOKUP($Z273,'oddspedia-matches'!$A:$AD,AG$2,0)</f>
        <v>Green</v>
      </c>
      <c r="AH273" t="str">
        <f>VLOOKUP($Z273,'oddspedia-matches'!$A:$AD,AH$2,0)</f>
        <v>Red</v>
      </c>
      <c r="AI273" t="str">
        <f>VLOOKUP($Z273,'oddspedia-matches'!$A:$AD,AI$2,0)</f>
        <v>Red</v>
      </c>
      <c r="AJ273" t="str">
        <f>VLOOKUP($Z273,'oddspedia-matches'!$A:$AD,AJ$2,0)</f>
        <v>Green</v>
      </c>
      <c r="AK273" t="str">
        <f>VLOOKUP($Z273,'oddspedia-matches'!$A:$AD,AK$2,0)</f>
        <v>Green</v>
      </c>
      <c r="AL273" t="str">
        <f>VLOOKUP($Z273,'oddspedia-matches'!$A:$AD,AL$2,0)</f>
        <v>Green</v>
      </c>
      <c r="AM273" t="str">
        <f>VLOOKUP($Z273,'oddspedia-matches'!$A:$AD,AM$2,0)</f>
        <v>Green</v>
      </c>
      <c r="AN273" t="str">
        <f>VLOOKUP($Z273,'oddspedia-matches'!$A:$AD,AN$2,0)</f>
        <v>Red</v>
      </c>
      <c r="AO273" t="str">
        <f>VLOOKUP($Z273,'oddspedia-matches'!$A:$AD,AO$2,0)</f>
        <v>Green</v>
      </c>
      <c r="AP273" t="str">
        <f>VLOOKUP($Z273,'oddspedia-matches'!$A:$AD,AP$2,0)</f>
        <v>Green</v>
      </c>
      <c r="AQ273" t="str">
        <f>VLOOKUP($Z273,'oddspedia-matches'!$A:$AD,AQ$2,0)</f>
        <v>Red</v>
      </c>
    </row>
    <row r="274" spans="2:43" hidden="1" x14ac:dyDescent="0.25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str">
        <f>VLOOKUP(F274,'Transform table'!A:B,2,0)</f>
        <v>Anapolis GO</v>
      </c>
      <c r="Z274" t="str">
        <f t="shared" si="4"/>
        <v>25/07/2026Volta RedondaAnapolis GO</v>
      </c>
      <c r="AA274" t="str">
        <f>VLOOKUP($Z274,'oddspedia-matches'!$A:$AD,AA$2,0)</f>
        <v>1 - 4</v>
      </c>
      <c r="AB274" t="str">
        <f>VLOOKUP($Z274,'oddspedia-matches'!$A:$AD,AB$2,0)</f>
        <v>Red</v>
      </c>
      <c r="AC274" t="str">
        <f>VLOOKUP($Z274,'oddspedia-matches'!$A:$AD,AC$2,0)</f>
        <v>Red</v>
      </c>
      <c r="AD274" t="str">
        <f>VLOOKUP($Z274,'oddspedia-matches'!$A:$AD,AD$2,0)</f>
        <v>Green</v>
      </c>
      <c r="AE274" t="str">
        <f>VLOOKUP($Z274,'oddspedia-matches'!$A:$AD,AE$2,0)</f>
        <v>Red</v>
      </c>
      <c r="AF274" t="str">
        <f>VLOOKUP($Z274,'oddspedia-matches'!$A:$AD,AF$2,0)</f>
        <v>Green</v>
      </c>
      <c r="AG274" t="str">
        <f>VLOOKUP($Z274,'oddspedia-matches'!$A:$AD,AG$2,0)</f>
        <v>Green</v>
      </c>
      <c r="AH274" t="str">
        <f>VLOOKUP($Z274,'oddspedia-matches'!$A:$AD,AH$2,0)</f>
        <v>Red</v>
      </c>
      <c r="AI274" t="str">
        <f>VLOOKUP($Z274,'oddspedia-matches'!$A:$AD,AI$2,0)</f>
        <v>Green</v>
      </c>
      <c r="AJ274" t="str">
        <f>VLOOKUP($Z274,'oddspedia-matches'!$A:$AD,AJ$2,0)</f>
        <v>Red</v>
      </c>
      <c r="AK274" t="str">
        <f>VLOOKUP($Z274,'oddspedia-matches'!$A:$AD,AK$2,0)</f>
        <v>Green</v>
      </c>
      <c r="AL274" t="str">
        <f>VLOOKUP($Z274,'oddspedia-matches'!$A:$AD,AL$2,0)</f>
        <v>Green</v>
      </c>
      <c r="AM274" t="str">
        <f>VLOOKUP($Z274,'oddspedia-matches'!$A:$AD,AM$2,0)</f>
        <v>Green</v>
      </c>
      <c r="AN274" t="str">
        <f>VLOOKUP($Z274,'oddspedia-matches'!$A:$AD,AN$2,0)</f>
        <v>Red</v>
      </c>
      <c r="AO274" t="str">
        <f>VLOOKUP($Z274,'oddspedia-matches'!$A:$AD,AO$2,0)</f>
        <v>Red</v>
      </c>
      <c r="AP274" t="str">
        <f>VLOOKUP($Z274,'oddspedia-matches'!$A:$AD,AP$2,0)</f>
        <v>Green</v>
      </c>
      <c r="AQ274" t="str">
        <f>VLOOKUP($Z274,'oddspedia-matches'!$A:$AD,AQ$2,0)</f>
        <v>Red</v>
      </c>
    </row>
    <row r="275" spans="2:43" hidden="1" x14ac:dyDescent="0.25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River Plate</v>
      </c>
      <c r="Y275" t="str">
        <f>VLOOKUP(F275,'Transform table'!A:B,2,0)</f>
        <v>Barracas Central</v>
      </c>
      <c r="Z275" t="str">
        <f t="shared" si="4"/>
        <v>25/07/2026River PlateBarracas Central</v>
      </c>
      <c r="AA275" t="str">
        <f>VLOOKUP($Z275,'oddspedia-matches'!$A:$AD,AA$2,0)</f>
        <v>0 - 1</v>
      </c>
      <c r="AB275" t="str">
        <f>VLOOKUP($Z275,'oddspedia-matches'!$A:$AD,AB$2,0)</f>
        <v>Red</v>
      </c>
      <c r="AC275" t="str">
        <f>VLOOKUP($Z275,'oddspedia-matches'!$A:$AD,AC$2,0)</f>
        <v>Red</v>
      </c>
      <c r="AD275" t="str">
        <f>VLOOKUP($Z275,'oddspedia-matches'!$A:$AD,AD$2,0)</f>
        <v>Green</v>
      </c>
      <c r="AE275" t="str">
        <f>VLOOKUP($Z275,'oddspedia-matches'!$A:$AD,AE$2,0)</f>
        <v>Red</v>
      </c>
      <c r="AF275" t="str">
        <f>VLOOKUP($Z275,'oddspedia-matches'!$A:$AD,AF$2,0)</f>
        <v>Green</v>
      </c>
      <c r="AG275" t="str">
        <f>VLOOKUP($Z275,'oddspedia-matches'!$A:$AD,AG$2,0)</f>
        <v>Green</v>
      </c>
      <c r="AH275" t="str">
        <f>VLOOKUP($Z275,'oddspedia-matches'!$A:$AD,AH$2,0)</f>
        <v>Red</v>
      </c>
      <c r="AI275" t="str">
        <f>VLOOKUP($Z275,'oddspedia-matches'!$A:$AD,AI$2,0)</f>
        <v>Red</v>
      </c>
      <c r="AJ275" t="str">
        <f>VLOOKUP($Z275,'oddspedia-matches'!$A:$AD,AJ$2,0)</f>
        <v>Green</v>
      </c>
      <c r="AK275" t="str">
        <f>VLOOKUP($Z275,'oddspedia-matches'!$A:$AD,AK$2,0)</f>
        <v>Green</v>
      </c>
      <c r="AL275" t="str">
        <f>VLOOKUP($Z275,'oddspedia-matches'!$A:$AD,AL$2,0)</f>
        <v>Red</v>
      </c>
      <c r="AM275" t="str">
        <f>VLOOKUP($Z275,'oddspedia-matches'!$A:$AD,AM$2,0)</f>
        <v>Red</v>
      </c>
      <c r="AN275" t="str">
        <f>VLOOKUP($Z275,'oddspedia-matches'!$A:$AD,AN$2,0)</f>
        <v>Green</v>
      </c>
      <c r="AO275" t="str">
        <f>VLOOKUP($Z275,'oddspedia-matches'!$A:$AD,AO$2,0)</f>
        <v>Green</v>
      </c>
      <c r="AP275" t="str">
        <f>VLOOKUP($Z275,'oddspedia-matches'!$A:$AD,AP$2,0)</f>
        <v>Red</v>
      </c>
      <c r="AQ275" t="str">
        <f>VLOOKUP($Z275,'oddspedia-matches'!$A:$AD,AQ$2,0)</f>
        <v>Green</v>
      </c>
    </row>
    <row r="276" spans="2:43" hidden="1" x14ac:dyDescent="0.25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 t="shared" si="4"/>
        <v>25/07/2026New York Red BullsCharlotte FC</v>
      </c>
      <c r="AA276" t="str">
        <f>VLOOKUP($Z276,'oddspedia-matches'!$A:$AD,AA$2,0)</f>
        <v>0 - 2</v>
      </c>
      <c r="AB276" t="str">
        <f>VLOOKUP($Z276,'oddspedia-matches'!$A:$AD,AB$2,0)</f>
        <v>Red</v>
      </c>
      <c r="AC276" t="str">
        <f>VLOOKUP($Z276,'oddspedia-matches'!$A:$AD,AC$2,0)</f>
        <v>Red</v>
      </c>
      <c r="AD276" t="str">
        <f>VLOOKUP($Z276,'oddspedia-matches'!$A:$AD,AD$2,0)</f>
        <v>Green</v>
      </c>
      <c r="AE276" t="str">
        <f>VLOOKUP($Z276,'oddspedia-matches'!$A:$AD,AE$2,0)</f>
        <v>Red</v>
      </c>
      <c r="AF276" t="str">
        <f>VLOOKUP($Z276,'oddspedia-matches'!$A:$AD,AF$2,0)</f>
        <v>Green</v>
      </c>
      <c r="AG276" t="str">
        <f>VLOOKUP($Z276,'oddspedia-matches'!$A:$AD,AG$2,0)</f>
        <v>Green</v>
      </c>
      <c r="AH276" t="str">
        <f>VLOOKUP($Z276,'oddspedia-matches'!$A:$AD,AH$2,0)</f>
        <v>Red</v>
      </c>
      <c r="AI276" t="str">
        <f>VLOOKUP($Z276,'oddspedia-matches'!$A:$AD,AI$2,0)</f>
        <v>Red</v>
      </c>
      <c r="AJ276" t="str">
        <f>VLOOKUP($Z276,'oddspedia-matches'!$A:$AD,AJ$2,0)</f>
        <v>Green</v>
      </c>
      <c r="AK276" t="str">
        <f>VLOOKUP($Z276,'oddspedia-matches'!$A:$AD,AK$2,0)</f>
        <v>Green</v>
      </c>
      <c r="AL276" t="str">
        <f>VLOOKUP($Z276,'oddspedia-matches'!$A:$AD,AL$2,0)</f>
        <v>Green</v>
      </c>
      <c r="AM276" t="str">
        <f>VLOOKUP($Z276,'oddspedia-matches'!$A:$AD,AM$2,0)</f>
        <v>Red</v>
      </c>
      <c r="AN276" t="str">
        <f>VLOOKUP($Z276,'oddspedia-matches'!$A:$AD,AN$2,0)</f>
        <v>Green</v>
      </c>
      <c r="AO276" t="str">
        <f>VLOOKUP($Z276,'oddspedia-matches'!$A:$AD,AO$2,0)</f>
        <v>Green</v>
      </c>
      <c r="AP276" t="str">
        <f>VLOOKUP($Z276,'oddspedia-matches'!$A:$AD,AP$2,0)</f>
        <v>Red</v>
      </c>
      <c r="AQ276" t="str">
        <f>VLOOKUP($Z276,'oddspedia-matches'!$A:$AD,AQ$2,0)</f>
        <v>Green</v>
      </c>
    </row>
    <row r="277" spans="2:43" hidden="1" x14ac:dyDescent="0.25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 Boys</v>
      </c>
      <c r="Y277" t="str">
        <f>VLOOKUP(F277,'Transform table'!A:B,2,0)</f>
        <v>AD Tarma</v>
      </c>
      <c r="Z277" t="str">
        <f t="shared" si="4"/>
        <v>25/07/2026Sport BoysAD Tarma</v>
      </c>
      <c r="AA277" t="str">
        <f>VLOOKUP($Z277,'oddspedia-matches'!$A:$AD,AA$2,0)</f>
        <v>2 - 0</v>
      </c>
      <c r="AB277" t="str">
        <f>VLOOKUP($Z277,'oddspedia-matches'!$A:$AD,AB$2,0)</f>
        <v>Green</v>
      </c>
      <c r="AC277" t="str">
        <f>VLOOKUP($Z277,'oddspedia-matches'!$A:$AD,AC$2,0)</f>
        <v>Red</v>
      </c>
      <c r="AD277" t="str">
        <f>VLOOKUP($Z277,'oddspedia-matches'!$A:$AD,AD$2,0)</f>
        <v>Red</v>
      </c>
      <c r="AE277" t="str">
        <f>VLOOKUP($Z277,'oddspedia-matches'!$A:$AD,AE$2,0)</f>
        <v>Green</v>
      </c>
      <c r="AF277" t="str">
        <f>VLOOKUP($Z277,'oddspedia-matches'!$A:$AD,AF$2,0)</f>
        <v>Red</v>
      </c>
      <c r="AG277" t="str">
        <f>VLOOKUP($Z277,'oddspedia-matches'!$A:$AD,AG$2,0)</f>
        <v>Green</v>
      </c>
      <c r="AH277" t="str">
        <f>VLOOKUP($Z277,'oddspedia-matches'!$A:$AD,AH$2,0)</f>
        <v>Red</v>
      </c>
      <c r="AI277" t="str">
        <f>VLOOKUP($Z277,'oddspedia-matches'!$A:$AD,AI$2,0)</f>
        <v>Green</v>
      </c>
      <c r="AJ277" t="str">
        <f>VLOOKUP($Z277,'oddspedia-matches'!$A:$AD,AJ$2,0)</f>
        <v>Red</v>
      </c>
      <c r="AK277" t="str">
        <f>VLOOKUP($Z277,'oddspedia-matches'!$A:$AD,AK$2,0)</f>
        <v>Red</v>
      </c>
      <c r="AL277" t="str">
        <f>VLOOKUP($Z277,'oddspedia-matches'!$A:$AD,AL$2,0)</f>
        <v>Green</v>
      </c>
      <c r="AM277" t="str">
        <f>VLOOKUP($Z277,'oddspedia-matches'!$A:$AD,AM$2,0)</f>
        <v>Red</v>
      </c>
      <c r="AN277" t="str">
        <f>VLOOKUP($Z277,'oddspedia-matches'!$A:$AD,AN$2,0)</f>
        <v>Green</v>
      </c>
      <c r="AO277" t="str">
        <f>VLOOKUP($Z277,'oddspedia-matches'!$A:$AD,AO$2,0)</f>
        <v>Green</v>
      </c>
      <c r="AP277" t="str">
        <f>VLOOKUP($Z277,'oddspedia-matches'!$A:$AD,AP$2,0)</f>
        <v>Red</v>
      </c>
      <c r="AQ277" t="str">
        <f>VLOOKUP($Z277,'oddspedia-matches'!$A:$AD,AQ$2,0)</f>
        <v>Green</v>
      </c>
    </row>
    <row r="278" spans="2:43" hidden="1" x14ac:dyDescent="0.25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 t="shared" si="4"/>
        <v>25/07/2026Columbus CrewFC Cincinnati</v>
      </c>
      <c r="AA278" t="str">
        <f>VLOOKUP($Z278,'oddspedia-matches'!$A:$AD,AA$2,0)</f>
        <v>2 - 1</v>
      </c>
      <c r="AB278" t="str">
        <f>VLOOKUP($Z278,'oddspedia-matches'!$A:$AD,AB$2,0)</f>
        <v>Green</v>
      </c>
      <c r="AC278" t="str">
        <f>VLOOKUP($Z278,'oddspedia-matches'!$A:$AD,AC$2,0)</f>
        <v>Red</v>
      </c>
      <c r="AD278" t="str">
        <f>VLOOKUP($Z278,'oddspedia-matches'!$A:$AD,AD$2,0)</f>
        <v>Red</v>
      </c>
      <c r="AE278" t="str">
        <f>VLOOKUP($Z278,'oddspedia-matches'!$A:$AD,AE$2,0)</f>
        <v>Green</v>
      </c>
      <c r="AF278" t="str">
        <f>VLOOKUP($Z278,'oddspedia-matches'!$A:$AD,AF$2,0)</f>
        <v>Red</v>
      </c>
      <c r="AG278" t="str">
        <f>VLOOKUP($Z278,'oddspedia-matches'!$A:$AD,AG$2,0)</f>
        <v>Green</v>
      </c>
      <c r="AH278" t="str">
        <f>VLOOKUP($Z278,'oddspedia-matches'!$A:$AD,AH$2,0)</f>
        <v>Green</v>
      </c>
      <c r="AI278" t="str">
        <f>VLOOKUP($Z278,'oddspedia-matches'!$A:$AD,AI$2,0)</f>
        <v>Red</v>
      </c>
      <c r="AJ278" t="str">
        <f>VLOOKUP($Z278,'oddspedia-matches'!$A:$AD,AJ$2,0)</f>
        <v>Red</v>
      </c>
      <c r="AK278" t="str">
        <f>VLOOKUP($Z278,'oddspedia-matches'!$A:$AD,AK$2,0)</f>
        <v>Green</v>
      </c>
      <c r="AL278" t="str">
        <f>VLOOKUP($Z278,'oddspedia-matches'!$A:$AD,AL$2,0)</f>
        <v>Green</v>
      </c>
      <c r="AM278" t="str">
        <f>VLOOKUP($Z278,'oddspedia-matches'!$A:$AD,AM$2,0)</f>
        <v>Green</v>
      </c>
      <c r="AN278" t="str">
        <f>VLOOKUP($Z278,'oddspedia-matches'!$A:$AD,AN$2,0)</f>
        <v>Red</v>
      </c>
      <c r="AO278" t="str">
        <f>VLOOKUP($Z278,'oddspedia-matches'!$A:$AD,AO$2,0)</f>
        <v>Green</v>
      </c>
      <c r="AP278" t="str">
        <f>VLOOKUP($Z278,'oddspedia-matches'!$A:$AD,AP$2,0)</f>
        <v>Green</v>
      </c>
      <c r="AQ278" t="str">
        <f>VLOOKUP($Z278,'oddspedia-matches'!$A:$AD,AQ$2,0)</f>
        <v>Red</v>
      </c>
    </row>
    <row r="279" spans="2:43" hidden="1" x14ac:dyDescent="0.25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tr">
        <f>VLOOKUP(E279,'Transform table'!A:B,2,0)</f>
        <v>Brooklyn FC</v>
      </c>
      <c r="Y279" t="str">
        <f>VLOOKUP(F279,'Transform table'!A:B,2,0)</f>
        <v>San Antonio FC</v>
      </c>
      <c r="Z279" t="str">
        <f t="shared" si="4"/>
        <v>25/07/2026Brooklyn FCSan Antonio FC</v>
      </c>
      <c r="AA279" t="str">
        <f>VLOOKUP($Z279,'oddspedia-matches'!$A:$AD,AA$2,0)</f>
        <v>0 - 1</v>
      </c>
      <c r="AB279" t="str">
        <f>VLOOKUP($Z279,'oddspedia-matches'!$A:$AD,AB$2,0)</f>
        <v>Red</v>
      </c>
      <c r="AC279" t="str">
        <f>VLOOKUP($Z279,'oddspedia-matches'!$A:$AD,AC$2,0)</f>
        <v>Red</v>
      </c>
      <c r="AD279" t="str">
        <f>VLOOKUP($Z279,'oddspedia-matches'!$A:$AD,AD$2,0)</f>
        <v>Green</v>
      </c>
      <c r="AE279" t="str">
        <f>VLOOKUP($Z279,'oddspedia-matches'!$A:$AD,AE$2,0)</f>
        <v>Red</v>
      </c>
      <c r="AF279" t="str">
        <f>VLOOKUP($Z279,'oddspedia-matches'!$A:$AD,AF$2,0)</f>
        <v>Green</v>
      </c>
      <c r="AG279" t="str">
        <f>VLOOKUP($Z279,'oddspedia-matches'!$A:$AD,AG$2,0)</f>
        <v>Green</v>
      </c>
      <c r="AH279" t="str">
        <f>VLOOKUP($Z279,'oddspedia-matches'!$A:$AD,AH$2,0)</f>
        <v>Red</v>
      </c>
      <c r="AI279" t="str">
        <f>VLOOKUP($Z279,'oddspedia-matches'!$A:$AD,AI$2,0)</f>
        <v>Red</v>
      </c>
      <c r="AJ279" t="str">
        <f>VLOOKUP($Z279,'oddspedia-matches'!$A:$AD,AJ$2,0)</f>
        <v>Green</v>
      </c>
      <c r="AK279" t="str">
        <f>VLOOKUP($Z279,'oddspedia-matches'!$A:$AD,AK$2,0)</f>
        <v>Green</v>
      </c>
      <c r="AL279" t="str">
        <f>VLOOKUP($Z279,'oddspedia-matches'!$A:$AD,AL$2,0)</f>
        <v>Red</v>
      </c>
      <c r="AM279" t="str">
        <f>VLOOKUP($Z279,'oddspedia-matches'!$A:$AD,AM$2,0)</f>
        <v>Red</v>
      </c>
      <c r="AN279" t="str">
        <f>VLOOKUP($Z279,'oddspedia-matches'!$A:$AD,AN$2,0)</f>
        <v>Green</v>
      </c>
      <c r="AO279" t="str">
        <f>VLOOKUP($Z279,'oddspedia-matches'!$A:$AD,AO$2,0)</f>
        <v>Green</v>
      </c>
      <c r="AP279" t="str">
        <f>VLOOKUP($Z279,'oddspedia-matches'!$A:$AD,AP$2,0)</f>
        <v>Red</v>
      </c>
      <c r="AQ279" t="str">
        <f>VLOOKUP($Z279,'oddspedia-matches'!$A:$AD,AQ$2,0)</f>
        <v>Green</v>
      </c>
    </row>
    <row r="280" spans="2:43" hidden="1" x14ac:dyDescent="0.25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tr">
        <f>VLOOKUP(E280,'Transform table'!A:B,2,0)</f>
        <v>Detroit City FC</v>
      </c>
      <c r="Y280" t="str">
        <f>VLOOKUP(F280,'Transform table'!A:B,2,0)</f>
        <v>Las Vegas Lights</v>
      </c>
      <c r="Z280" t="str">
        <f t="shared" si="4"/>
        <v>25/07/2026Detroit City FCLas Vegas Lights</v>
      </c>
      <c r="AA280" t="str">
        <f>VLOOKUP($Z280,'oddspedia-matches'!$A:$AD,AA$2,0)</f>
        <v>0 - 1</v>
      </c>
      <c r="AB280" t="str">
        <f>VLOOKUP($Z280,'oddspedia-matches'!$A:$AD,AB$2,0)</f>
        <v>Red</v>
      </c>
      <c r="AC280" t="str">
        <f>VLOOKUP($Z280,'oddspedia-matches'!$A:$AD,AC$2,0)</f>
        <v>Red</v>
      </c>
      <c r="AD280" t="str">
        <f>VLOOKUP($Z280,'oddspedia-matches'!$A:$AD,AD$2,0)</f>
        <v>Green</v>
      </c>
      <c r="AE280" t="str">
        <f>VLOOKUP($Z280,'oddspedia-matches'!$A:$AD,AE$2,0)</f>
        <v>Red</v>
      </c>
      <c r="AF280" t="str">
        <f>VLOOKUP($Z280,'oddspedia-matches'!$A:$AD,AF$2,0)</f>
        <v>Green</v>
      </c>
      <c r="AG280" t="str">
        <f>VLOOKUP($Z280,'oddspedia-matches'!$A:$AD,AG$2,0)</f>
        <v>Green</v>
      </c>
      <c r="AH280" t="str">
        <f>VLOOKUP($Z280,'oddspedia-matches'!$A:$AD,AH$2,0)</f>
        <v>Red</v>
      </c>
      <c r="AI280" t="str">
        <f>VLOOKUP($Z280,'oddspedia-matches'!$A:$AD,AI$2,0)</f>
        <v>Red</v>
      </c>
      <c r="AJ280" t="str">
        <f>VLOOKUP($Z280,'oddspedia-matches'!$A:$AD,AJ$2,0)</f>
        <v>Green</v>
      </c>
      <c r="AK280" t="str">
        <f>VLOOKUP($Z280,'oddspedia-matches'!$A:$AD,AK$2,0)</f>
        <v>Green</v>
      </c>
      <c r="AL280" t="str">
        <f>VLOOKUP($Z280,'oddspedia-matches'!$A:$AD,AL$2,0)</f>
        <v>Red</v>
      </c>
      <c r="AM280" t="str">
        <f>VLOOKUP($Z280,'oddspedia-matches'!$A:$AD,AM$2,0)</f>
        <v>Red</v>
      </c>
      <c r="AN280" t="str">
        <f>VLOOKUP($Z280,'oddspedia-matches'!$A:$AD,AN$2,0)</f>
        <v>Green</v>
      </c>
      <c r="AO280" t="str">
        <f>VLOOKUP($Z280,'oddspedia-matches'!$A:$AD,AO$2,0)</f>
        <v>Green</v>
      </c>
      <c r="AP280" t="str">
        <f>VLOOKUP($Z280,'oddspedia-matches'!$A:$AD,AP$2,0)</f>
        <v>Red</v>
      </c>
      <c r="AQ280" t="str">
        <f>VLOOKUP($Z280,'oddspedia-matches'!$A:$AD,AQ$2,0)</f>
        <v>Green</v>
      </c>
    </row>
    <row r="281" spans="2:43" hidden="1" x14ac:dyDescent="0.25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tr">
        <f>VLOOKUP(E281,'Transform table'!A:B,2,0)</f>
        <v>Indy Eleven</v>
      </c>
      <c r="Y281" t="str">
        <f>VLOOKUP(F281,'Transform table'!A:B,2,0)</f>
        <v>Loudoun United</v>
      </c>
      <c r="Z281" t="str">
        <f t="shared" si="4"/>
        <v>25/07/2026Indy ElevenLoudoun United</v>
      </c>
      <c r="AA281" t="str">
        <f>VLOOKUP($Z281,'oddspedia-matches'!$A:$AD,AA$2,0)</f>
        <v>0 - 1</v>
      </c>
      <c r="AB281" t="str">
        <f>VLOOKUP($Z281,'oddspedia-matches'!$A:$AD,AB$2,0)</f>
        <v>Red</v>
      </c>
      <c r="AC281" t="str">
        <f>VLOOKUP($Z281,'oddspedia-matches'!$A:$AD,AC$2,0)</f>
        <v>Red</v>
      </c>
      <c r="AD281" t="str">
        <f>VLOOKUP($Z281,'oddspedia-matches'!$A:$AD,AD$2,0)</f>
        <v>Green</v>
      </c>
      <c r="AE281" t="str">
        <f>VLOOKUP($Z281,'oddspedia-matches'!$A:$AD,AE$2,0)</f>
        <v>Red</v>
      </c>
      <c r="AF281" t="str">
        <f>VLOOKUP($Z281,'oddspedia-matches'!$A:$AD,AF$2,0)</f>
        <v>Green</v>
      </c>
      <c r="AG281" t="str">
        <f>VLOOKUP($Z281,'oddspedia-matches'!$A:$AD,AG$2,0)</f>
        <v>Green</v>
      </c>
      <c r="AH281" t="str">
        <f>VLOOKUP($Z281,'oddspedia-matches'!$A:$AD,AH$2,0)</f>
        <v>Red</v>
      </c>
      <c r="AI281" t="str">
        <f>VLOOKUP($Z281,'oddspedia-matches'!$A:$AD,AI$2,0)</f>
        <v>Green</v>
      </c>
      <c r="AJ281" t="str">
        <f>VLOOKUP($Z281,'oddspedia-matches'!$A:$AD,AJ$2,0)</f>
        <v>Red</v>
      </c>
      <c r="AK281" t="str">
        <f>VLOOKUP($Z281,'oddspedia-matches'!$A:$AD,AK$2,0)</f>
        <v>Red</v>
      </c>
      <c r="AL281" t="str">
        <f>VLOOKUP($Z281,'oddspedia-matches'!$A:$AD,AL$2,0)</f>
        <v>Red</v>
      </c>
      <c r="AM281" t="str">
        <f>VLOOKUP($Z281,'oddspedia-matches'!$A:$AD,AM$2,0)</f>
        <v>Red</v>
      </c>
      <c r="AN281" t="str">
        <f>VLOOKUP($Z281,'oddspedia-matches'!$A:$AD,AN$2,0)</f>
        <v>Green</v>
      </c>
      <c r="AO281" t="str">
        <f>VLOOKUP($Z281,'oddspedia-matches'!$A:$AD,AO$2,0)</f>
        <v>Green</v>
      </c>
      <c r="AP281" t="str">
        <f>VLOOKUP($Z281,'oddspedia-matches'!$A:$AD,AP$2,0)</f>
        <v>Red</v>
      </c>
      <c r="AQ281" t="str">
        <f>VLOOKUP($Z281,'oddspedia-matches'!$A:$AD,AQ$2,0)</f>
        <v>Green</v>
      </c>
    </row>
    <row r="282" spans="2:43" hidden="1" x14ac:dyDescent="0.25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str">
        <f>VLOOKUP(F282,'Transform table'!A:B,2,0)</f>
        <v>Tampa Bay Rowdies</v>
      </c>
      <c r="Z282" t="str">
        <f t="shared" si="4"/>
        <v>25/07/2026Miami FCTampa Bay Rowdies</v>
      </c>
      <c r="AA282" t="str">
        <f>VLOOKUP($Z282,'oddspedia-matches'!$A:$AD,AA$2,0)</f>
        <v>2 - 3</v>
      </c>
      <c r="AB282" t="str">
        <f>VLOOKUP($Z282,'oddspedia-matches'!$A:$AD,AB$2,0)</f>
        <v>Red</v>
      </c>
      <c r="AC282" t="str">
        <f>VLOOKUP($Z282,'oddspedia-matches'!$A:$AD,AC$2,0)</f>
        <v>Red</v>
      </c>
      <c r="AD282" t="str">
        <f>VLOOKUP($Z282,'oddspedia-matches'!$A:$AD,AD$2,0)</f>
        <v>Green</v>
      </c>
      <c r="AE282" t="str">
        <f>VLOOKUP($Z282,'oddspedia-matches'!$A:$AD,AE$2,0)</f>
        <v>Red</v>
      </c>
      <c r="AF282" t="str">
        <f>VLOOKUP($Z282,'oddspedia-matches'!$A:$AD,AF$2,0)</f>
        <v>Green</v>
      </c>
      <c r="AG282" t="str">
        <f>VLOOKUP($Z282,'oddspedia-matches'!$A:$AD,AG$2,0)</f>
        <v>Green</v>
      </c>
      <c r="AH282" t="str">
        <f>VLOOKUP($Z282,'oddspedia-matches'!$A:$AD,AH$2,0)</f>
        <v>Red</v>
      </c>
      <c r="AI282" t="str">
        <f>VLOOKUP($Z282,'oddspedia-matches'!$A:$AD,AI$2,0)</f>
        <v>Red</v>
      </c>
      <c r="AJ282" t="str">
        <f>VLOOKUP($Z282,'oddspedia-matches'!$A:$AD,AJ$2,0)</f>
        <v>Green</v>
      </c>
      <c r="AK282" t="str">
        <f>VLOOKUP($Z282,'oddspedia-matches'!$A:$AD,AK$2,0)</f>
        <v>Green</v>
      </c>
      <c r="AL282" t="str">
        <f>VLOOKUP($Z282,'oddspedia-matches'!$A:$AD,AL$2,0)</f>
        <v>Green</v>
      </c>
      <c r="AM282" t="str">
        <f>VLOOKUP($Z282,'oddspedia-matches'!$A:$AD,AM$2,0)</f>
        <v>Green</v>
      </c>
      <c r="AN282" t="str">
        <f>VLOOKUP($Z282,'oddspedia-matches'!$A:$AD,AN$2,0)</f>
        <v>Red</v>
      </c>
      <c r="AO282" t="str">
        <f>VLOOKUP($Z282,'oddspedia-matches'!$A:$AD,AO$2,0)</f>
        <v>Red</v>
      </c>
      <c r="AP282" t="str">
        <f>VLOOKUP($Z282,'oddspedia-matches'!$A:$AD,AP$2,0)</f>
        <v>Green</v>
      </c>
      <c r="AQ282" t="str">
        <f>VLOOKUP($Z282,'oddspedia-matches'!$A:$AD,AQ$2,0)</f>
        <v>Red</v>
      </c>
    </row>
    <row r="283" spans="2:43" hidden="1" x14ac:dyDescent="0.25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tr">
        <f>VLOOKUP(E283,'Transform table'!A:B,2,0)</f>
        <v>Pittsburgh Riverhounds</v>
      </c>
      <c r="Y283" t="str">
        <f>VLOOKUP(F283,'Transform table'!A:B,2,0)</f>
        <v>Rhode Island</v>
      </c>
      <c r="Z283" t="str">
        <f t="shared" si="4"/>
        <v>25/07/2026Pittsburgh RiverhoundsRhode Island</v>
      </c>
      <c r="AA283" t="str">
        <f>VLOOKUP($Z283,'oddspedia-matches'!$A:$AD,AA$2,0)</f>
        <v>0 - 1</v>
      </c>
      <c r="AB283" t="str">
        <f>VLOOKUP($Z283,'oddspedia-matches'!$A:$AD,AB$2,0)</f>
        <v>Red</v>
      </c>
      <c r="AC283" t="str">
        <f>VLOOKUP($Z283,'oddspedia-matches'!$A:$AD,AC$2,0)</f>
        <v>Red</v>
      </c>
      <c r="AD283" t="str">
        <f>VLOOKUP($Z283,'oddspedia-matches'!$A:$AD,AD$2,0)</f>
        <v>Green</v>
      </c>
      <c r="AE283" t="str">
        <f>VLOOKUP($Z283,'oddspedia-matches'!$A:$AD,AE$2,0)</f>
        <v>Red</v>
      </c>
      <c r="AF283" t="str">
        <f>VLOOKUP($Z283,'oddspedia-matches'!$A:$AD,AF$2,0)</f>
        <v>Green</v>
      </c>
      <c r="AG283" t="str">
        <f>VLOOKUP($Z283,'oddspedia-matches'!$A:$AD,AG$2,0)</f>
        <v>Green</v>
      </c>
      <c r="AH283" t="str">
        <f>VLOOKUP($Z283,'oddspedia-matches'!$A:$AD,AH$2,0)</f>
        <v>Red</v>
      </c>
      <c r="AI283" t="str">
        <f>VLOOKUP($Z283,'oddspedia-matches'!$A:$AD,AI$2,0)</f>
        <v>Green</v>
      </c>
      <c r="AJ283" t="str">
        <f>VLOOKUP($Z283,'oddspedia-matches'!$A:$AD,AJ$2,0)</f>
        <v>Red</v>
      </c>
      <c r="AK283" t="str">
        <f>VLOOKUP($Z283,'oddspedia-matches'!$A:$AD,AK$2,0)</f>
        <v>Red</v>
      </c>
      <c r="AL283" t="str">
        <f>VLOOKUP($Z283,'oddspedia-matches'!$A:$AD,AL$2,0)</f>
        <v>Red</v>
      </c>
      <c r="AM283" t="str">
        <f>VLOOKUP($Z283,'oddspedia-matches'!$A:$AD,AM$2,0)</f>
        <v>Red</v>
      </c>
      <c r="AN283" t="str">
        <f>VLOOKUP($Z283,'oddspedia-matches'!$A:$AD,AN$2,0)</f>
        <v>Green</v>
      </c>
      <c r="AO283" t="str">
        <f>VLOOKUP($Z283,'oddspedia-matches'!$A:$AD,AO$2,0)</f>
        <v>Green</v>
      </c>
      <c r="AP283" t="str">
        <f>VLOOKUP($Z283,'oddspedia-matches'!$A:$AD,AP$2,0)</f>
        <v>Red</v>
      </c>
      <c r="AQ283" t="str">
        <f>VLOOKUP($Z283,'oddspedia-matches'!$A:$AD,AQ$2,0)</f>
        <v>Green</v>
      </c>
    </row>
    <row r="284" spans="2:43" hidden="1" x14ac:dyDescent="0.25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tr">
        <f>VLOOKUP(E284,'Transform table'!A:B,2,0)</f>
        <v>Chattanooga FC</v>
      </c>
      <c r="Y284" t="str">
        <f>VLOOKUP(F284,'Transform table'!A:B,2,0)</f>
        <v>Philadelphia Union II</v>
      </c>
      <c r="Z284" t="str">
        <f t="shared" si="4"/>
        <v>25/07/2026Chattanooga FCPhiladelphia Union II</v>
      </c>
      <c r="AA284" t="str">
        <f>VLOOKUP($Z284,'oddspedia-matches'!$A:$AD,AA$2,0)</f>
        <v>4 - 0</v>
      </c>
      <c r="AB284" t="str">
        <f>VLOOKUP($Z284,'oddspedia-matches'!$A:$AD,AB$2,0)</f>
        <v>Green</v>
      </c>
      <c r="AC284" t="str">
        <f>VLOOKUP($Z284,'oddspedia-matches'!$A:$AD,AC$2,0)</f>
        <v>Red</v>
      </c>
      <c r="AD284" t="str">
        <f>VLOOKUP($Z284,'oddspedia-matches'!$A:$AD,AD$2,0)</f>
        <v>Red</v>
      </c>
      <c r="AE284" t="str">
        <f>VLOOKUP($Z284,'oddspedia-matches'!$A:$AD,AE$2,0)</f>
        <v>Green</v>
      </c>
      <c r="AF284" t="str">
        <f>VLOOKUP($Z284,'oddspedia-matches'!$A:$AD,AF$2,0)</f>
        <v>Red</v>
      </c>
      <c r="AG284" t="str">
        <f>VLOOKUP($Z284,'oddspedia-matches'!$A:$AD,AG$2,0)</f>
        <v>Green</v>
      </c>
      <c r="AH284" t="str">
        <f>VLOOKUP($Z284,'oddspedia-matches'!$A:$AD,AH$2,0)</f>
        <v>Green</v>
      </c>
      <c r="AI284" t="str">
        <f>VLOOKUP($Z284,'oddspedia-matches'!$A:$AD,AI$2,0)</f>
        <v>Red</v>
      </c>
      <c r="AJ284" t="str">
        <f>VLOOKUP($Z284,'oddspedia-matches'!$A:$AD,AJ$2,0)</f>
        <v>Red</v>
      </c>
      <c r="AK284" t="str">
        <f>VLOOKUP($Z284,'oddspedia-matches'!$A:$AD,AK$2,0)</f>
        <v>Green</v>
      </c>
      <c r="AL284" t="str">
        <f>VLOOKUP($Z284,'oddspedia-matches'!$A:$AD,AL$2,0)</f>
        <v>Green</v>
      </c>
      <c r="AM284" t="str">
        <f>VLOOKUP($Z284,'oddspedia-matches'!$A:$AD,AM$2,0)</f>
        <v>Green</v>
      </c>
      <c r="AN284" t="str">
        <f>VLOOKUP($Z284,'oddspedia-matches'!$A:$AD,AN$2,0)</f>
        <v>Red</v>
      </c>
      <c r="AO284" t="str">
        <f>VLOOKUP($Z284,'oddspedia-matches'!$A:$AD,AO$2,0)</f>
        <v>Red</v>
      </c>
      <c r="AP284" t="str">
        <f>VLOOKUP($Z284,'oddspedia-matches'!$A:$AD,AP$2,0)</f>
        <v>Red</v>
      </c>
      <c r="AQ284" t="str">
        <f>VLOOKUP($Z284,'oddspedia-matches'!$A:$AD,AQ$2,0)</f>
        <v>Green</v>
      </c>
    </row>
    <row r="285" spans="2:43" hidden="1" x14ac:dyDescent="0.25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L.A Galaxy II</v>
      </c>
      <c r="Y285" t="str">
        <f>VLOOKUP(F285,'Transform table'!A:B,2,0)</f>
        <v>The Town</v>
      </c>
      <c r="Z285" t="str">
        <f t="shared" si="4"/>
        <v>25/07/2026L.A Galaxy IIThe Town</v>
      </c>
      <c r="AA285" t="str">
        <f>VLOOKUP($Z285,'oddspedia-matches'!$A:$AD,AA$2,0)</f>
        <v>3 - 0</v>
      </c>
      <c r="AB285" t="str">
        <f>VLOOKUP($Z285,'oddspedia-matches'!$A:$AD,AB$2,0)</f>
        <v>Green</v>
      </c>
      <c r="AC285" t="str">
        <f>VLOOKUP($Z285,'oddspedia-matches'!$A:$AD,AC$2,0)</f>
        <v>Red</v>
      </c>
      <c r="AD285" t="str">
        <f>VLOOKUP($Z285,'oddspedia-matches'!$A:$AD,AD$2,0)</f>
        <v>Red</v>
      </c>
      <c r="AE285" t="str">
        <f>VLOOKUP($Z285,'oddspedia-matches'!$A:$AD,AE$2,0)</f>
        <v>Green</v>
      </c>
      <c r="AF285" t="str">
        <f>VLOOKUP($Z285,'oddspedia-matches'!$A:$AD,AF$2,0)</f>
        <v>Red</v>
      </c>
      <c r="AG285" t="str">
        <f>VLOOKUP($Z285,'oddspedia-matches'!$A:$AD,AG$2,0)</f>
        <v>Green</v>
      </c>
      <c r="AH285" t="str">
        <f>VLOOKUP($Z285,'oddspedia-matches'!$A:$AD,AH$2,0)</f>
        <v>Red</v>
      </c>
      <c r="AI285" t="str">
        <f>VLOOKUP($Z285,'oddspedia-matches'!$A:$AD,AI$2,0)</f>
        <v>Green</v>
      </c>
      <c r="AJ285" t="str">
        <f>VLOOKUP($Z285,'oddspedia-matches'!$A:$AD,AJ$2,0)</f>
        <v>Red</v>
      </c>
      <c r="AK285" t="str">
        <f>VLOOKUP($Z285,'oddspedia-matches'!$A:$AD,AK$2,0)</f>
        <v>Red</v>
      </c>
      <c r="AL285" t="str">
        <f>VLOOKUP($Z285,'oddspedia-matches'!$A:$AD,AL$2,0)</f>
        <v>Green</v>
      </c>
      <c r="AM285" t="str">
        <f>VLOOKUP($Z285,'oddspedia-matches'!$A:$AD,AM$2,0)</f>
        <v>Green</v>
      </c>
      <c r="AN285" t="str">
        <f>VLOOKUP($Z285,'oddspedia-matches'!$A:$AD,AN$2,0)</f>
        <v>Red</v>
      </c>
      <c r="AO285" t="str">
        <f>VLOOKUP($Z285,'oddspedia-matches'!$A:$AD,AO$2,0)</f>
        <v>Green</v>
      </c>
      <c r="AP285" t="str">
        <f>VLOOKUP($Z285,'oddspedia-matches'!$A:$AD,AP$2,0)</f>
        <v>Red</v>
      </c>
      <c r="AQ285" t="str">
        <f>VLOOKUP($Z285,'oddspedia-matches'!$A:$AD,AQ$2,0)</f>
        <v>Green</v>
      </c>
    </row>
    <row r="286" spans="2:43" hidden="1" x14ac:dyDescent="0.25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Millonarios FC</v>
      </c>
      <c r="Y286" t="str">
        <f>VLOOKUP(F286,'Transform table'!A:B,2,0)</f>
        <v>Atletico Bucaramanga</v>
      </c>
      <c r="Z286" t="str">
        <f t="shared" si="4"/>
        <v>25/07/2026Millonarios FCAtletico Bucaramanga</v>
      </c>
      <c r="AA286" t="str">
        <f>VLOOKUP($Z286,'oddspedia-matches'!$A:$AD,AA$2,0)</f>
        <v>0 - 1</v>
      </c>
      <c r="AB286" t="str">
        <f>VLOOKUP($Z286,'oddspedia-matches'!$A:$AD,AB$2,0)</f>
        <v>Red</v>
      </c>
      <c r="AC286" t="str">
        <f>VLOOKUP($Z286,'oddspedia-matches'!$A:$AD,AC$2,0)</f>
        <v>Red</v>
      </c>
      <c r="AD286" t="str">
        <f>VLOOKUP($Z286,'oddspedia-matches'!$A:$AD,AD$2,0)</f>
        <v>Green</v>
      </c>
      <c r="AE286" t="str">
        <f>VLOOKUP($Z286,'oddspedia-matches'!$A:$AD,AE$2,0)</f>
        <v>Red</v>
      </c>
      <c r="AF286" t="str">
        <f>VLOOKUP($Z286,'oddspedia-matches'!$A:$AD,AF$2,0)</f>
        <v>Green</v>
      </c>
      <c r="AG286" t="str">
        <f>VLOOKUP($Z286,'oddspedia-matches'!$A:$AD,AG$2,0)</f>
        <v>Green</v>
      </c>
      <c r="AH286" t="str">
        <f>VLOOKUP($Z286,'oddspedia-matches'!$A:$AD,AH$2,0)</f>
        <v>Red</v>
      </c>
      <c r="AI286" t="str">
        <f>VLOOKUP($Z286,'oddspedia-matches'!$A:$AD,AI$2,0)</f>
        <v>Green</v>
      </c>
      <c r="AJ286" t="str">
        <f>VLOOKUP($Z286,'oddspedia-matches'!$A:$AD,AJ$2,0)</f>
        <v>Red</v>
      </c>
      <c r="AK286" t="str">
        <f>VLOOKUP($Z286,'oddspedia-matches'!$A:$AD,AK$2,0)</f>
        <v>Red</v>
      </c>
      <c r="AL286" t="str">
        <f>VLOOKUP($Z286,'oddspedia-matches'!$A:$AD,AL$2,0)</f>
        <v>Red</v>
      </c>
      <c r="AM286" t="str">
        <f>VLOOKUP($Z286,'oddspedia-matches'!$A:$AD,AM$2,0)</f>
        <v>Red</v>
      </c>
      <c r="AN286" t="str">
        <f>VLOOKUP($Z286,'oddspedia-matches'!$A:$AD,AN$2,0)</f>
        <v>Green</v>
      </c>
      <c r="AO286" t="str">
        <f>VLOOKUP($Z286,'oddspedia-matches'!$A:$AD,AO$2,0)</f>
        <v>Green</v>
      </c>
      <c r="AP286" t="str">
        <f>VLOOKUP($Z286,'oddspedia-matches'!$A:$AD,AP$2,0)</f>
        <v>Red</v>
      </c>
      <c r="AQ286" t="str">
        <f>VLOOKUP($Z286,'oddspedia-matches'!$A:$AD,AQ$2,0)</f>
        <v>Green</v>
      </c>
    </row>
    <row r="287" spans="2:43" hidden="1" x14ac:dyDescent="0.25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str">
        <f>VLOOKUP(F287,'Transform table'!A:B,2,0)</f>
        <v>UMECIT</v>
      </c>
      <c r="Z287" t="str">
        <f t="shared" si="4"/>
        <v>25/07/2026AlianzaUMECIT</v>
      </c>
      <c r="AA287" t="str">
        <f>VLOOKUP($Z287,'oddspedia-matches'!$A:$AD,AA$2,0)</f>
        <v>0 - 0</v>
      </c>
      <c r="AB287" t="str">
        <f>VLOOKUP($Z287,'oddspedia-matches'!$A:$AD,AB$2,0)</f>
        <v>Red</v>
      </c>
      <c r="AC287" t="str">
        <f>VLOOKUP($Z287,'oddspedia-matches'!$A:$AD,AC$2,0)</f>
        <v>Green</v>
      </c>
      <c r="AD287" t="str">
        <f>VLOOKUP($Z287,'oddspedia-matches'!$A:$AD,AD$2,0)</f>
        <v>Red</v>
      </c>
      <c r="AE287" t="str">
        <f>VLOOKUP($Z287,'oddspedia-matches'!$A:$AD,AE$2,0)</f>
        <v>Green</v>
      </c>
      <c r="AF287" t="str">
        <f>VLOOKUP($Z287,'oddspedia-matches'!$A:$AD,AF$2,0)</f>
        <v>Green</v>
      </c>
      <c r="AG287" t="str">
        <f>VLOOKUP($Z287,'oddspedia-matches'!$A:$AD,AG$2,0)</f>
        <v>Red</v>
      </c>
      <c r="AH287" t="str">
        <f>VLOOKUP($Z287,'oddspedia-matches'!$A:$AD,AH$2,0)</f>
        <v>Red</v>
      </c>
      <c r="AI287" t="str">
        <f>VLOOKUP($Z287,'oddspedia-matches'!$A:$AD,AI$2,0)</f>
        <v>Green</v>
      </c>
      <c r="AJ287" t="str">
        <f>VLOOKUP($Z287,'oddspedia-matches'!$A:$AD,AJ$2,0)</f>
        <v>Red</v>
      </c>
      <c r="AK287" t="str">
        <f>VLOOKUP($Z287,'oddspedia-matches'!$A:$AD,AK$2,0)</f>
        <v>Red</v>
      </c>
      <c r="AL287" t="str">
        <f>VLOOKUP($Z287,'oddspedia-matches'!$A:$AD,AL$2,0)</f>
        <v>Red</v>
      </c>
      <c r="AM287" t="str">
        <f>VLOOKUP($Z287,'oddspedia-matches'!$A:$AD,AM$2,0)</f>
        <v>Red</v>
      </c>
      <c r="AN287" t="str">
        <f>VLOOKUP($Z287,'oddspedia-matches'!$A:$AD,AN$2,0)</f>
        <v>Green</v>
      </c>
      <c r="AO287" t="str">
        <f>VLOOKUP($Z287,'oddspedia-matches'!$A:$AD,AO$2,0)</f>
        <v>Green</v>
      </c>
      <c r="AP287" t="str">
        <f>VLOOKUP($Z287,'oddspedia-matches'!$A:$AD,AP$2,0)</f>
        <v>Red</v>
      </c>
      <c r="AQ287" t="str">
        <f>VLOOKUP($Z287,'oddspedia-matches'!$A:$AD,AQ$2,0)</f>
        <v>Green</v>
      </c>
    </row>
    <row r="288" spans="2:43" hidden="1" x14ac:dyDescent="0.25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str">
        <f>VLOOKUP(F288,'Transform table'!A:B,2,0)</f>
        <v>Oriente Petrolero</v>
      </c>
      <c r="Z288" t="str">
        <f t="shared" si="4"/>
        <v>25/07/2026Independiente PetroleroOriente Petrolero</v>
      </c>
      <c r="AA288" t="str">
        <f>VLOOKUP($Z288,'oddspedia-matches'!$A:$AD,AA$2,0)</f>
        <v>1 - 2</v>
      </c>
      <c r="AB288" t="str">
        <f>VLOOKUP($Z288,'oddspedia-matches'!$A:$AD,AB$2,0)</f>
        <v>Red</v>
      </c>
      <c r="AC288" t="str">
        <f>VLOOKUP($Z288,'oddspedia-matches'!$A:$AD,AC$2,0)</f>
        <v>Red</v>
      </c>
      <c r="AD288" t="str">
        <f>VLOOKUP($Z288,'oddspedia-matches'!$A:$AD,AD$2,0)</f>
        <v>Green</v>
      </c>
      <c r="AE288" t="str">
        <f>VLOOKUP($Z288,'oddspedia-matches'!$A:$AD,AE$2,0)</f>
        <v>Red</v>
      </c>
      <c r="AF288" t="str">
        <f>VLOOKUP($Z288,'oddspedia-matches'!$A:$AD,AF$2,0)</f>
        <v>Green</v>
      </c>
      <c r="AG288" t="str">
        <f>VLOOKUP($Z288,'oddspedia-matches'!$A:$AD,AG$2,0)</f>
        <v>Green</v>
      </c>
      <c r="AH288" t="str">
        <f>VLOOKUP($Z288,'oddspedia-matches'!$A:$AD,AH$2,0)</f>
        <v>Red</v>
      </c>
      <c r="AI288" t="str">
        <f>VLOOKUP($Z288,'oddspedia-matches'!$A:$AD,AI$2,0)</f>
        <v>Red</v>
      </c>
      <c r="AJ288" t="str">
        <f>VLOOKUP($Z288,'oddspedia-matches'!$A:$AD,AJ$2,0)</f>
        <v>Green</v>
      </c>
      <c r="AK288" t="str">
        <f>VLOOKUP($Z288,'oddspedia-matches'!$A:$AD,AK$2,0)</f>
        <v>Green</v>
      </c>
      <c r="AL288" t="str">
        <f>VLOOKUP($Z288,'oddspedia-matches'!$A:$AD,AL$2,0)</f>
        <v>Green</v>
      </c>
      <c r="AM288" t="str">
        <f>VLOOKUP($Z288,'oddspedia-matches'!$A:$AD,AM$2,0)</f>
        <v>Green</v>
      </c>
      <c r="AN288" t="str">
        <f>VLOOKUP($Z288,'oddspedia-matches'!$A:$AD,AN$2,0)</f>
        <v>Red</v>
      </c>
      <c r="AO288" t="str">
        <f>VLOOKUP($Z288,'oddspedia-matches'!$A:$AD,AO$2,0)</f>
        <v>Green</v>
      </c>
      <c r="AP288" t="str">
        <f>VLOOKUP($Z288,'oddspedia-matches'!$A:$AD,AP$2,0)</f>
        <v>Green</v>
      </c>
      <c r="AQ288" t="str">
        <f>VLOOKUP($Z288,'oddspedia-matches'!$A:$AD,AQ$2,0)</f>
        <v>Red</v>
      </c>
    </row>
    <row r="289" spans="2:43" hidden="1" x14ac:dyDescent="0.25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tr">
        <f>VLOOKUP(E289,'Transform table'!A:B,2,0)</f>
        <v>Vasco Da Gama RJ</v>
      </c>
      <c r="Y289" t="str">
        <f>VLOOKUP(F289,'Transform table'!A:B,2,0)</f>
        <v>Mirassol SP</v>
      </c>
      <c r="Z289" t="str">
        <f t="shared" si="4"/>
        <v>25/07/2026Vasco Da Gama RJMirassol SP</v>
      </c>
      <c r="AA289" t="str">
        <f>VLOOKUP($Z289,'oddspedia-matches'!$A:$AD,AA$2,0)</f>
        <v>1 - 1</v>
      </c>
      <c r="AB289" t="str">
        <f>VLOOKUP($Z289,'oddspedia-matches'!$A:$AD,AB$2,0)</f>
        <v>Red</v>
      </c>
      <c r="AC289" t="str">
        <f>VLOOKUP($Z289,'oddspedia-matches'!$A:$AD,AC$2,0)</f>
        <v>Green</v>
      </c>
      <c r="AD289" t="str">
        <f>VLOOKUP($Z289,'oddspedia-matches'!$A:$AD,AD$2,0)</f>
        <v>Red</v>
      </c>
      <c r="AE289" t="str">
        <f>VLOOKUP($Z289,'oddspedia-matches'!$A:$AD,AE$2,0)</f>
        <v>Green</v>
      </c>
      <c r="AF289" t="str">
        <f>VLOOKUP($Z289,'oddspedia-matches'!$A:$AD,AF$2,0)</f>
        <v>Green</v>
      </c>
      <c r="AG289" t="str">
        <f>VLOOKUP($Z289,'oddspedia-matches'!$A:$AD,AG$2,0)</f>
        <v>Red</v>
      </c>
      <c r="AH289" t="str">
        <f>VLOOKUP($Z289,'oddspedia-matches'!$A:$AD,AH$2,0)</f>
        <v>Red</v>
      </c>
      <c r="AI289" t="str">
        <f>VLOOKUP($Z289,'oddspedia-matches'!$A:$AD,AI$2,0)</f>
        <v>Red</v>
      </c>
      <c r="AJ289" t="str">
        <f>VLOOKUP($Z289,'oddspedia-matches'!$A:$AD,AJ$2,0)</f>
        <v>Green</v>
      </c>
      <c r="AK289" t="str">
        <f>VLOOKUP($Z289,'oddspedia-matches'!$A:$AD,AK$2,0)</f>
        <v>Green</v>
      </c>
      <c r="AL289" t="str">
        <f>VLOOKUP($Z289,'oddspedia-matches'!$A:$AD,AL$2,0)</f>
        <v>Green</v>
      </c>
      <c r="AM289" t="str">
        <f>VLOOKUP($Z289,'oddspedia-matches'!$A:$AD,AM$2,0)</f>
        <v>Red</v>
      </c>
      <c r="AN289" t="str">
        <f>VLOOKUP($Z289,'oddspedia-matches'!$A:$AD,AN$2,0)</f>
        <v>Green</v>
      </c>
      <c r="AO289" t="str">
        <f>VLOOKUP($Z289,'oddspedia-matches'!$A:$AD,AO$2,0)</f>
        <v>Green</v>
      </c>
      <c r="AP289" t="str">
        <f>VLOOKUP($Z289,'oddspedia-matches'!$A:$AD,AP$2,0)</f>
        <v>Green</v>
      </c>
      <c r="AQ289" t="str">
        <f>VLOOKUP($Z289,'oddspedia-matches'!$A:$AD,AQ$2,0)</f>
        <v>Red</v>
      </c>
    </row>
    <row r="290" spans="2:43" hidden="1" x14ac:dyDescent="0.25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 t="shared" si="4"/>
        <v>25/07/2026Montreal ImpactInter Miami CF</v>
      </c>
      <c r="AA290" t="str">
        <f>VLOOKUP($Z290,'oddspedia-matches'!$A:$AD,AA$2,0)</f>
        <v>0 - 1</v>
      </c>
      <c r="AB290" t="str">
        <f>VLOOKUP($Z290,'oddspedia-matches'!$A:$AD,AB$2,0)</f>
        <v>Red</v>
      </c>
      <c r="AC290" t="str">
        <f>VLOOKUP($Z290,'oddspedia-matches'!$A:$AD,AC$2,0)</f>
        <v>Red</v>
      </c>
      <c r="AD290" t="str">
        <f>VLOOKUP($Z290,'oddspedia-matches'!$A:$AD,AD$2,0)</f>
        <v>Green</v>
      </c>
      <c r="AE290" t="str">
        <f>VLOOKUP($Z290,'oddspedia-matches'!$A:$AD,AE$2,0)</f>
        <v>Red</v>
      </c>
      <c r="AF290" t="str">
        <f>VLOOKUP($Z290,'oddspedia-matches'!$A:$AD,AF$2,0)</f>
        <v>Green</v>
      </c>
      <c r="AG290" t="str">
        <f>VLOOKUP($Z290,'oddspedia-matches'!$A:$AD,AG$2,0)</f>
        <v>Green</v>
      </c>
      <c r="AH290" t="str">
        <f>VLOOKUP($Z290,'oddspedia-matches'!$A:$AD,AH$2,0)</f>
        <v>Red</v>
      </c>
      <c r="AI290" t="str">
        <f>VLOOKUP($Z290,'oddspedia-matches'!$A:$AD,AI$2,0)</f>
        <v>Green</v>
      </c>
      <c r="AJ290" t="str">
        <f>VLOOKUP($Z290,'oddspedia-matches'!$A:$AD,AJ$2,0)</f>
        <v>Red</v>
      </c>
      <c r="AK290" t="str">
        <f>VLOOKUP($Z290,'oddspedia-matches'!$A:$AD,AK$2,0)</f>
        <v>Red</v>
      </c>
      <c r="AL290" t="str">
        <f>VLOOKUP($Z290,'oddspedia-matches'!$A:$AD,AL$2,0)</f>
        <v>Red</v>
      </c>
      <c r="AM290" t="str">
        <f>VLOOKUP($Z290,'oddspedia-matches'!$A:$AD,AM$2,0)</f>
        <v>Red</v>
      </c>
      <c r="AN290" t="str">
        <f>VLOOKUP($Z290,'oddspedia-matches'!$A:$AD,AN$2,0)</f>
        <v>Green</v>
      </c>
      <c r="AO290" t="str">
        <f>VLOOKUP($Z290,'oddspedia-matches'!$A:$AD,AO$2,0)</f>
        <v>Green</v>
      </c>
      <c r="AP290" t="str">
        <f>VLOOKUP($Z290,'oddspedia-matches'!$A:$AD,AP$2,0)</f>
        <v>Red</v>
      </c>
      <c r="AQ290" t="str">
        <f>VLOOKUP($Z290,'oddspedia-matches'!$A:$AD,AQ$2,0)</f>
        <v>Green</v>
      </c>
    </row>
    <row r="291" spans="2:43" hidden="1" x14ac:dyDescent="0.25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 t="shared" si="4"/>
        <v>25/07/2026DC UnitedToronto FC</v>
      </c>
      <c r="AA291" t="str">
        <f>VLOOKUP($Z291,'oddspedia-matches'!$A:$AD,AA$2,0)</f>
        <v>2 - 1</v>
      </c>
      <c r="AB291" t="str">
        <f>VLOOKUP($Z291,'oddspedia-matches'!$A:$AD,AB$2,0)</f>
        <v>Green</v>
      </c>
      <c r="AC291" t="str">
        <f>VLOOKUP($Z291,'oddspedia-matches'!$A:$AD,AC$2,0)</f>
        <v>Red</v>
      </c>
      <c r="AD291" t="str">
        <f>VLOOKUP($Z291,'oddspedia-matches'!$A:$AD,AD$2,0)</f>
        <v>Red</v>
      </c>
      <c r="AE291" t="str">
        <f>VLOOKUP($Z291,'oddspedia-matches'!$A:$AD,AE$2,0)</f>
        <v>Green</v>
      </c>
      <c r="AF291" t="str">
        <f>VLOOKUP($Z291,'oddspedia-matches'!$A:$AD,AF$2,0)</f>
        <v>Red</v>
      </c>
      <c r="AG291" t="str">
        <f>VLOOKUP($Z291,'oddspedia-matches'!$A:$AD,AG$2,0)</f>
        <v>Green</v>
      </c>
      <c r="AH291" t="str">
        <f>VLOOKUP($Z291,'oddspedia-matches'!$A:$AD,AH$2,0)</f>
        <v>Green</v>
      </c>
      <c r="AI291" t="str">
        <f>VLOOKUP($Z291,'oddspedia-matches'!$A:$AD,AI$2,0)</f>
        <v>Red</v>
      </c>
      <c r="AJ291" t="str">
        <f>VLOOKUP($Z291,'oddspedia-matches'!$A:$AD,AJ$2,0)</f>
        <v>Red</v>
      </c>
      <c r="AK291" t="str">
        <f>VLOOKUP($Z291,'oddspedia-matches'!$A:$AD,AK$2,0)</f>
        <v>Green</v>
      </c>
      <c r="AL291" t="str">
        <f>VLOOKUP($Z291,'oddspedia-matches'!$A:$AD,AL$2,0)</f>
        <v>Green</v>
      </c>
      <c r="AM291" t="str">
        <f>VLOOKUP($Z291,'oddspedia-matches'!$A:$AD,AM$2,0)</f>
        <v>Green</v>
      </c>
      <c r="AN291" t="str">
        <f>VLOOKUP($Z291,'oddspedia-matches'!$A:$AD,AN$2,0)</f>
        <v>Red</v>
      </c>
      <c r="AO291" t="str">
        <f>VLOOKUP($Z291,'oddspedia-matches'!$A:$AD,AO$2,0)</f>
        <v>Green</v>
      </c>
      <c r="AP291" t="str">
        <f>VLOOKUP($Z291,'oddspedia-matches'!$A:$AD,AP$2,0)</f>
        <v>Green</v>
      </c>
      <c r="AQ291" t="str">
        <f>VLOOKUP($Z291,'oddspedia-matches'!$A:$AD,AQ$2,0)</f>
        <v>Red</v>
      </c>
    </row>
    <row r="292" spans="2:43" hidden="1" x14ac:dyDescent="0.25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 t="shared" si="4"/>
        <v>25/07/2026New England RevolutionAtlanta United</v>
      </c>
      <c r="AA292" t="str">
        <f>VLOOKUP($Z292,'oddspedia-matches'!$A:$AD,AA$2,0)</f>
        <v>4 - 1</v>
      </c>
      <c r="AB292" t="str">
        <f>VLOOKUP($Z292,'oddspedia-matches'!$A:$AD,AB$2,0)</f>
        <v>Green</v>
      </c>
      <c r="AC292" t="str">
        <f>VLOOKUP($Z292,'oddspedia-matches'!$A:$AD,AC$2,0)</f>
        <v>Red</v>
      </c>
      <c r="AD292" t="str">
        <f>VLOOKUP($Z292,'oddspedia-matches'!$A:$AD,AD$2,0)</f>
        <v>Red</v>
      </c>
      <c r="AE292" t="str">
        <f>VLOOKUP($Z292,'oddspedia-matches'!$A:$AD,AE$2,0)</f>
        <v>Green</v>
      </c>
      <c r="AF292" t="str">
        <f>VLOOKUP($Z292,'oddspedia-matches'!$A:$AD,AF$2,0)</f>
        <v>Red</v>
      </c>
      <c r="AG292" t="str">
        <f>VLOOKUP($Z292,'oddspedia-matches'!$A:$AD,AG$2,0)</f>
        <v>Green</v>
      </c>
      <c r="AH292" t="str">
        <f>VLOOKUP($Z292,'oddspedia-matches'!$A:$AD,AH$2,0)</f>
        <v>Green</v>
      </c>
      <c r="AI292" t="str">
        <f>VLOOKUP($Z292,'oddspedia-matches'!$A:$AD,AI$2,0)</f>
        <v>Red</v>
      </c>
      <c r="AJ292" t="str">
        <f>VLOOKUP($Z292,'oddspedia-matches'!$A:$AD,AJ$2,0)</f>
        <v>Red</v>
      </c>
      <c r="AK292" t="str">
        <f>VLOOKUP($Z292,'oddspedia-matches'!$A:$AD,AK$2,0)</f>
        <v>Green</v>
      </c>
      <c r="AL292" t="str">
        <f>VLOOKUP($Z292,'oddspedia-matches'!$A:$AD,AL$2,0)</f>
        <v>Green</v>
      </c>
      <c r="AM292" t="str">
        <f>VLOOKUP($Z292,'oddspedia-matches'!$A:$AD,AM$2,0)</f>
        <v>Green</v>
      </c>
      <c r="AN292" t="str">
        <f>VLOOKUP($Z292,'oddspedia-matches'!$A:$AD,AN$2,0)</f>
        <v>Red</v>
      </c>
      <c r="AO292" t="str">
        <f>VLOOKUP($Z292,'oddspedia-matches'!$A:$AD,AO$2,0)</f>
        <v>Red</v>
      </c>
      <c r="AP292" t="str">
        <f>VLOOKUP($Z292,'oddspedia-matches'!$A:$AD,AP$2,0)</f>
        <v>Green</v>
      </c>
      <c r="AQ292" t="str">
        <f>VLOOKUP($Z292,'oddspedia-matches'!$A:$AD,AQ$2,0)</f>
        <v>Red</v>
      </c>
    </row>
    <row r="293" spans="2:43" hidden="1" x14ac:dyDescent="0.25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 t="shared" si="4"/>
        <v>25/07/2026New York CityChicago Fire</v>
      </c>
      <c r="AA293" t="str">
        <f>VLOOKUP($Z293,'oddspedia-matches'!$A:$AD,AA$2,0)</f>
        <v>3 - 1</v>
      </c>
      <c r="AB293" t="str">
        <f>VLOOKUP($Z293,'oddspedia-matches'!$A:$AD,AB$2,0)</f>
        <v>Green</v>
      </c>
      <c r="AC293" t="str">
        <f>VLOOKUP($Z293,'oddspedia-matches'!$A:$AD,AC$2,0)</f>
        <v>Red</v>
      </c>
      <c r="AD293" t="str">
        <f>VLOOKUP($Z293,'oddspedia-matches'!$A:$AD,AD$2,0)</f>
        <v>Red</v>
      </c>
      <c r="AE293" t="str">
        <f>VLOOKUP($Z293,'oddspedia-matches'!$A:$AD,AE$2,0)</f>
        <v>Green</v>
      </c>
      <c r="AF293" t="str">
        <f>VLOOKUP($Z293,'oddspedia-matches'!$A:$AD,AF$2,0)</f>
        <v>Red</v>
      </c>
      <c r="AG293" t="str">
        <f>VLOOKUP($Z293,'oddspedia-matches'!$A:$AD,AG$2,0)</f>
        <v>Green</v>
      </c>
      <c r="AH293" t="str">
        <f>VLOOKUP($Z293,'oddspedia-matches'!$A:$AD,AH$2,0)</f>
        <v>Green</v>
      </c>
      <c r="AI293" t="str">
        <f>VLOOKUP($Z293,'oddspedia-matches'!$A:$AD,AI$2,0)</f>
        <v>Red</v>
      </c>
      <c r="AJ293" t="str">
        <f>VLOOKUP($Z293,'oddspedia-matches'!$A:$AD,AJ$2,0)</f>
        <v>Red</v>
      </c>
      <c r="AK293" t="str">
        <f>VLOOKUP($Z293,'oddspedia-matches'!$A:$AD,AK$2,0)</f>
        <v>Green</v>
      </c>
      <c r="AL293" t="str">
        <f>VLOOKUP($Z293,'oddspedia-matches'!$A:$AD,AL$2,0)</f>
        <v>Green</v>
      </c>
      <c r="AM293" t="str">
        <f>VLOOKUP($Z293,'oddspedia-matches'!$A:$AD,AM$2,0)</f>
        <v>Green</v>
      </c>
      <c r="AN293" t="str">
        <f>VLOOKUP($Z293,'oddspedia-matches'!$A:$AD,AN$2,0)</f>
        <v>Red</v>
      </c>
      <c r="AO293" t="str">
        <f>VLOOKUP($Z293,'oddspedia-matches'!$A:$AD,AO$2,0)</f>
        <v>Red</v>
      </c>
      <c r="AP293" t="str">
        <f>VLOOKUP($Z293,'oddspedia-matches'!$A:$AD,AP$2,0)</f>
        <v>Green</v>
      </c>
      <c r="AQ293" t="str">
        <f>VLOOKUP($Z293,'oddspedia-matches'!$A:$AD,AQ$2,0)</f>
        <v>Red</v>
      </c>
    </row>
    <row r="294" spans="2:43" hidden="1" x14ac:dyDescent="0.25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 t="shared" si="4"/>
        <v>25/07/2026Orlando CityNashville FC</v>
      </c>
      <c r="AA294" t="str">
        <f>VLOOKUP($Z294,'oddspedia-matches'!$A:$AD,AA$2,0)</f>
        <v>1 - 0</v>
      </c>
      <c r="AB294" t="str">
        <f>VLOOKUP($Z294,'oddspedia-matches'!$A:$AD,AB$2,0)</f>
        <v>Green</v>
      </c>
      <c r="AC294" t="str">
        <f>VLOOKUP($Z294,'oddspedia-matches'!$A:$AD,AC$2,0)</f>
        <v>Red</v>
      </c>
      <c r="AD294" t="str">
        <f>VLOOKUP($Z294,'oddspedia-matches'!$A:$AD,AD$2,0)</f>
        <v>Red</v>
      </c>
      <c r="AE294" t="str">
        <f>VLOOKUP($Z294,'oddspedia-matches'!$A:$AD,AE$2,0)</f>
        <v>Green</v>
      </c>
      <c r="AF294" t="str">
        <f>VLOOKUP($Z294,'oddspedia-matches'!$A:$AD,AF$2,0)</f>
        <v>Red</v>
      </c>
      <c r="AG294" t="str">
        <f>VLOOKUP($Z294,'oddspedia-matches'!$A:$AD,AG$2,0)</f>
        <v>Green</v>
      </c>
      <c r="AH294" t="str">
        <f>VLOOKUP($Z294,'oddspedia-matches'!$A:$AD,AH$2,0)</f>
        <v>Red</v>
      </c>
      <c r="AI294" t="str">
        <f>VLOOKUP($Z294,'oddspedia-matches'!$A:$AD,AI$2,0)</f>
        <v>Green</v>
      </c>
      <c r="AJ294" t="str">
        <f>VLOOKUP($Z294,'oddspedia-matches'!$A:$AD,AJ$2,0)</f>
        <v>Red</v>
      </c>
      <c r="AK294" t="str">
        <f>VLOOKUP($Z294,'oddspedia-matches'!$A:$AD,AK$2,0)</f>
        <v>Red</v>
      </c>
      <c r="AL294" t="str">
        <f>VLOOKUP($Z294,'oddspedia-matches'!$A:$AD,AL$2,0)</f>
        <v>Red</v>
      </c>
      <c r="AM294" t="str">
        <f>VLOOKUP($Z294,'oddspedia-matches'!$A:$AD,AM$2,0)</f>
        <v>Red</v>
      </c>
      <c r="AN294" t="str">
        <f>VLOOKUP($Z294,'oddspedia-matches'!$A:$AD,AN$2,0)</f>
        <v>Green</v>
      </c>
      <c r="AO294" t="str">
        <f>VLOOKUP($Z294,'oddspedia-matches'!$A:$AD,AO$2,0)</f>
        <v>Green</v>
      </c>
      <c r="AP294" t="str">
        <f>VLOOKUP($Z294,'oddspedia-matches'!$A:$AD,AP$2,0)</f>
        <v>Red</v>
      </c>
      <c r="AQ294" t="str">
        <f>VLOOKUP($Z294,'oddspedia-matches'!$A:$AD,AQ$2,0)</f>
        <v>Green</v>
      </c>
    </row>
    <row r="295" spans="2:43" hidden="1" x14ac:dyDescent="0.25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 t="shared" si="4"/>
        <v>25/07/2026Philadelphia UnionSeattle Sounders FC</v>
      </c>
      <c r="AA295" t="str">
        <f>VLOOKUP($Z295,'oddspedia-matches'!$A:$AD,AA$2,0)</f>
        <v>1 - 0</v>
      </c>
      <c r="AB295" t="str">
        <f>VLOOKUP($Z295,'oddspedia-matches'!$A:$AD,AB$2,0)</f>
        <v>Green</v>
      </c>
      <c r="AC295" t="str">
        <f>VLOOKUP($Z295,'oddspedia-matches'!$A:$AD,AC$2,0)</f>
        <v>Red</v>
      </c>
      <c r="AD295" t="str">
        <f>VLOOKUP($Z295,'oddspedia-matches'!$A:$AD,AD$2,0)</f>
        <v>Red</v>
      </c>
      <c r="AE295" t="str">
        <f>VLOOKUP($Z295,'oddspedia-matches'!$A:$AD,AE$2,0)</f>
        <v>Green</v>
      </c>
      <c r="AF295" t="str">
        <f>VLOOKUP($Z295,'oddspedia-matches'!$A:$AD,AF$2,0)</f>
        <v>Red</v>
      </c>
      <c r="AG295" t="str">
        <f>VLOOKUP($Z295,'oddspedia-matches'!$A:$AD,AG$2,0)</f>
        <v>Green</v>
      </c>
      <c r="AH295" t="str">
        <f>VLOOKUP($Z295,'oddspedia-matches'!$A:$AD,AH$2,0)</f>
        <v>Green</v>
      </c>
      <c r="AI295" t="str">
        <f>VLOOKUP($Z295,'oddspedia-matches'!$A:$AD,AI$2,0)</f>
        <v>Red</v>
      </c>
      <c r="AJ295" t="str">
        <f>VLOOKUP($Z295,'oddspedia-matches'!$A:$AD,AJ$2,0)</f>
        <v>Red</v>
      </c>
      <c r="AK295" t="str">
        <f>VLOOKUP($Z295,'oddspedia-matches'!$A:$AD,AK$2,0)</f>
        <v>Green</v>
      </c>
      <c r="AL295" t="str">
        <f>VLOOKUP($Z295,'oddspedia-matches'!$A:$AD,AL$2,0)</f>
        <v>Red</v>
      </c>
      <c r="AM295" t="str">
        <f>VLOOKUP($Z295,'oddspedia-matches'!$A:$AD,AM$2,0)</f>
        <v>Red</v>
      </c>
      <c r="AN295" t="str">
        <f>VLOOKUP($Z295,'oddspedia-matches'!$A:$AD,AN$2,0)</f>
        <v>Green</v>
      </c>
      <c r="AO295" t="str">
        <f>VLOOKUP($Z295,'oddspedia-matches'!$A:$AD,AO$2,0)</f>
        <v>Green</v>
      </c>
      <c r="AP295" t="str">
        <f>VLOOKUP($Z295,'oddspedia-matches'!$A:$AD,AP$2,0)</f>
        <v>Red</v>
      </c>
      <c r="AQ295" t="str">
        <f>VLOOKUP($Z295,'oddspedia-matches'!$A:$AD,AQ$2,0)</f>
        <v>Green</v>
      </c>
    </row>
    <row r="296" spans="2:43" hidden="1" x14ac:dyDescent="0.25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str">
        <f>VLOOKUP(F296,'Transform table'!A:B,2,0)</f>
        <v>Chicago Fire II</v>
      </c>
      <c r="Z296" t="str">
        <f t="shared" si="4"/>
        <v>25/07/2026Carolina CoreChicago Fire II</v>
      </c>
      <c r="AA296" t="str">
        <f>VLOOKUP($Z296,'oddspedia-matches'!$A:$AD,AA$2,0)</f>
        <v>1 - 5</v>
      </c>
      <c r="AB296" t="str">
        <f>VLOOKUP($Z296,'oddspedia-matches'!$A:$AD,AB$2,0)</f>
        <v>Red</v>
      </c>
      <c r="AC296" t="str">
        <f>VLOOKUP($Z296,'oddspedia-matches'!$A:$AD,AC$2,0)</f>
        <v>Red</v>
      </c>
      <c r="AD296" t="str">
        <f>VLOOKUP($Z296,'oddspedia-matches'!$A:$AD,AD$2,0)</f>
        <v>Green</v>
      </c>
      <c r="AE296" t="str">
        <f>VLOOKUP($Z296,'oddspedia-matches'!$A:$AD,AE$2,0)</f>
        <v>Red</v>
      </c>
      <c r="AF296" t="str">
        <f>VLOOKUP($Z296,'oddspedia-matches'!$A:$AD,AF$2,0)</f>
        <v>Green</v>
      </c>
      <c r="AG296" t="str">
        <f>VLOOKUP($Z296,'oddspedia-matches'!$A:$AD,AG$2,0)</f>
        <v>Green</v>
      </c>
      <c r="AH296" t="str">
        <f>VLOOKUP($Z296,'oddspedia-matches'!$A:$AD,AH$2,0)</f>
        <v>Red</v>
      </c>
      <c r="AI296" t="str">
        <f>VLOOKUP($Z296,'oddspedia-matches'!$A:$AD,AI$2,0)</f>
        <v>Red</v>
      </c>
      <c r="AJ296" t="str">
        <f>VLOOKUP($Z296,'oddspedia-matches'!$A:$AD,AJ$2,0)</f>
        <v>Green</v>
      </c>
      <c r="AK296" t="str">
        <f>VLOOKUP($Z296,'oddspedia-matches'!$A:$AD,AK$2,0)</f>
        <v>Green</v>
      </c>
      <c r="AL296" t="str">
        <f>VLOOKUP($Z296,'oddspedia-matches'!$A:$AD,AL$2,0)</f>
        <v>Green</v>
      </c>
      <c r="AM296" t="str">
        <f>VLOOKUP($Z296,'oddspedia-matches'!$A:$AD,AM$2,0)</f>
        <v>Green</v>
      </c>
      <c r="AN296" t="str">
        <f>VLOOKUP($Z296,'oddspedia-matches'!$A:$AD,AN$2,0)</f>
        <v>Red</v>
      </c>
      <c r="AO296" t="str">
        <f>VLOOKUP($Z296,'oddspedia-matches'!$A:$AD,AO$2,0)</f>
        <v>Red</v>
      </c>
      <c r="AP296" t="str">
        <f>VLOOKUP($Z296,'oddspedia-matches'!$A:$AD,AP$2,0)</f>
        <v>Green</v>
      </c>
      <c r="AQ296" t="str">
        <f>VLOOKUP($Z296,'oddspedia-matches'!$A:$AD,AQ$2,0)</f>
        <v>Red</v>
      </c>
    </row>
    <row r="297" spans="2:43" hidden="1" x14ac:dyDescent="0.25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CD Uni Catolica Santiago</v>
      </c>
      <c r="Y297" t="str">
        <f>VLOOKUP(F297,'Transform table'!A:B,2,0)</f>
        <v>CD La Serena</v>
      </c>
      <c r="Z297" t="str">
        <f t="shared" si="4"/>
        <v>25/07/2026CD Uni Catolica SantiagoCD La Serena</v>
      </c>
      <c r="AA297" t="str">
        <f>VLOOKUP($Z297,'oddspedia-matches'!$A:$AD,AA$2,0)</f>
        <v>3 - 3</v>
      </c>
      <c r="AB297" t="str">
        <f>VLOOKUP($Z297,'oddspedia-matches'!$A:$AD,AB$2,0)</f>
        <v>Red</v>
      </c>
      <c r="AC297" t="str">
        <f>VLOOKUP($Z297,'oddspedia-matches'!$A:$AD,AC$2,0)</f>
        <v>Green</v>
      </c>
      <c r="AD297" t="str">
        <f>VLOOKUP($Z297,'oddspedia-matches'!$A:$AD,AD$2,0)</f>
        <v>Red</v>
      </c>
      <c r="AE297" t="str">
        <f>VLOOKUP($Z297,'oddspedia-matches'!$A:$AD,AE$2,0)</f>
        <v>Green</v>
      </c>
      <c r="AF297" t="str">
        <f>VLOOKUP($Z297,'oddspedia-matches'!$A:$AD,AF$2,0)</f>
        <v>Green</v>
      </c>
      <c r="AG297" t="str">
        <f>VLOOKUP($Z297,'oddspedia-matches'!$A:$AD,AG$2,0)</f>
        <v>Red</v>
      </c>
      <c r="AH297" t="str">
        <f>VLOOKUP($Z297,'oddspedia-matches'!$A:$AD,AH$2,0)</f>
        <v>Green</v>
      </c>
      <c r="AI297" t="str">
        <f>VLOOKUP($Z297,'oddspedia-matches'!$A:$AD,AI$2,0)</f>
        <v>Red</v>
      </c>
      <c r="AJ297" t="str">
        <f>VLOOKUP($Z297,'oddspedia-matches'!$A:$AD,AJ$2,0)</f>
        <v>Red</v>
      </c>
      <c r="AK297" t="str">
        <f>VLOOKUP($Z297,'oddspedia-matches'!$A:$AD,AK$2,0)</f>
        <v>Green</v>
      </c>
      <c r="AL297" t="str">
        <f>VLOOKUP($Z297,'oddspedia-matches'!$A:$AD,AL$2,0)</f>
        <v>Green</v>
      </c>
      <c r="AM297" t="str">
        <f>VLOOKUP($Z297,'oddspedia-matches'!$A:$AD,AM$2,0)</f>
        <v>Green</v>
      </c>
      <c r="AN297" t="str">
        <f>VLOOKUP($Z297,'oddspedia-matches'!$A:$AD,AN$2,0)</f>
        <v>Red</v>
      </c>
      <c r="AO297" t="str">
        <f>VLOOKUP($Z297,'oddspedia-matches'!$A:$AD,AO$2,0)</f>
        <v>Red</v>
      </c>
      <c r="AP297" t="str">
        <f>VLOOKUP($Z297,'oddspedia-matches'!$A:$AD,AP$2,0)</f>
        <v>Green</v>
      </c>
      <c r="AQ297" t="str">
        <f>VLOOKUP($Z297,'oddspedia-matches'!$A:$AD,AQ$2,0)</f>
        <v>Red</v>
      </c>
    </row>
    <row r="298" spans="2:43" hidden="1" x14ac:dyDescent="0.25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str">
        <f>VLOOKUP(F298,'Transform table'!A:B,2,0)</f>
        <v>Real Santander</v>
      </c>
      <c r="Z298" t="str">
        <f t="shared" si="4"/>
        <v>25/07/2026Real CartagenaReal Santander</v>
      </c>
      <c r="AA298" t="str">
        <f>VLOOKUP($Z298,'oddspedia-matches'!$A:$AD,AA$2,0)</f>
        <v>5 - 1</v>
      </c>
      <c r="AB298" t="str">
        <f>VLOOKUP($Z298,'oddspedia-matches'!$A:$AD,AB$2,0)</f>
        <v>Green</v>
      </c>
      <c r="AC298" t="str">
        <f>VLOOKUP($Z298,'oddspedia-matches'!$A:$AD,AC$2,0)</f>
        <v>Red</v>
      </c>
      <c r="AD298" t="str">
        <f>VLOOKUP($Z298,'oddspedia-matches'!$A:$AD,AD$2,0)</f>
        <v>Red</v>
      </c>
      <c r="AE298" t="str">
        <f>VLOOKUP($Z298,'oddspedia-matches'!$A:$AD,AE$2,0)</f>
        <v>Green</v>
      </c>
      <c r="AF298" t="str">
        <f>VLOOKUP($Z298,'oddspedia-matches'!$A:$AD,AF$2,0)</f>
        <v>Red</v>
      </c>
      <c r="AG298" t="str">
        <f>VLOOKUP($Z298,'oddspedia-matches'!$A:$AD,AG$2,0)</f>
        <v>Green</v>
      </c>
      <c r="AH298" t="str">
        <f>VLOOKUP($Z298,'oddspedia-matches'!$A:$AD,AH$2,0)</f>
        <v>Green</v>
      </c>
      <c r="AI298" t="str">
        <f>VLOOKUP($Z298,'oddspedia-matches'!$A:$AD,AI$2,0)</f>
        <v>Red</v>
      </c>
      <c r="AJ298" t="str">
        <f>VLOOKUP($Z298,'oddspedia-matches'!$A:$AD,AJ$2,0)</f>
        <v>Red</v>
      </c>
      <c r="AK298" t="str">
        <f>VLOOKUP($Z298,'oddspedia-matches'!$A:$AD,AK$2,0)</f>
        <v>Green</v>
      </c>
      <c r="AL298" t="str">
        <f>VLOOKUP($Z298,'oddspedia-matches'!$A:$AD,AL$2,0)</f>
        <v>Green</v>
      </c>
      <c r="AM298" t="str">
        <f>VLOOKUP($Z298,'oddspedia-matches'!$A:$AD,AM$2,0)</f>
        <v>Green</v>
      </c>
      <c r="AN298" t="str">
        <f>VLOOKUP($Z298,'oddspedia-matches'!$A:$AD,AN$2,0)</f>
        <v>Red</v>
      </c>
      <c r="AO298" t="str">
        <f>VLOOKUP($Z298,'oddspedia-matches'!$A:$AD,AO$2,0)</f>
        <v>Red</v>
      </c>
      <c r="AP298" t="str">
        <f>VLOOKUP($Z298,'oddspedia-matches'!$A:$AD,AP$2,0)</f>
        <v>Green</v>
      </c>
      <c r="AQ298" t="str">
        <f>VLOOKUP($Z298,'oddspedia-matches'!$A:$AD,AQ$2,0)</f>
        <v>Red</v>
      </c>
    </row>
    <row r="299" spans="2:43" hidden="1" x14ac:dyDescent="0.25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 t="shared" si="4"/>
        <v>25/07/2026Tecnico UniversitarioManta FC</v>
      </c>
      <c r="AA299" t="str">
        <f>VLOOKUP($Z299,'oddspedia-matches'!$A:$AD,AA$2,0)</f>
        <v>1 - 0</v>
      </c>
      <c r="AB299" t="str">
        <f>VLOOKUP($Z299,'oddspedia-matches'!$A:$AD,AB$2,0)</f>
        <v>Green</v>
      </c>
      <c r="AC299" t="str">
        <f>VLOOKUP($Z299,'oddspedia-matches'!$A:$AD,AC$2,0)</f>
        <v>Red</v>
      </c>
      <c r="AD299" t="str">
        <f>VLOOKUP($Z299,'oddspedia-matches'!$A:$AD,AD$2,0)</f>
        <v>Red</v>
      </c>
      <c r="AE299" t="str">
        <f>VLOOKUP($Z299,'oddspedia-matches'!$A:$AD,AE$2,0)</f>
        <v>Green</v>
      </c>
      <c r="AF299" t="str">
        <f>VLOOKUP($Z299,'oddspedia-matches'!$A:$AD,AF$2,0)</f>
        <v>Red</v>
      </c>
      <c r="AG299" t="str">
        <f>VLOOKUP($Z299,'oddspedia-matches'!$A:$AD,AG$2,0)</f>
        <v>Green</v>
      </c>
      <c r="AH299" t="str">
        <f>VLOOKUP($Z299,'oddspedia-matches'!$A:$AD,AH$2,0)</f>
        <v>Red</v>
      </c>
      <c r="AI299" t="str">
        <f>VLOOKUP($Z299,'oddspedia-matches'!$A:$AD,AI$2,0)</f>
        <v>Green</v>
      </c>
      <c r="AJ299" t="str">
        <f>VLOOKUP($Z299,'oddspedia-matches'!$A:$AD,AJ$2,0)</f>
        <v>Red</v>
      </c>
      <c r="AK299" t="str">
        <f>VLOOKUP($Z299,'oddspedia-matches'!$A:$AD,AK$2,0)</f>
        <v>Red</v>
      </c>
      <c r="AL299" t="str">
        <f>VLOOKUP($Z299,'oddspedia-matches'!$A:$AD,AL$2,0)</f>
        <v>Red</v>
      </c>
      <c r="AM299" t="str">
        <f>VLOOKUP($Z299,'oddspedia-matches'!$A:$AD,AM$2,0)</f>
        <v>Red</v>
      </c>
      <c r="AN299" t="str">
        <f>VLOOKUP($Z299,'oddspedia-matches'!$A:$AD,AN$2,0)</f>
        <v>Green</v>
      </c>
      <c r="AO299" t="str">
        <f>VLOOKUP($Z299,'oddspedia-matches'!$A:$AD,AO$2,0)</f>
        <v>Green</v>
      </c>
      <c r="AP299" t="str">
        <f>VLOOKUP($Z299,'oddspedia-matches'!$A:$AD,AP$2,0)</f>
        <v>Red</v>
      </c>
      <c r="AQ299" t="str">
        <f>VLOOKUP($Z299,'oddspedia-matches'!$A:$AD,AQ$2,0)</f>
        <v>Green</v>
      </c>
    </row>
    <row r="300" spans="2:43" hidden="1" x14ac:dyDescent="0.25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str">
        <f>VLOOKUP(F300,'Transform table'!A:B,2,0)</f>
        <v>San Lorenzo</v>
      </c>
      <c r="Z300" t="str">
        <f t="shared" si="4"/>
        <v>25/07/2026LanusSan Lorenzo</v>
      </c>
      <c r="AA300" t="str">
        <f>VLOOKUP($Z300,'oddspedia-matches'!$A:$AD,AA$2,0)</f>
        <v>1 - 0</v>
      </c>
      <c r="AB300" t="str">
        <f>VLOOKUP($Z300,'oddspedia-matches'!$A:$AD,AB$2,0)</f>
        <v>Green</v>
      </c>
      <c r="AC300" t="str">
        <f>VLOOKUP($Z300,'oddspedia-matches'!$A:$AD,AC$2,0)</f>
        <v>Red</v>
      </c>
      <c r="AD300" t="str">
        <f>VLOOKUP($Z300,'oddspedia-matches'!$A:$AD,AD$2,0)</f>
        <v>Red</v>
      </c>
      <c r="AE300" t="str">
        <f>VLOOKUP($Z300,'oddspedia-matches'!$A:$AD,AE$2,0)</f>
        <v>Green</v>
      </c>
      <c r="AF300" t="str">
        <f>VLOOKUP($Z300,'oddspedia-matches'!$A:$AD,AF$2,0)</f>
        <v>Red</v>
      </c>
      <c r="AG300" t="str">
        <f>VLOOKUP($Z300,'oddspedia-matches'!$A:$AD,AG$2,0)</f>
        <v>Green</v>
      </c>
      <c r="AH300" t="str">
        <f>VLOOKUP($Z300,'oddspedia-matches'!$A:$AD,AH$2,0)</f>
        <v>Red</v>
      </c>
      <c r="AI300" t="str">
        <f>VLOOKUP($Z300,'oddspedia-matches'!$A:$AD,AI$2,0)</f>
        <v>Green</v>
      </c>
      <c r="AJ300" t="str">
        <f>VLOOKUP($Z300,'oddspedia-matches'!$A:$AD,AJ$2,0)</f>
        <v>Red</v>
      </c>
      <c r="AK300" t="str">
        <f>VLOOKUP($Z300,'oddspedia-matches'!$A:$AD,AK$2,0)</f>
        <v>Red</v>
      </c>
      <c r="AL300" t="str">
        <f>VLOOKUP($Z300,'oddspedia-matches'!$A:$AD,AL$2,0)</f>
        <v>Red</v>
      </c>
      <c r="AM300" t="str">
        <f>VLOOKUP($Z300,'oddspedia-matches'!$A:$AD,AM$2,0)</f>
        <v>Red</v>
      </c>
      <c r="AN300" t="str">
        <f>VLOOKUP($Z300,'oddspedia-matches'!$A:$AD,AN$2,0)</f>
        <v>Green</v>
      </c>
      <c r="AO300" t="str">
        <f>VLOOKUP($Z300,'oddspedia-matches'!$A:$AD,AO$2,0)</f>
        <v>Green</v>
      </c>
      <c r="AP300" t="str">
        <f>VLOOKUP($Z300,'oddspedia-matches'!$A:$AD,AP$2,0)</f>
        <v>Red</v>
      </c>
      <c r="AQ300" t="str">
        <f>VLOOKUP($Z300,'oddspedia-matches'!$A:$AD,AQ$2,0)</f>
        <v>Green</v>
      </c>
    </row>
    <row r="301" spans="2:43" hidden="1" x14ac:dyDescent="0.25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 t="shared" si="4"/>
        <v>25/07/2026Houston DynamoAustin FC</v>
      </c>
      <c r="AA301" t="str">
        <f>VLOOKUP($Z301,'oddspedia-matches'!$A:$AD,AA$2,0)</f>
        <v>3 - 0</v>
      </c>
      <c r="AB301" t="str">
        <f>VLOOKUP($Z301,'oddspedia-matches'!$A:$AD,AB$2,0)</f>
        <v>Green</v>
      </c>
      <c r="AC301" t="str">
        <f>VLOOKUP($Z301,'oddspedia-matches'!$A:$AD,AC$2,0)</f>
        <v>Red</v>
      </c>
      <c r="AD301" t="str">
        <f>VLOOKUP($Z301,'oddspedia-matches'!$A:$AD,AD$2,0)</f>
        <v>Red</v>
      </c>
      <c r="AE301" t="str">
        <f>VLOOKUP($Z301,'oddspedia-matches'!$A:$AD,AE$2,0)</f>
        <v>Green</v>
      </c>
      <c r="AF301" t="str">
        <f>VLOOKUP($Z301,'oddspedia-matches'!$A:$AD,AF$2,0)</f>
        <v>Red</v>
      </c>
      <c r="AG301" t="str">
        <f>VLOOKUP($Z301,'oddspedia-matches'!$A:$AD,AG$2,0)</f>
        <v>Green</v>
      </c>
      <c r="AH301" t="str">
        <f>VLOOKUP($Z301,'oddspedia-matches'!$A:$AD,AH$2,0)</f>
        <v>Green</v>
      </c>
      <c r="AI301" t="str">
        <f>VLOOKUP($Z301,'oddspedia-matches'!$A:$AD,AI$2,0)</f>
        <v>Red</v>
      </c>
      <c r="AJ301" t="str">
        <f>VLOOKUP($Z301,'oddspedia-matches'!$A:$AD,AJ$2,0)</f>
        <v>Red</v>
      </c>
      <c r="AK301" t="str">
        <f>VLOOKUP($Z301,'oddspedia-matches'!$A:$AD,AK$2,0)</f>
        <v>Green</v>
      </c>
      <c r="AL301" t="str">
        <f>VLOOKUP($Z301,'oddspedia-matches'!$A:$AD,AL$2,0)</f>
        <v>Green</v>
      </c>
      <c r="AM301" t="str">
        <f>VLOOKUP($Z301,'oddspedia-matches'!$A:$AD,AM$2,0)</f>
        <v>Green</v>
      </c>
      <c r="AN301" t="str">
        <f>VLOOKUP($Z301,'oddspedia-matches'!$A:$AD,AN$2,0)</f>
        <v>Red</v>
      </c>
      <c r="AO301" t="str">
        <f>VLOOKUP($Z301,'oddspedia-matches'!$A:$AD,AO$2,0)</f>
        <v>Green</v>
      </c>
      <c r="AP301" t="str">
        <f>VLOOKUP($Z301,'oddspedia-matches'!$A:$AD,AP$2,0)</f>
        <v>Red</v>
      </c>
      <c r="AQ301" t="str">
        <f>VLOOKUP($Z301,'oddspedia-matches'!$A:$AD,AQ$2,0)</f>
        <v>Green</v>
      </c>
    </row>
    <row r="302" spans="2:43" hidden="1" x14ac:dyDescent="0.25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 t="shared" si="4"/>
        <v>25/07/2026Minnesota UnitedVancouver Whitecaps</v>
      </c>
      <c r="AA302" t="str">
        <f>VLOOKUP($Z302,'oddspedia-matches'!$A:$AD,AA$2,0)</f>
        <v>0 - 0</v>
      </c>
      <c r="AB302" t="str">
        <f>VLOOKUP($Z302,'oddspedia-matches'!$A:$AD,AB$2,0)</f>
        <v>Red</v>
      </c>
      <c r="AC302" t="str">
        <f>VLOOKUP($Z302,'oddspedia-matches'!$A:$AD,AC$2,0)</f>
        <v>Green</v>
      </c>
      <c r="AD302" t="str">
        <f>VLOOKUP($Z302,'oddspedia-matches'!$A:$AD,AD$2,0)</f>
        <v>Red</v>
      </c>
      <c r="AE302" t="str">
        <f>VLOOKUP($Z302,'oddspedia-matches'!$A:$AD,AE$2,0)</f>
        <v>Green</v>
      </c>
      <c r="AF302" t="str">
        <f>VLOOKUP($Z302,'oddspedia-matches'!$A:$AD,AF$2,0)</f>
        <v>Green</v>
      </c>
      <c r="AG302" t="str">
        <f>VLOOKUP($Z302,'oddspedia-matches'!$A:$AD,AG$2,0)</f>
        <v>Red</v>
      </c>
      <c r="AH302" t="str">
        <f>VLOOKUP($Z302,'oddspedia-matches'!$A:$AD,AH$2,0)</f>
        <v>Red</v>
      </c>
      <c r="AI302" t="str">
        <f>VLOOKUP($Z302,'oddspedia-matches'!$A:$AD,AI$2,0)</f>
        <v>Green</v>
      </c>
      <c r="AJ302" t="str">
        <f>VLOOKUP($Z302,'oddspedia-matches'!$A:$AD,AJ$2,0)</f>
        <v>Red</v>
      </c>
      <c r="AK302" t="str">
        <f>VLOOKUP($Z302,'oddspedia-matches'!$A:$AD,AK$2,0)</f>
        <v>Red</v>
      </c>
      <c r="AL302" t="str">
        <f>VLOOKUP($Z302,'oddspedia-matches'!$A:$AD,AL$2,0)</f>
        <v>Red</v>
      </c>
      <c r="AM302" t="str">
        <f>VLOOKUP($Z302,'oddspedia-matches'!$A:$AD,AM$2,0)</f>
        <v>Red</v>
      </c>
      <c r="AN302" t="str">
        <f>VLOOKUP($Z302,'oddspedia-matches'!$A:$AD,AN$2,0)</f>
        <v>Green</v>
      </c>
      <c r="AO302" t="str">
        <f>VLOOKUP($Z302,'oddspedia-matches'!$A:$AD,AO$2,0)</f>
        <v>Green</v>
      </c>
      <c r="AP302" t="str">
        <f>VLOOKUP($Z302,'oddspedia-matches'!$A:$AD,AP$2,0)</f>
        <v>Red</v>
      </c>
      <c r="AQ302" t="str">
        <f>VLOOKUP($Z302,'oddspedia-matches'!$A:$AD,AQ$2,0)</f>
        <v>Green</v>
      </c>
    </row>
    <row r="303" spans="2:43" hidden="1" x14ac:dyDescent="0.25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 t="shared" si="4"/>
        <v>25/07/2026Saint Louis CityColorado Rapids</v>
      </c>
      <c r="AA303" t="str">
        <f>VLOOKUP($Z303,'oddspedia-matches'!$A:$AD,AA$2,0)</f>
        <v>1 - 0</v>
      </c>
      <c r="AB303" t="str">
        <f>VLOOKUP($Z303,'oddspedia-matches'!$A:$AD,AB$2,0)</f>
        <v>Green</v>
      </c>
      <c r="AC303" t="str">
        <f>VLOOKUP($Z303,'oddspedia-matches'!$A:$AD,AC$2,0)</f>
        <v>Red</v>
      </c>
      <c r="AD303" t="str">
        <f>VLOOKUP($Z303,'oddspedia-matches'!$A:$AD,AD$2,0)</f>
        <v>Red</v>
      </c>
      <c r="AE303" t="str">
        <f>VLOOKUP($Z303,'oddspedia-matches'!$A:$AD,AE$2,0)</f>
        <v>Green</v>
      </c>
      <c r="AF303" t="str">
        <f>VLOOKUP($Z303,'oddspedia-matches'!$A:$AD,AF$2,0)</f>
        <v>Red</v>
      </c>
      <c r="AG303" t="str">
        <f>VLOOKUP($Z303,'oddspedia-matches'!$A:$AD,AG$2,0)</f>
        <v>Green</v>
      </c>
      <c r="AH303" t="str">
        <f>VLOOKUP($Z303,'oddspedia-matches'!$A:$AD,AH$2,0)</f>
        <v>Red</v>
      </c>
      <c r="AI303" t="str">
        <f>VLOOKUP($Z303,'oddspedia-matches'!$A:$AD,AI$2,0)</f>
        <v>Green</v>
      </c>
      <c r="AJ303" t="str">
        <f>VLOOKUP($Z303,'oddspedia-matches'!$A:$AD,AJ$2,0)</f>
        <v>Red</v>
      </c>
      <c r="AK303" t="str">
        <f>VLOOKUP($Z303,'oddspedia-matches'!$A:$AD,AK$2,0)</f>
        <v>Red</v>
      </c>
      <c r="AL303" t="str">
        <f>VLOOKUP($Z303,'oddspedia-matches'!$A:$AD,AL$2,0)</f>
        <v>Red</v>
      </c>
      <c r="AM303" t="str">
        <f>VLOOKUP($Z303,'oddspedia-matches'!$A:$AD,AM$2,0)</f>
        <v>Red</v>
      </c>
      <c r="AN303" t="str">
        <f>VLOOKUP($Z303,'oddspedia-matches'!$A:$AD,AN$2,0)</f>
        <v>Green</v>
      </c>
      <c r="AO303" t="str">
        <f>VLOOKUP($Z303,'oddspedia-matches'!$A:$AD,AO$2,0)</f>
        <v>Green</v>
      </c>
      <c r="AP303" t="str">
        <f>VLOOKUP($Z303,'oddspedia-matches'!$A:$AD,AP$2,0)</f>
        <v>Red</v>
      </c>
      <c r="AQ303" t="str">
        <f>VLOOKUP($Z303,'oddspedia-matches'!$A:$AD,AQ$2,0)</f>
        <v>Green</v>
      </c>
    </row>
    <row r="304" spans="2:43" hidden="1" x14ac:dyDescent="0.25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tr">
        <f>VLOOKUP(E304,'Transform table'!A:B,2,0)</f>
        <v>Tulsa Roughnecks</v>
      </c>
      <c r="Y304" t="str">
        <f>VLOOKUP(F304,'Transform table'!A:B,2,0)</f>
        <v>Lexington SC</v>
      </c>
      <c r="Z304" t="str">
        <f t="shared" si="4"/>
        <v>25/07/2026Tulsa RoughnecksLexington SC</v>
      </c>
      <c r="AA304" t="str">
        <f>VLOOKUP($Z304,'oddspedia-matches'!$A:$AD,AA$2,0)</f>
        <v>0 - 0</v>
      </c>
      <c r="AB304" t="str">
        <f>VLOOKUP($Z304,'oddspedia-matches'!$A:$AD,AB$2,0)</f>
        <v>Red</v>
      </c>
      <c r="AC304" t="str">
        <f>VLOOKUP($Z304,'oddspedia-matches'!$A:$AD,AC$2,0)</f>
        <v>Green</v>
      </c>
      <c r="AD304" t="str">
        <f>VLOOKUP($Z304,'oddspedia-matches'!$A:$AD,AD$2,0)</f>
        <v>Red</v>
      </c>
      <c r="AE304" t="str">
        <f>VLOOKUP($Z304,'oddspedia-matches'!$A:$AD,AE$2,0)</f>
        <v>Green</v>
      </c>
      <c r="AF304" t="str">
        <f>VLOOKUP($Z304,'oddspedia-matches'!$A:$AD,AF$2,0)</f>
        <v>Green</v>
      </c>
      <c r="AG304" t="str">
        <f>VLOOKUP($Z304,'oddspedia-matches'!$A:$AD,AG$2,0)</f>
        <v>Red</v>
      </c>
      <c r="AH304" t="str">
        <f>VLOOKUP($Z304,'oddspedia-matches'!$A:$AD,AH$2,0)</f>
        <v>Red</v>
      </c>
      <c r="AI304" t="str">
        <f>VLOOKUP($Z304,'oddspedia-matches'!$A:$AD,AI$2,0)</f>
        <v>Green</v>
      </c>
      <c r="AJ304" t="str">
        <f>VLOOKUP($Z304,'oddspedia-matches'!$A:$AD,AJ$2,0)</f>
        <v>Red</v>
      </c>
      <c r="AK304" t="str">
        <f>VLOOKUP($Z304,'oddspedia-matches'!$A:$AD,AK$2,0)</f>
        <v>Red</v>
      </c>
      <c r="AL304" t="str">
        <f>VLOOKUP($Z304,'oddspedia-matches'!$A:$AD,AL$2,0)</f>
        <v>Red</v>
      </c>
      <c r="AM304" t="str">
        <f>VLOOKUP($Z304,'oddspedia-matches'!$A:$AD,AM$2,0)</f>
        <v>Red</v>
      </c>
      <c r="AN304" t="str">
        <f>VLOOKUP($Z304,'oddspedia-matches'!$A:$AD,AN$2,0)</f>
        <v>Green</v>
      </c>
      <c r="AO304" t="str">
        <f>VLOOKUP($Z304,'oddspedia-matches'!$A:$AD,AO$2,0)</f>
        <v>Green</v>
      </c>
      <c r="AP304" t="str">
        <f>VLOOKUP($Z304,'oddspedia-matches'!$A:$AD,AP$2,0)</f>
        <v>Red</v>
      </c>
      <c r="AQ304" t="str">
        <f>VLOOKUP($Z304,'oddspedia-matches'!$A:$AD,AQ$2,0)</f>
        <v>Green</v>
      </c>
    </row>
    <row r="305" spans="2:43" hidden="1" x14ac:dyDescent="0.25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 Texas SC</v>
      </c>
      <c r="Y305" t="str">
        <f>VLOOKUP(F305,'Transform table'!A:B,2,0)</f>
        <v>Los Angeles FC II</v>
      </c>
      <c r="Z305" t="str">
        <f t="shared" si="4"/>
        <v>25/07/2026North Texas SCLos Angeles FC II</v>
      </c>
      <c r="AA305" t="str">
        <f>VLOOKUP($Z305,'oddspedia-matches'!$A:$AD,AA$2,0)</f>
        <v>2 - 2</v>
      </c>
      <c r="AB305" t="str">
        <f>VLOOKUP($Z305,'oddspedia-matches'!$A:$AD,AB$2,0)</f>
        <v>Red</v>
      </c>
      <c r="AC305" t="str">
        <f>VLOOKUP($Z305,'oddspedia-matches'!$A:$AD,AC$2,0)</f>
        <v>Green</v>
      </c>
      <c r="AD305" t="str">
        <f>VLOOKUP($Z305,'oddspedia-matches'!$A:$AD,AD$2,0)</f>
        <v>Red</v>
      </c>
      <c r="AE305" t="str">
        <f>VLOOKUP($Z305,'oddspedia-matches'!$A:$AD,AE$2,0)</f>
        <v>Green</v>
      </c>
      <c r="AF305" t="str">
        <f>VLOOKUP($Z305,'oddspedia-matches'!$A:$AD,AF$2,0)</f>
        <v>Green</v>
      </c>
      <c r="AG305" t="str">
        <f>VLOOKUP($Z305,'oddspedia-matches'!$A:$AD,AG$2,0)</f>
        <v>Red</v>
      </c>
      <c r="AH305" t="str">
        <f>VLOOKUP($Z305,'oddspedia-matches'!$A:$AD,AH$2,0)</f>
        <v>Red</v>
      </c>
      <c r="AI305" t="str">
        <f>VLOOKUP($Z305,'oddspedia-matches'!$A:$AD,AI$2,0)</f>
        <v>Red</v>
      </c>
      <c r="AJ305" t="str">
        <f>VLOOKUP($Z305,'oddspedia-matches'!$A:$AD,AJ$2,0)</f>
        <v>Green</v>
      </c>
      <c r="AK305" t="str">
        <f>VLOOKUP($Z305,'oddspedia-matches'!$A:$AD,AK$2,0)</f>
        <v>Green</v>
      </c>
      <c r="AL305" t="str">
        <f>VLOOKUP($Z305,'oddspedia-matches'!$A:$AD,AL$2,0)</f>
        <v>Green</v>
      </c>
      <c r="AM305" t="str">
        <f>VLOOKUP($Z305,'oddspedia-matches'!$A:$AD,AM$2,0)</f>
        <v>Green</v>
      </c>
      <c r="AN305" t="str">
        <f>VLOOKUP($Z305,'oddspedia-matches'!$A:$AD,AN$2,0)</f>
        <v>Red</v>
      </c>
      <c r="AO305" t="str">
        <f>VLOOKUP($Z305,'oddspedia-matches'!$A:$AD,AO$2,0)</f>
        <v>Red</v>
      </c>
      <c r="AP305" t="str">
        <f>VLOOKUP($Z305,'oddspedia-matches'!$A:$AD,AP$2,0)</f>
        <v>Green</v>
      </c>
      <c r="AQ305" t="str">
        <f>VLOOKUP($Z305,'oddspedia-matches'!$A:$AD,AQ$2,0)</f>
        <v>Red</v>
      </c>
    </row>
    <row r="306" spans="2:43" hidden="1" x14ac:dyDescent="0.25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str">
        <f>VLOOKUP(F306,'Transform table'!A:B,2,0)</f>
        <v>Charleston Battery</v>
      </c>
      <c r="Z306" t="str">
        <f t="shared" si="4"/>
        <v>25/07/2026Colorado SwitchbacksCharleston Battery</v>
      </c>
      <c r="AA306" t="str">
        <f>VLOOKUP($Z306,'oddspedia-matches'!$A:$AD,AA$2,0)</f>
        <v>2 - 1</v>
      </c>
      <c r="AB306" t="str">
        <f>VLOOKUP($Z306,'oddspedia-matches'!$A:$AD,AB$2,0)</f>
        <v>Green</v>
      </c>
      <c r="AC306" t="str">
        <f>VLOOKUP($Z306,'oddspedia-matches'!$A:$AD,AC$2,0)</f>
        <v>Red</v>
      </c>
      <c r="AD306" t="str">
        <f>VLOOKUP($Z306,'oddspedia-matches'!$A:$AD,AD$2,0)</f>
        <v>Red</v>
      </c>
      <c r="AE306" t="str">
        <f>VLOOKUP($Z306,'oddspedia-matches'!$A:$AD,AE$2,0)</f>
        <v>Green</v>
      </c>
      <c r="AF306" t="str">
        <f>VLOOKUP($Z306,'oddspedia-matches'!$A:$AD,AF$2,0)</f>
        <v>Red</v>
      </c>
      <c r="AG306" t="str">
        <f>VLOOKUP($Z306,'oddspedia-matches'!$A:$AD,AG$2,0)</f>
        <v>Green</v>
      </c>
      <c r="AH306" t="str">
        <f>VLOOKUP($Z306,'oddspedia-matches'!$A:$AD,AH$2,0)</f>
        <v>Red</v>
      </c>
      <c r="AI306" t="str">
        <f>VLOOKUP($Z306,'oddspedia-matches'!$A:$AD,AI$2,0)</f>
        <v>Green</v>
      </c>
      <c r="AJ306" t="str">
        <f>VLOOKUP($Z306,'oddspedia-matches'!$A:$AD,AJ$2,0)</f>
        <v>Red</v>
      </c>
      <c r="AK306" t="str">
        <f>VLOOKUP($Z306,'oddspedia-matches'!$A:$AD,AK$2,0)</f>
        <v>Red</v>
      </c>
      <c r="AL306" t="str">
        <f>VLOOKUP($Z306,'oddspedia-matches'!$A:$AD,AL$2,0)</f>
        <v>Green</v>
      </c>
      <c r="AM306" t="str">
        <f>VLOOKUP($Z306,'oddspedia-matches'!$A:$AD,AM$2,0)</f>
        <v>Green</v>
      </c>
      <c r="AN306" t="str">
        <f>VLOOKUP($Z306,'oddspedia-matches'!$A:$AD,AN$2,0)</f>
        <v>Red</v>
      </c>
      <c r="AO306" t="str">
        <f>VLOOKUP($Z306,'oddspedia-matches'!$A:$AD,AO$2,0)</f>
        <v>Green</v>
      </c>
      <c r="AP306" t="str">
        <f>VLOOKUP($Z306,'oddspedia-matches'!$A:$AD,AP$2,0)</f>
        <v>Green</v>
      </c>
      <c r="AQ306" t="str">
        <f>VLOOKUP($Z306,'oddspedia-matches'!$A:$AD,AQ$2,0)</f>
        <v>Red</v>
      </c>
    </row>
    <row r="307" spans="2:43" hidden="1" x14ac:dyDescent="0.25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tr">
        <f>VLOOKUP(E307,'Transform table'!A:B,2,0)</f>
        <v>El Paso Locomotive</v>
      </c>
      <c r="Y307" t="str">
        <f>VLOOKUP(F307,'Transform table'!A:B,2,0)</f>
        <v>Sporting Jacksonville</v>
      </c>
      <c r="Z307" t="str">
        <f t="shared" si="4"/>
        <v>25/07/2026El Paso LocomotiveSporting Jacksonville</v>
      </c>
      <c r="AA307" t="str">
        <f>VLOOKUP($Z307,'oddspedia-matches'!$A:$AD,AA$2,0)</f>
        <v>2 - 0</v>
      </c>
      <c r="AB307" t="str">
        <f>VLOOKUP($Z307,'oddspedia-matches'!$A:$AD,AB$2,0)</f>
        <v>Green</v>
      </c>
      <c r="AC307" t="str">
        <f>VLOOKUP($Z307,'oddspedia-matches'!$A:$AD,AC$2,0)</f>
        <v>Red</v>
      </c>
      <c r="AD307" t="str">
        <f>VLOOKUP($Z307,'oddspedia-matches'!$A:$AD,AD$2,0)</f>
        <v>Red</v>
      </c>
      <c r="AE307" t="str">
        <f>VLOOKUP($Z307,'oddspedia-matches'!$A:$AD,AE$2,0)</f>
        <v>Green</v>
      </c>
      <c r="AF307" t="str">
        <f>VLOOKUP($Z307,'oddspedia-matches'!$A:$AD,AF$2,0)</f>
        <v>Red</v>
      </c>
      <c r="AG307" t="str">
        <f>VLOOKUP($Z307,'oddspedia-matches'!$A:$AD,AG$2,0)</f>
        <v>Green</v>
      </c>
      <c r="AH307" t="str">
        <f>VLOOKUP($Z307,'oddspedia-matches'!$A:$AD,AH$2,0)</f>
        <v>Green</v>
      </c>
      <c r="AI307" t="str">
        <f>VLOOKUP($Z307,'oddspedia-matches'!$A:$AD,AI$2,0)</f>
        <v>Red</v>
      </c>
      <c r="AJ307" t="str">
        <f>VLOOKUP($Z307,'oddspedia-matches'!$A:$AD,AJ$2,0)</f>
        <v>Red</v>
      </c>
      <c r="AK307" t="str">
        <f>VLOOKUP($Z307,'oddspedia-matches'!$A:$AD,AK$2,0)</f>
        <v>Green</v>
      </c>
      <c r="AL307" t="str">
        <f>VLOOKUP($Z307,'oddspedia-matches'!$A:$AD,AL$2,0)</f>
        <v>Green</v>
      </c>
      <c r="AM307" t="str">
        <f>VLOOKUP($Z307,'oddspedia-matches'!$A:$AD,AM$2,0)</f>
        <v>Red</v>
      </c>
      <c r="AN307" t="str">
        <f>VLOOKUP($Z307,'oddspedia-matches'!$A:$AD,AN$2,0)</f>
        <v>Green</v>
      </c>
      <c r="AO307" t="str">
        <f>VLOOKUP($Z307,'oddspedia-matches'!$A:$AD,AO$2,0)</f>
        <v>Green</v>
      </c>
      <c r="AP307" t="str">
        <f>VLOOKUP($Z307,'oddspedia-matches'!$A:$AD,AP$2,0)</f>
        <v>Red</v>
      </c>
      <c r="AQ307" t="str">
        <f>VLOOKUP($Z307,'oddspedia-matches'!$A:$AD,AQ$2,0)</f>
        <v>Green</v>
      </c>
    </row>
    <row r="308" spans="2:43" hidden="1" x14ac:dyDescent="0.25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FBC Melgar</v>
      </c>
      <c r="Y308" t="str">
        <f>VLOOKUP(F308,'Transform table'!A:B,2,0)</f>
        <v>Sporting Cristal</v>
      </c>
      <c r="Z308" t="str">
        <f t="shared" si="4"/>
        <v>25/07/2026FBC MelgarSporting Cristal</v>
      </c>
      <c r="AA308" t="str">
        <f>VLOOKUP($Z308,'oddspedia-matches'!$A:$AD,AA$2,0)</f>
        <v>2 - 1</v>
      </c>
      <c r="AB308" t="str">
        <f>VLOOKUP($Z308,'oddspedia-matches'!$A:$AD,AB$2,0)</f>
        <v>Green</v>
      </c>
      <c r="AC308" t="str">
        <f>VLOOKUP($Z308,'oddspedia-matches'!$A:$AD,AC$2,0)</f>
        <v>Red</v>
      </c>
      <c r="AD308" t="str">
        <f>VLOOKUP($Z308,'oddspedia-matches'!$A:$AD,AD$2,0)</f>
        <v>Red</v>
      </c>
      <c r="AE308" t="str">
        <f>VLOOKUP($Z308,'oddspedia-matches'!$A:$AD,AE$2,0)</f>
        <v>Green</v>
      </c>
      <c r="AF308" t="str">
        <f>VLOOKUP($Z308,'oddspedia-matches'!$A:$AD,AF$2,0)</f>
        <v>Red</v>
      </c>
      <c r="AG308" t="str">
        <f>VLOOKUP($Z308,'oddspedia-matches'!$A:$AD,AG$2,0)</f>
        <v>Green</v>
      </c>
      <c r="AH308" t="str">
        <f>VLOOKUP($Z308,'oddspedia-matches'!$A:$AD,AH$2,0)</f>
        <v>Green</v>
      </c>
      <c r="AI308" t="str">
        <f>VLOOKUP($Z308,'oddspedia-matches'!$A:$AD,AI$2,0)</f>
        <v>Red</v>
      </c>
      <c r="AJ308" t="str">
        <f>VLOOKUP($Z308,'oddspedia-matches'!$A:$AD,AJ$2,0)</f>
        <v>Red</v>
      </c>
      <c r="AK308" t="str">
        <f>VLOOKUP($Z308,'oddspedia-matches'!$A:$AD,AK$2,0)</f>
        <v>Green</v>
      </c>
      <c r="AL308" t="str">
        <f>VLOOKUP($Z308,'oddspedia-matches'!$A:$AD,AL$2,0)</f>
        <v>Green</v>
      </c>
      <c r="AM308" t="str">
        <f>VLOOKUP($Z308,'oddspedia-matches'!$A:$AD,AM$2,0)</f>
        <v>Green</v>
      </c>
      <c r="AN308" t="str">
        <f>VLOOKUP($Z308,'oddspedia-matches'!$A:$AD,AN$2,0)</f>
        <v>Red</v>
      </c>
      <c r="AO308" t="str">
        <f>VLOOKUP($Z308,'oddspedia-matches'!$A:$AD,AO$2,0)</f>
        <v>Green</v>
      </c>
      <c r="AP308" t="str">
        <f>VLOOKUP($Z308,'oddspedia-matches'!$A:$AD,AP$2,0)</f>
        <v>Green</v>
      </c>
      <c r="AQ308" t="str">
        <f>VLOOKUP($Z308,'oddspedia-matches'!$A:$AD,AQ$2,0)</f>
        <v>Red</v>
      </c>
    </row>
    <row r="309" spans="2:43" hidden="1" x14ac:dyDescent="0.25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str">
        <f>VLOOKUP(F309,'Transform table'!A:B,2,0)</f>
        <v>Junior FC</v>
      </c>
      <c r="Z309" t="str">
        <f t="shared" si="4"/>
        <v>25/07/2026Deportes TolimaJunior FC</v>
      </c>
      <c r="AA309" t="str">
        <f>VLOOKUP($Z309,'oddspedia-matches'!$A:$AD,AA$2,0)</f>
        <v>2 - 1</v>
      </c>
      <c r="AB309" t="str">
        <f>VLOOKUP($Z309,'oddspedia-matches'!$A:$AD,AB$2,0)</f>
        <v>Green</v>
      </c>
      <c r="AC309" t="str">
        <f>VLOOKUP($Z309,'oddspedia-matches'!$A:$AD,AC$2,0)</f>
        <v>Red</v>
      </c>
      <c r="AD309" t="str">
        <f>VLOOKUP($Z309,'oddspedia-matches'!$A:$AD,AD$2,0)</f>
        <v>Red</v>
      </c>
      <c r="AE309" t="str">
        <f>VLOOKUP($Z309,'oddspedia-matches'!$A:$AD,AE$2,0)</f>
        <v>Green</v>
      </c>
      <c r="AF309" t="str">
        <f>VLOOKUP($Z309,'oddspedia-matches'!$A:$AD,AF$2,0)</f>
        <v>Red</v>
      </c>
      <c r="AG309" t="str">
        <f>VLOOKUP($Z309,'oddspedia-matches'!$A:$AD,AG$2,0)</f>
        <v>Green</v>
      </c>
      <c r="AH309" t="str">
        <f>VLOOKUP($Z309,'oddspedia-matches'!$A:$AD,AH$2,0)</f>
        <v>Green</v>
      </c>
      <c r="AI309" t="str">
        <f>VLOOKUP($Z309,'oddspedia-matches'!$A:$AD,AI$2,0)</f>
        <v>Red</v>
      </c>
      <c r="AJ309" t="str">
        <f>VLOOKUP($Z309,'oddspedia-matches'!$A:$AD,AJ$2,0)</f>
        <v>Red</v>
      </c>
      <c r="AK309" t="str">
        <f>VLOOKUP($Z309,'oddspedia-matches'!$A:$AD,AK$2,0)</f>
        <v>Green</v>
      </c>
      <c r="AL309" t="str">
        <f>VLOOKUP($Z309,'oddspedia-matches'!$A:$AD,AL$2,0)</f>
        <v>Green</v>
      </c>
      <c r="AM309" t="str">
        <f>VLOOKUP($Z309,'oddspedia-matches'!$A:$AD,AM$2,0)</f>
        <v>Green</v>
      </c>
      <c r="AN309" t="str">
        <f>VLOOKUP($Z309,'oddspedia-matches'!$A:$AD,AN$2,0)</f>
        <v>Red</v>
      </c>
      <c r="AO309" t="str">
        <f>VLOOKUP($Z309,'oddspedia-matches'!$A:$AD,AO$2,0)</f>
        <v>Green</v>
      </c>
      <c r="AP309" t="str">
        <f>VLOOKUP($Z309,'oddspedia-matches'!$A:$AD,AP$2,0)</f>
        <v>Green</v>
      </c>
      <c r="AQ309" t="str">
        <f>VLOOKUP($Z309,'oddspedia-matches'!$A:$AD,AQ$2,0)</f>
        <v>Red</v>
      </c>
    </row>
    <row r="310" spans="2:43" hidden="1" x14ac:dyDescent="0.25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 t="shared" si="4"/>
        <v>25/07/2026San Diego FCDallas</v>
      </c>
      <c r="AA310" t="str">
        <f>VLOOKUP($Z310,'oddspedia-matches'!$A:$AD,AA$2,0)</f>
        <v>1 - 0</v>
      </c>
      <c r="AB310" t="str">
        <f>VLOOKUP($Z310,'oddspedia-matches'!$A:$AD,AB$2,0)</f>
        <v>Green</v>
      </c>
      <c r="AC310" t="str">
        <f>VLOOKUP($Z310,'oddspedia-matches'!$A:$AD,AC$2,0)</f>
        <v>Red</v>
      </c>
      <c r="AD310" t="str">
        <f>VLOOKUP($Z310,'oddspedia-matches'!$A:$AD,AD$2,0)</f>
        <v>Red</v>
      </c>
      <c r="AE310" t="str">
        <f>VLOOKUP($Z310,'oddspedia-matches'!$A:$AD,AE$2,0)</f>
        <v>Green</v>
      </c>
      <c r="AF310" t="str">
        <f>VLOOKUP($Z310,'oddspedia-matches'!$A:$AD,AF$2,0)</f>
        <v>Red</v>
      </c>
      <c r="AG310" t="str">
        <f>VLOOKUP($Z310,'oddspedia-matches'!$A:$AD,AG$2,0)</f>
        <v>Green</v>
      </c>
      <c r="AH310" t="str">
        <f>VLOOKUP($Z310,'oddspedia-matches'!$A:$AD,AH$2,0)</f>
        <v>Red</v>
      </c>
      <c r="AI310" t="str">
        <f>VLOOKUP($Z310,'oddspedia-matches'!$A:$AD,AI$2,0)</f>
        <v>Green</v>
      </c>
      <c r="AJ310" t="str">
        <f>VLOOKUP($Z310,'oddspedia-matches'!$A:$AD,AJ$2,0)</f>
        <v>Red</v>
      </c>
      <c r="AK310" t="str">
        <f>VLOOKUP($Z310,'oddspedia-matches'!$A:$AD,AK$2,0)</f>
        <v>Red</v>
      </c>
      <c r="AL310" t="str">
        <f>VLOOKUP($Z310,'oddspedia-matches'!$A:$AD,AL$2,0)</f>
        <v>Red</v>
      </c>
      <c r="AM310" t="str">
        <f>VLOOKUP($Z310,'oddspedia-matches'!$A:$AD,AM$2,0)</f>
        <v>Red</v>
      </c>
      <c r="AN310" t="str">
        <f>VLOOKUP($Z310,'oddspedia-matches'!$A:$AD,AN$2,0)</f>
        <v>Green</v>
      </c>
      <c r="AO310" t="str">
        <f>VLOOKUP($Z310,'oddspedia-matches'!$A:$AD,AO$2,0)</f>
        <v>Green</v>
      </c>
      <c r="AP310" t="str">
        <f>VLOOKUP($Z310,'oddspedia-matches'!$A:$AD,AP$2,0)</f>
        <v>Red</v>
      </c>
      <c r="AQ310" t="str">
        <f>VLOOKUP($Z310,'oddspedia-matches'!$A:$AD,AQ$2,0)</f>
        <v>Green</v>
      </c>
    </row>
    <row r="311" spans="2:43" hidden="1" x14ac:dyDescent="0.25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Union Deportivo Universitario</v>
      </c>
      <c r="Y311" t="str">
        <f>VLOOKUP(F311,'Transform table'!A:B,2,0)</f>
        <v>San Francisco FC</v>
      </c>
      <c r="Z311" t="str">
        <f t="shared" si="4"/>
        <v>25/07/2026Union Deportivo UniversitarioSan Francisco FC</v>
      </c>
      <c r="AA311" t="str">
        <f>VLOOKUP($Z311,'oddspedia-matches'!$A:$AD,AA$2,0)</f>
        <v>1 - 2</v>
      </c>
      <c r="AB311" t="str">
        <f>VLOOKUP($Z311,'oddspedia-matches'!$A:$AD,AB$2,0)</f>
        <v>Red</v>
      </c>
      <c r="AC311" t="str">
        <f>VLOOKUP($Z311,'oddspedia-matches'!$A:$AD,AC$2,0)</f>
        <v>Red</v>
      </c>
      <c r="AD311" t="str">
        <f>VLOOKUP($Z311,'oddspedia-matches'!$A:$AD,AD$2,0)</f>
        <v>Green</v>
      </c>
      <c r="AE311" t="str">
        <f>VLOOKUP($Z311,'oddspedia-matches'!$A:$AD,AE$2,0)</f>
        <v>Red</v>
      </c>
      <c r="AF311" t="str">
        <f>VLOOKUP($Z311,'oddspedia-matches'!$A:$AD,AF$2,0)</f>
        <v>Green</v>
      </c>
      <c r="AG311" t="str">
        <f>VLOOKUP($Z311,'oddspedia-matches'!$A:$AD,AG$2,0)</f>
        <v>Green</v>
      </c>
      <c r="AH311" t="str">
        <f>VLOOKUP($Z311,'oddspedia-matches'!$A:$AD,AH$2,0)</f>
        <v>Red</v>
      </c>
      <c r="AI311" t="str">
        <f>VLOOKUP($Z311,'oddspedia-matches'!$A:$AD,AI$2,0)</f>
        <v>Red</v>
      </c>
      <c r="AJ311" t="str">
        <f>VLOOKUP($Z311,'oddspedia-matches'!$A:$AD,AJ$2,0)</f>
        <v>Green</v>
      </c>
      <c r="AK311" t="str">
        <f>VLOOKUP($Z311,'oddspedia-matches'!$A:$AD,AK$2,0)</f>
        <v>Green</v>
      </c>
      <c r="AL311" t="str">
        <f>VLOOKUP($Z311,'oddspedia-matches'!$A:$AD,AL$2,0)</f>
        <v>Green</v>
      </c>
      <c r="AM311" t="str">
        <f>VLOOKUP($Z311,'oddspedia-matches'!$A:$AD,AM$2,0)</f>
        <v>Green</v>
      </c>
      <c r="AN311" t="str">
        <f>VLOOKUP($Z311,'oddspedia-matches'!$A:$AD,AN$2,0)</f>
        <v>Red</v>
      </c>
      <c r="AO311" t="str">
        <f>VLOOKUP($Z311,'oddspedia-matches'!$A:$AD,AO$2,0)</f>
        <v>Green</v>
      </c>
      <c r="AP311" t="str">
        <f>VLOOKUP($Z311,'oddspedia-matches'!$A:$AD,AP$2,0)</f>
        <v>Green</v>
      </c>
      <c r="AQ311" t="str">
        <f>VLOOKUP($Z311,'oddspedia-matches'!$A:$AD,AQ$2,0)</f>
        <v>Red</v>
      </c>
    </row>
    <row r="312" spans="2:43" hidden="1" x14ac:dyDescent="0.25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Monterey Bay</v>
      </c>
      <c r="Y312" t="str">
        <f>VLOOKUP(F312,'Transform table'!A:B,2,0)</f>
        <v>Orange County Blues</v>
      </c>
      <c r="Z312" t="str">
        <f t="shared" si="4"/>
        <v>25/07/2026Monterey BayOrange County Blues</v>
      </c>
      <c r="AA312" t="str">
        <f>VLOOKUP($Z312,'oddspedia-matches'!$A:$AD,AA$2,0)</f>
        <v>1 - 2</v>
      </c>
      <c r="AB312" t="str">
        <f>VLOOKUP($Z312,'oddspedia-matches'!$A:$AD,AB$2,0)</f>
        <v>Red</v>
      </c>
      <c r="AC312" t="str">
        <f>VLOOKUP($Z312,'oddspedia-matches'!$A:$AD,AC$2,0)</f>
        <v>Red</v>
      </c>
      <c r="AD312" t="str">
        <f>VLOOKUP($Z312,'oddspedia-matches'!$A:$AD,AD$2,0)</f>
        <v>Green</v>
      </c>
      <c r="AE312" t="str">
        <f>VLOOKUP($Z312,'oddspedia-matches'!$A:$AD,AE$2,0)</f>
        <v>Red</v>
      </c>
      <c r="AF312" t="str">
        <f>VLOOKUP($Z312,'oddspedia-matches'!$A:$AD,AF$2,0)</f>
        <v>Green</v>
      </c>
      <c r="AG312" t="str">
        <f>VLOOKUP($Z312,'oddspedia-matches'!$A:$AD,AG$2,0)</f>
        <v>Green</v>
      </c>
      <c r="AH312" t="str">
        <f>VLOOKUP($Z312,'oddspedia-matches'!$A:$AD,AH$2,0)</f>
        <v>Red</v>
      </c>
      <c r="AI312" t="str">
        <f>VLOOKUP($Z312,'oddspedia-matches'!$A:$AD,AI$2,0)</f>
        <v>Green</v>
      </c>
      <c r="AJ312" t="str">
        <f>VLOOKUP($Z312,'oddspedia-matches'!$A:$AD,AJ$2,0)</f>
        <v>Red</v>
      </c>
      <c r="AK312" t="str">
        <f>VLOOKUP($Z312,'oddspedia-matches'!$A:$AD,AK$2,0)</f>
        <v>Red</v>
      </c>
      <c r="AL312" t="str">
        <f>VLOOKUP($Z312,'oddspedia-matches'!$A:$AD,AL$2,0)</f>
        <v>Green</v>
      </c>
      <c r="AM312" t="str">
        <f>VLOOKUP($Z312,'oddspedia-matches'!$A:$AD,AM$2,0)</f>
        <v>Green</v>
      </c>
      <c r="AN312" t="str">
        <f>VLOOKUP($Z312,'oddspedia-matches'!$A:$AD,AN$2,0)</f>
        <v>Red</v>
      </c>
      <c r="AO312" t="str">
        <f>VLOOKUP($Z312,'oddspedia-matches'!$A:$AD,AO$2,0)</f>
        <v>Green</v>
      </c>
      <c r="AP312" t="str">
        <f>VLOOKUP($Z312,'oddspedia-matches'!$A:$AD,AP$2,0)</f>
        <v>Green</v>
      </c>
      <c r="AQ312" t="str">
        <f>VLOOKUP($Z312,'oddspedia-matches'!$A:$AD,AQ$2,0)</f>
        <v>Red</v>
      </c>
    </row>
    <row r="313" spans="2:43" hidden="1" x14ac:dyDescent="0.25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str">
        <f>VLOOKUP(F313,'Transform table'!A:B,2,0)</f>
        <v>Sacramento Republic</v>
      </c>
      <c r="Z313" t="str">
        <f t="shared" si="4"/>
        <v>25/07/2026Oakland RootsSacramento Republic</v>
      </c>
      <c r="AA313" t="str">
        <f>VLOOKUP($Z313,'oddspedia-matches'!$A:$AD,AA$2,0)</f>
        <v>1 - 3</v>
      </c>
      <c r="AB313" t="str">
        <f>VLOOKUP($Z313,'oddspedia-matches'!$A:$AD,AB$2,0)</f>
        <v>Red</v>
      </c>
      <c r="AC313" t="str">
        <f>VLOOKUP($Z313,'oddspedia-matches'!$A:$AD,AC$2,0)</f>
        <v>Red</v>
      </c>
      <c r="AD313" t="str">
        <f>VLOOKUP($Z313,'oddspedia-matches'!$A:$AD,AD$2,0)</f>
        <v>Green</v>
      </c>
      <c r="AE313" t="str">
        <f>VLOOKUP($Z313,'oddspedia-matches'!$A:$AD,AE$2,0)</f>
        <v>Red</v>
      </c>
      <c r="AF313" t="str">
        <f>VLOOKUP($Z313,'oddspedia-matches'!$A:$AD,AF$2,0)</f>
        <v>Green</v>
      </c>
      <c r="AG313" t="str">
        <f>VLOOKUP($Z313,'oddspedia-matches'!$A:$AD,AG$2,0)</f>
        <v>Green</v>
      </c>
      <c r="AH313" t="str">
        <f>VLOOKUP($Z313,'oddspedia-matches'!$A:$AD,AH$2,0)</f>
        <v>Red</v>
      </c>
      <c r="AI313" t="str">
        <f>VLOOKUP($Z313,'oddspedia-matches'!$A:$AD,AI$2,0)</f>
        <v>Green</v>
      </c>
      <c r="AJ313" t="str">
        <f>VLOOKUP($Z313,'oddspedia-matches'!$A:$AD,AJ$2,0)</f>
        <v>Red</v>
      </c>
      <c r="AK313" t="str">
        <f>VLOOKUP($Z313,'oddspedia-matches'!$A:$AD,AK$2,0)</f>
        <v>Green</v>
      </c>
      <c r="AL313" t="str">
        <f>VLOOKUP($Z313,'oddspedia-matches'!$A:$AD,AL$2,0)</f>
        <v>Green</v>
      </c>
      <c r="AM313" t="str">
        <f>VLOOKUP($Z313,'oddspedia-matches'!$A:$AD,AM$2,0)</f>
        <v>Green</v>
      </c>
      <c r="AN313" t="str">
        <f>VLOOKUP($Z313,'oddspedia-matches'!$A:$AD,AN$2,0)</f>
        <v>Red</v>
      </c>
      <c r="AO313" t="str">
        <f>VLOOKUP($Z313,'oddspedia-matches'!$A:$AD,AO$2,0)</f>
        <v>Red</v>
      </c>
      <c r="AP313" t="str">
        <f>VLOOKUP($Z313,'oddspedia-matches'!$A:$AD,AP$2,0)</f>
        <v>Green</v>
      </c>
      <c r="AQ313" t="str">
        <f>VLOOKUP($Z313,'oddspedia-matches'!$A:$AD,AQ$2,0)</f>
        <v>Red</v>
      </c>
    </row>
    <row r="314" spans="2:43" hidden="1" x14ac:dyDescent="0.25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 t="shared" si="4"/>
        <v>25/07/2026Los Angeles FCSporting Kansas City</v>
      </c>
      <c r="AA314" t="str">
        <f>VLOOKUP($Z314,'oddspedia-matches'!$A:$AD,AA$2,0)</f>
        <v>4 - 0</v>
      </c>
      <c r="AB314" t="str">
        <f>VLOOKUP($Z314,'oddspedia-matches'!$A:$AD,AB$2,0)</f>
        <v>Green</v>
      </c>
      <c r="AC314" t="str">
        <f>VLOOKUP($Z314,'oddspedia-matches'!$A:$AD,AC$2,0)</f>
        <v>Red</v>
      </c>
      <c r="AD314" t="str">
        <f>VLOOKUP($Z314,'oddspedia-matches'!$A:$AD,AD$2,0)</f>
        <v>Red</v>
      </c>
      <c r="AE314" t="str">
        <f>VLOOKUP($Z314,'oddspedia-matches'!$A:$AD,AE$2,0)</f>
        <v>Green</v>
      </c>
      <c r="AF314" t="str">
        <f>VLOOKUP($Z314,'oddspedia-matches'!$A:$AD,AF$2,0)</f>
        <v>Red</v>
      </c>
      <c r="AG314" t="str">
        <f>VLOOKUP($Z314,'oddspedia-matches'!$A:$AD,AG$2,0)</f>
        <v>Green</v>
      </c>
      <c r="AH314" t="str">
        <f>VLOOKUP($Z314,'oddspedia-matches'!$A:$AD,AH$2,0)</f>
        <v>Green</v>
      </c>
      <c r="AI314" t="str">
        <f>VLOOKUP($Z314,'oddspedia-matches'!$A:$AD,AI$2,0)</f>
        <v>Red</v>
      </c>
      <c r="AJ314" t="str">
        <f>VLOOKUP($Z314,'oddspedia-matches'!$A:$AD,AJ$2,0)</f>
        <v>Red</v>
      </c>
      <c r="AK314" t="str">
        <f>VLOOKUP($Z314,'oddspedia-matches'!$A:$AD,AK$2,0)</f>
        <v>Green</v>
      </c>
      <c r="AL314" t="str">
        <f>VLOOKUP($Z314,'oddspedia-matches'!$A:$AD,AL$2,0)</f>
        <v>Green</v>
      </c>
      <c r="AM314" t="str">
        <f>VLOOKUP($Z314,'oddspedia-matches'!$A:$AD,AM$2,0)</f>
        <v>Green</v>
      </c>
      <c r="AN314" t="str">
        <f>VLOOKUP($Z314,'oddspedia-matches'!$A:$AD,AN$2,0)</f>
        <v>Red</v>
      </c>
      <c r="AO314" t="str">
        <f>VLOOKUP($Z314,'oddspedia-matches'!$A:$AD,AO$2,0)</f>
        <v>Red</v>
      </c>
      <c r="AP314" t="str">
        <f>VLOOKUP($Z314,'oddspedia-matches'!$A:$AD,AP$2,0)</f>
        <v>Red</v>
      </c>
      <c r="AQ314" t="str">
        <f>VLOOKUP($Z314,'oddspedia-matches'!$A:$AD,AQ$2,0)</f>
        <v>Green</v>
      </c>
    </row>
    <row r="315" spans="2:43" hidden="1" x14ac:dyDescent="0.25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 t="shared" si="4"/>
        <v>25/07/2026Portland TimbersReal Salt Lake</v>
      </c>
      <c r="AA315" t="str">
        <f>VLOOKUP($Z315,'oddspedia-matches'!$A:$AD,AA$2,0)</f>
        <v>2 - 1</v>
      </c>
      <c r="AB315" t="str">
        <f>VLOOKUP($Z315,'oddspedia-matches'!$A:$AD,AB$2,0)</f>
        <v>Green</v>
      </c>
      <c r="AC315" t="str">
        <f>VLOOKUP($Z315,'oddspedia-matches'!$A:$AD,AC$2,0)</f>
        <v>Red</v>
      </c>
      <c r="AD315" t="str">
        <f>VLOOKUP($Z315,'oddspedia-matches'!$A:$AD,AD$2,0)</f>
        <v>Red</v>
      </c>
      <c r="AE315" t="str">
        <f>VLOOKUP($Z315,'oddspedia-matches'!$A:$AD,AE$2,0)</f>
        <v>Green</v>
      </c>
      <c r="AF315" t="str">
        <f>VLOOKUP($Z315,'oddspedia-matches'!$A:$AD,AF$2,0)</f>
        <v>Red</v>
      </c>
      <c r="AG315" t="str">
        <f>VLOOKUP($Z315,'oddspedia-matches'!$A:$AD,AG$2,0)</f>
        <v>Green</v>
      </c>
      <c r="AH315" t="str">
        <f>VLOOKUP($Z315,'oddspedia-matches'!$A:$AD,AH$2,0)</f>
        <v>Red</v>
      </c>
      <c r="AI315" t="str">
        <f>VLOOKUP($Z315,'oddspedia-matches'!$A:$AD,AI$2,0)</f>
        <v>Red</v>
      </c>
      <c r="AJ315" t="str">
        <f>VLOOKUP($Z315,'oddspedia-matches'!$A:$AD,AJ$2,0)</f>
        <v>Green</v>
      </c>
      <c r="AK315" t="str">
        <f>VLOOKUP($Z315,'oddspedia-matches'!$A:$AD,AK$2,0)</f>
        <v>Green</v>
      </c>
      <c r="AL315" t="str">
        <f>VLOOKUP($Z315,'oddspedia-matches'!$A:$AD,AL$2,0)</f>
        <v>Green</v>
      </c>
      <c r="AM315" t="str">
        <f>VLOOKUP($Z315,'oddspedia-matches'!$A:$AD,AM$2,0)</f>
        <v>Green</v>
      </c>
      <c r="AN315" t="str">
        <f>VLOOKUP($Z315,'oddspedia-matches'!$A:$AD,AN$2,0)</f>
        <v>Red</v>
      </c>
      <c r="AO315" t="str">
        <f>VLOOKUP($Z315,'oddspedia-matches'!$A:$AD,AO$2,0)</f>
        <v>Green</v>
      </c>
      <c r="AP315" t="str">
        <f>VLOOKUP($Z315,'oddspedia-matches'!$A:$AD,AP$2,0)</f>
        <v>Green</v>
      </c>
      <c r="AQ315" t="str">
        <f>VLOOKUP($Z315,'oddspedia-matches'!$A:$AD,AQ$2,0)</f>
        <v>Red</v>
      </c>
    </row>
    <row r="316" spans="2:43" hidden="1" x14ac:dyDescent="0.25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 t="shared" si="4"/>
        <v>25/07/2026San Jose EarthquakesLA Galaxy</v>
      </c>
      <c r="AA316" t="str">
        <f>VLOOKUP($Z316,'oddspedia-matches'!$A:$AD,AA$2,0)</f>
        <v>1 - 1</v>
      </c>
      <c r="AB316" t="str">
        <f>VLOOKUP($Z316,'oddspedia-matches'!$A:$AD,AB$2,0)</f>
        <v>Red</v>
      </c>
      <c r="AC316" t="str">
        <f>VLOOKUP($Z316,'oddspedia-matches'!$A:$AD,AC$2,0)</f>
        <v>Green</v>
      </c>
      <c r="AD316" t="str">
        <f>VLOOKUP($Z316,'oddspedia-matches'!$A:$AD,AD$2,0)</f>
        <v>Red</v>
      </c>
      <c r="AE316" t="str">
        <f>VLOOKUP($Z316,'oddspedia-matches'!$A:$AD,AE$2,0)</f>
        <v>Green</v>
      </c>
      <c r="AF316" t="str">
        <f>VLOOKUP($Z316,'oddspedia-matches'!$A:$AD,AF$2,0)</f>
        <v>Green</v>
      </c>
      <c r="AG316" t="str">
        <f>VLOOKUP($Z316,'oddspedia-matches'!$A:$AD,AG$2,0)</f>
        <v>Red</v>
      </c>
      <c r="AH316" t="str">
        <f>VLOOKUP($Z316,'oddspedia-matches'!$A:$AD,AH$2,0)</f>
        <v>Red</v>
      </c>
      <c r="AI316" t="str">
        <f>VLOOKUP($Z316,'oddspedia-matches'!$A:$AD,AI$2,0)</f>
        <v>Red</v>
      </c>
      <c r="AJ316" t="str">
        <f>VLOOKUP($Z316,'oddspedia-matches'!$A:$AD,AJ$2,0)</f>
        <v>Green</v>
      </c>
      <c r="AK316" t="str">
        <f>VLOOKUP($Z316,'oddspedia-matches'!$A:$AD,AK$2,0)</f>
        <v>Green</v>
      </c>
      <c r="AL316" t="str">
        <f>VLOOKUP($Z316,'oddspedia-matches'!$A:$AD,AL$2,0)</f>
        <v>Green</v>
      </c>
      <c r="AM316" t="str">
        <f>VLOOKUP($Z316,'oddspedia-matches'!$A:$AD,AM$2,0)</f>
        <v>Red</v>
      </c>
      <c r="AN316" t="str">
        <f>VLOOKUP($Z316,'oddspedia-matches'!$A:$AD,AN$2,0)</f>
        <v>Green</v>
      </c>
      <c r="AO316" t="str">
        <f>VLOOKUP($Z316,'oddspedia-matches'!$A:$AD,AO$2,0)</f>
        <v>Green</v>
      </c>
      <c r="AP316" t="str">
        <f>VLOOKUP($Z316,'oddspedia-matches'!$A:$AD,AP$2,0)</f>
        <v>Green</v>
      </c>
      <c r="AQ316" t="str">
        <f>VLOOKUP($Z316,'oddspedia-matches'!$A:$AD,AQ$2,0)</f>
        <v>Red</v>
      </c>
    </row>
    <row r="317" spans="2:43" hidden="1" x14ac:dyDescent="0.25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Rising FC</v>
      </c>
      <c r="Y317" t="str">
        <f>VLOOKUP(F317,'Transform table'!A:B,2,0)</f>
        <v>Hartford Athletic</v>
      </c>
      <c r="Z317" t="str">
        <f t="shared" si="4"/>
        <v>25/07/2026Phoenix Rising FCHartford Athletic</v>
      </c>
      <c r="AA317" t="str">
        <f>VLOOKUP($Z317,'oddspedia-matches'!$A:$AD,AA$2,0)</f>
        <v>0 - 0</v>
      </c>
      <c r="AB317" t="str">
        <f>VLOOKUP($Z317,'oddspedia-matches'!$A:$AD,AB$2,0)</f>
        <v>Red</v>
      </c>
      <c r="AC317" t="str">
        <f>VLOOKUP($Z317,'oddspedia-matches'!$A:$AD,AC$2,0)</f>
        <v>Green</v>
      </c>
      <c r="AD317" t="str">
        <f>VLOOKUP($Z317,'oddspedia-matches'!$A:$AD,AD$2,0)</f>
        <v>Red</v>
      </c>
      <c r="AE317" t="str">
        <f>VLOOKUP($Z317,'oddspedia-matches'!$A:$AD,AE$2,0)</f>
        <v>Green</v>
      </c>
      <c r="AF317" t="str">
        <f>VLOOKUP($Z317,'oddspedia-matches'!$A:$AD,AF$2,0)</f>
        <v>Green</v>
      </c>
      <c r="AG317" t="str">
        <f>VLOOKUP($Z317,'oddspedia-matches'!$A:$AD,AG$2,0)</f>
        <v>Red</v>
      </c>
      <c r="AH317" t="str">
        <f>VLOOKUP($Z317,'oddspedia-matches'!$A:$AD,AH$2,0)</f>
        <v>Red</v>
      </c>
      <c r="AI317" t="str">
        <f>VLOOKUP($Z317,'oddspedia-matches'!$A:$AD,AI$2,0)</f>
        <v>Green</v>
      </c>
      <c r="AJ317" t="str">
        <f>VLOOKUP($Z317,'oddspedia-matches'!$A:$AD,AJ$2,0)</f>
        <v>Red</v>
      </c>
      <c r="AK317" t="str">
        <f>VLOOKUP($Z317,'oddspedia-matches'!$A:$AD,AK$2,0)</f>
        <v>Red</v>
      </c>
      <c r="AL317" t="str">
        <f>VLOOKUP($Z317,'oddspedia-matches'!$A:$AD,AL$2,0)</f>
        <v>Red</v>
      </c>
      <c r="AM317" t="str">
        <f>VLOOKUP($Z317,'oddspedia-matches'!$A:$AD,AM$2,0)</f>
        <v>Red</v>
      </c>
      <c r="AN317" t="str">
        <f>VLOOKUP($Z317,'oddspedia-matches'!$A:$AD,AN$2,0)</f>
        <v>Green</v>
      </c>
      <c r="AO317" t="str">
        <f>VLOOKUP($Z317,'oddspedia-matches'!$A:$AD,AO$2,0)</f>
        <v>Green</v>
      </c>
      <c r="AP317" t="str">
        <f>VLOOKUP($Z317,'oddspedia-matches'!$A:$AD,AP$2,0)</f>
        <v>Red</v>
      </c>
      <c r="AQ317" t="str">
        <f>VLOOKUP($Z317,'oddspedia-matches'!$A:$AD,AQ$2,0)</f>
        <v>Green</v>
      </c>
    </row>
    <row r="318" spans="2:43" hidden="1" x14ac:dyDescent="0.25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Newcastle Olympic Reserves</v>
      </c>
      <c r="Z318" t="str">
        <f t="shared" si="4"/>
        <v>26/07/2026Edgeworth Eagles ReservesNewcastle Olympic Reserves</v>
      </c>
      <c r="AA318" t="str">
        <f>VLOOKUP($Z318,'oddspedia-matches'!$A:$AD,AA$2,0)</f>
        <v>0 - 5</v>
      </c>
      <c r="AB318" t="str">
        <f>VLOOKUP($Z318,'oddspedia-matches'!$A:$AD,AB$2,0)</f>
        <v>Red</v>
      </c>
      <c r="AC318" t="str">
        <f>VLOOKUP($Z318,'oddspedia-matches'!$A:$AD,AC$2,0)</f>
        <v>Red</v>
      </c>
      <c r="AD318" t="str">
        <f>VLOOKUP($Z318,'oddspedia-matches'!$A:$AD,AD$2,0)</f>
        <v>Green</v>
      </c>
      <c r="AE318" t="str">
        <f>VLOOKUP($Z318,'oddspedia-matches'!$A:$AD,AE$2,0)</f>
        <v>Red</v>
      </c>
      <c r="AF318" t="str">
        <f>VLOOKUP($Z318,'oddspedia-matches'!$A:$AD,AF$2,0)</f>
        <v>Green</v>
      </c>
      <c r="AG318" t="str">
        <f>VLOOKUP($Z318,'oddspedia-matches'!$A:$AD,AG$2,0)</f>
        <v>Green</v>
      </c>
      <c r="AH318" t="str">
        <f>VLOOKUP($Z318,'oddspedia-matches'!$A:$AD,AH$2,0)</f>
        <v>Red</v>
      </c>
      <c r="AI318" t="str">
        <f>VLOOKUP($Z318,'oddspedia-matches'!$A:$AD,AI$2,0)</f>
        <v>Red</v>
      </c>
      <c r="AJ318" t="str">
        <f>VLOOKUP($Z318,'oddspedia-matches'!$A:$AD,AJ$2,0)</f>
        <v>Green</v>
      </c>
      <c r="AK318" t="str">
        <f>VLOOKUP($Z318,'oddspedia-matches'!$A:$AD,AK$2,0)</f>
        <v>Green</v>
      </c>
      <c r="AL318" t="str">
        <f>VLOOKUP($Z318,'oddspedia-matches'!$A:$AD,AL$2,0)</f>
        <v>Green</v>
      </c>
      <c r="AM318" t="str">
        <f>VLOOKUP($Z318,'oddspedia-matches'!$A:$AD,AM$2,0)</f>
        <v>Green</v>
      </c>
      <c r="AN318" t="str">
        <f>VLOOKUP($Z318,'oddspedia-matches'!$A:$AD,AN$2,0)</f>
        <v>Red</v>
      </c>
      <c r="AO318" t="str">
        <f>VLOOKUP($Z318,'oddspedia-matches'!$A:$AD,AO$2,0)</f>
        <v>Red</v>
      </c>
      <c r="AP318" t="str">
        <f>VLOOKUP($Z318,'oddspedia-matches'!$A:$AD,AP$2,0)</f>
        <v>Red</v>
      </c>
      <c r="AQ318" t="str">
        <f>VLOOKUP($Z318,'oddspedia-matches'!$A:$AD,AQ$2,0)</f>
        <v>Green</v>
      </c>
    </row>
    <row r="319" spans="2:43" hidden="1" x14ac:dyDescent="0.25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 t="shared" si="4"/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hidden="1" x14ac:dyDescent="0.25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Tigres UANL</v>
      </c>
      <c r="Y320" t="str">
        <f>VLOOKUP(F320,'Transform table'!A:B,2,0)</f>
        <v>Atletico San Luis</v>
      </c>
      <c r="Z320" t="str">
        <f t="shared" si="4"/>
        <v>26/07/2026Tigres UANLAtletico San Luis</v>
      </c>
      <c r="AA320" t="str">
        <f>VLOOKUP($Z320,'oddspedia-matches'!$A:$AD,AA$2,0)</f>
        <v>2 - 2</v>
      </c>
      <c r="AB320" t="str">
        <f>VLOOKUP($Z320,'oddspedia-matches'!$A:$AD,AB$2,0)</f>
        <v>Red</v>
      </c>
      <c r="AC320" t="str">
        <f>VLOOKUP($Z320,'oddspedia-matches'!$A:$AD,AC$2,0)</f>
        <v>Green</v>
      </c>
      <c r="AD320" t="str">
        <f>VLOOKUP($Z320,'oddspedia-matches'!$A:$AD,AD$2,0)</f>
        <v>Red</v>
      </c>
      <c r="AE320" t="str">
        <f>VLOOKUP($Z320,'oddspedia-matches'!$A:$AD,AE$2,0)</f>
        <v>Green</v>
      </c>
      <c r="AF320" t="str">
        <f>VLOOKUP($Z320,'oddspedia-matches'!$A:$AD,AF$2,0)</f>
        <v>Green</v>
      </c>
      <c r="AG320" t="str">
        <f>VLOOKUP($Z320,'oddspedia-matches'!$A:$AD,AG$2,0)</f>
        <v>Red</v>
      </c>
      <c r="AH320" t="str">
        <f>VLOOKUP($Z320,'oddspedia-matches'!$A:$AD,AH$2,0)</f>
        <v>Red</v>
      </c>
      <c r="AI320" t="str">
        <f>VLOOKUP($Z320,'oddspedia-matches'!$A:$AD,AI$2,0)</f>
        <v>Green</v>
      </c>
      <c r="AJ320" t="str">
        <f>VLOOKUP($Z320,'oddspedia-matches'!$A:$AD,AJ$2,0)</f>
        <v>Red</v>
      </c>
      <c r="AK320" t="str">
        <f>VLOOKUP($Z320,'oddspedia-matches'!$A:$AD,AK$2,0)</f>
        <v>Green</v>
      </c>
      <c r="AL320" t="str">
        <f>VLOOKUP($Z320,'oddspedia-matches'!$A:$AD,AL$2,0)</f>
        <v>Green</v>
      </c>
      <c r="AM320" t="str">
        <f>VLOOKUP($Z320,'oddspedia-matches'!$A:$AD,AM$2,0)</f>
        <v>Green</v>
      </c>
      <c r="AN320" t="str">
        <f>VLOOKUP($Z320,'oddspedia-matches'!$A:$AD,AN$2,0)</f>
        <v>Red</v>
      </c>
      <c r="AO320" t="str">
        <f>VLOOKUP($Z320,'oddspedia-matches'!$A:$AD,AO$2,0)</f>
        <v>Red</v>
      </c>
      <c r="AP320" t="str">
        <f>VLOOKUP($Z320,'oddspedia-matches'!$A:$AD,AP$2,0)</f>
        <v>Green</v>
      </c>
      <c r="AQ320" t="str">
        <f>VLOOKUP($Z320,'oddspedia-matches'!$A:$AD,AQ$2,0)</f>
        <v>Red</v>
      </c>
    </row>
    <row r="321" spans="2:43" hidden="1" x14ac:dyDescent="0.25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City Suns</v>
      </c>
      <c r="Y321" t="str">
        <f>VLOOKUP(F321,'Transform table'!A:B,2,0)</f>
        <v>Sutherland Sharks</v>
      </c>
      <c r="Z321" t="str">
        <f t="shared" si="4"/>
        <v>26/07/2026Rockdale City SunsSutherland Sharks</v>
      </c>
      <c r="AA321" t="str">
        <f>VLOOKUP($Z321,'oddspedia-matches'!$A:$AD,AA$2,0)</f>
        <v>1 - 3</v>
      </c>
      <c r="AB321" t="str">
        <f>VLOOKUP($Z321,'oddspedia-matches'!$A:$AD,AB$2,0)</f>
        <v>Red</v>
      </c>
      <c r="AC321" t="str">
        <f>VLOOKUP($Z321,'oddspedia-matches'!$A:$AD,AC$2,0)</f>
        <v>Red</v>
      </c>
      <c r="AD321" t="str">
        <f>VLOOKUP($Z321,'oddspedia-matches'!$A:$AD,AD$2,0)</f>
        <v>Green</v>
      </c>
      <c r="AE321" t="str">
        <f>VLOOKUP($Z321,'oddspedia-matches'!$A:$AD,AE$2,0)</f>
        <v>Red</v>
      </c>
      <c r="AF321" t="str">
        <f>VLOOKUP($Z321,'oddspedia-matches'!$A:$AD,AF$2,0)</f>
        <v>Green</v>
      </c>
      <c r="AG321" t="str">
        <f>VLOOKUP($Z321,'oddspedia-matches'!$A:$AD,AG$2,0)</f>
        <v>Green</v>
      </c>
      <c r="AH321" t="str">
        <f>VLOOKUP($Z321,'oddspedia-matches'!$A:$AD,AH$2,0)</f>
        <v>Red</v>
      </c>
      <c r="AI321" t="str">
        <f>VLOOKUP($Z321,'oddspedia-matches'!$A:$AD,AI$2,0)</f>
        <v>Green</v>
      </c>
      <c r="AJ321" t="str">
        <f>VLOOKUP($Z321,'oddspedia-matches'!$A:$AD,AJ$2,0)</f>
        <v>Red</v>
      </c>
      <c r="AK321" t="str">
        <f>VLOOKUP($Z321,'oddspedia-matches'!$A:$AD,AK$2,0)</f>
        <v>Green</v>
      </c>
      <c r="AL321" t="str">
        <f>VLOOKUP($Z321,'oddspedia-matches'!$A:$AD,AL$2,0)</f>
        <v>Green</v>
      </c>
      <c r="AM321" t="str">
        <f>VLOOKUP($Z321,'oddspedia-matches'!$A:$AD,AM$2,0)</f>
        <v>Green</v>
      </c>
      <c r="AN321" t="str">
        <f>VLOOKUP($Z321,'oddspedia-matches'!$A:$AD,AN$2,0)</f>
        <v>Red</v>
      </c>
      <c r="AO321" t="str">
        <f>VLOOKUP($Z321,'oddspedia-matches'!$A:$AD,AO$2,0)</f>
        <v>Red</v>
      </c>
      <c r="AP321" t="str">
        <f>VLOOKUP($Z321,'oddspedia-matches'!$A:$AD,AP$2,0)</f>
        <v>Green</v>
      </c>
      <c r="AQ321" t="str">
        <f>VLOOKUP($Z321,'oddspedia-matches'!$A:$AD,AQ$2,0)</f>
        <v>Red</v>
      </c>
    </row>
    <row r="322" spans="2:43" hidden="1" x14ac:dyDescent="0.25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Wollongong Wolves</v>
      </c>
      <c r="Y322" t="str">
        <f>VLOOKUP(F322,'Transform table'!A:B,2,0)</f>
        <v>Blacktown City</v>
      </c>
      <c r="Z322" t="str">
        <f t="shared" si="4"/>
        <v>26/07/2026Wollongong WolvesBlacktown City</v>
      </c>
      <c r="AA322" t="str">
        <f>VLOOKUP($Z322,'oddspedia-matches'!$A:$AD,AA$2,0)</f>
        <v>0 - 2</v>
      </c>
      <c r="AB322" t="str">
        <f>VLOOKUP($Z322,'oddspedia-matches'!$A:$AD,AB$2,0)</f>
        <v>Red</v>
      </c>
      <c r="AC322" t="str">
        <f>VLOOKUP($Z322,'oddspedia-matches'!$A:$AD,AC$2,0)</f>
        <v>Red</v>
      </c>
      <c r="AD322" t="str">
        <f>VLOOKUP($Z322,'oddspedia-matches'!$A:$AD,AD$2,0)</f>
        <v>Green</v>
      </c>
      <c r="AE322" t="str">
        <f>VLOOKUP($Z322,'oddspedia-matches'!$A:$AD,AE$2,0)</f>
        <v>Red</v>
      </c>
      <c r="AF322" t="str">
        <f>VLOOKUP($Z322,'oddspedia-matches'!$A:$AD,AF$2,0)</f>
        <v>Green</v>
      </c>
      <c r="AG322" t="str">
        <f>VLOOKUP($Z322,'oddspedia-matches'!$A:$AD,AG$2,0)</f>
        <v>Green</v>
      </c>
      <c r="AH322" t="str">
        <f>VLOOKUP($Z322,'oddspedia-matches'!$A:$AD,AH$2,0)</f>
        <v>Red</v>
      </c>
      <c r="AI322" t="str">
        <f>VLOOKUP($Z322,'oddspedia-matches'!$A:$AD,AI$2,0)</f>
        <v>Red</v>
      </c>
      <c r="AJ322" t="str">
        <f>VLOOKUP($Z322,'oddspedia-matches'!$A:$AD,AJ$2,0)</f>
        <v>Green</v>
      </c>
      <c r="AK322" t="str">
        <f>VLOOKUP($Z322,'oddspedia-matches'!$A:$AD,AK$2,0)</f>
        <v>Green</v>
      </c>
      <c r="AL322" t="str">
        <f>VLOOKUP($Z322,'oddspedia-matches'!$A:$AD,AL$2,0)</f>
        <v>Green</v>
      </c>
      <c r="AM322" t="str">
        <f>VLOOKUP($Z322,'oddspedia-matches'!$A:$AD,AM$2,0)</f>
        <v>Red</v>
      </c>
      <c r="AN322" t="str">
        <f>VLOOKUP($Z322,'oddspedia-matches'!$A:$AD,AN$2,0)</f>
        <v>Green</v>
      </c>
      <c r="AO322" t="str">
        <f>VLOOKUP($Z322,'oddspedia-matches'!$A:$AD,AO$2,0)</f>
        <v>Green</v>
      </c>
      <c r="AP322" t="str">
        <f>VLOOKUP($Z322,'oddspedia-matches'!$A:$AD,AP$2,0)</f>
        <v>Red</v>
      </c>
      <c r="AQ322" t="str">
        <f>VLOOKUP($Z322,'oddspedia-matches'!$A:$AD,AQ$2,0)</f>
        <v>Green</v>
      </c>
    </row>
    <row r="323" spans="2:43" hidden="1" x14ac:dyDescent="0.25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</v>
      </c>
      <c r="Y323" t="str">
        <f>VLOOKUP(F323,'Transform table'!A:B,2,0)</f>
        <v>Belmont Swansea United SC</v>
      </c>
      <c r="Z323" t="str">
        <f t="shared" si="4"/>
        <v>26/07/2026Kahibah FCBelmont Swansea United SC</v>
      </c>
      <c r="AA323" t="str">
        <f>VLOOKUP($Z323,'oddspedia-matches'!$A:$AD,AA$2,0)</f>
        <v>3 - 1</v>
      </c>
      <c r="AB323" t="str">
        <f>VLOOKUP($Z323,'oddspedia-matches'!$A:$AD,AB$2,0)</f>
        <v>Green</v>
      </c>
      <c r="AC323" t="str">
        <f>VLOOKUP($Z323,'oddspedia-matches'!$A:$AD,AC$2,0)</f>
        <v>Red</v>
      </c>
      <c r="AD323" t="str">
        <f>VLOOKUP($Z323,'oddspedia-matches'!$A:$AD,AD$2,0)</f>
        <v>Red</v>
      </c>
      <c r="AE323" t="str">
        <f>VLOOKUP($Z323,'oddspedia-matches'!$A:$AD,AE$2,0)</f>
        <v>Green</v>
      </c>
      <c r="AF323" t="str">
        <f>VLOOKUP($Z323,'oddspedia-matches'!$A:$AD,AF$2,0)</f>
        <v>Red</v>
      </c>
      <c r="AG323" t="str">
        <f>VLOOKUP($Z323,'oddspedia-matches'!$A:$AD,AG$2,0)</f>
        <v>Green</v>
      </c>
      <c r="AH323" t="str">
        <f>VLOOKUP($Z323,'oddspedia-matches'!$A:$AD,AH$2,0)</f>
        <v>Green</v>
      </c>
      <c r="AI323" t="str">
        <f>VLOOKUP($Z323,'oddspedia-matches'!$A:$AD,AI$2,0)</f>
        <v>Red</v>
      </c>
      <c r="AJ323" t="str">
        <f>VLOOKUP($Z323,'oddspedia-matches'!$A:$AD,AJ$2,0)</f>
        <v>Red</v>
      </c>
      <c r="AK323" t="str">
        <f>VLOOKUP($Z323,'oddspedia-matches'!$A:$AD,AK$2,0)</f>
        <v>Green</v>
      </c>
      <c r="AL323" t="str">
        <f>VLOOKUP($Z323,'oddspedia-matches'!$A:$AD,AL$2,0)</f>
        <v>Green</v>
      </c>
      <c r="AM323" t="str">
        <f>VLOOKUP($Z323,'oddspedia-matches'!$A:$AD,AM$2,0)</f>
        <v>Green</v>
      </c>
      <c r="AN323" t="str">
        <f>VLOOKUP($Z323,'oddspedia-matches'!$A:$AD,AN$2,0)</f>
        <v>Red</v>
      </c>
      <c r="AO323" t="str">
        <f>VLOOKUP($Z323,'oddspedia-matches'!$A:$AD,AO$2,0)</f>
        <v>Red</v>
      </c>
      <c r="AP323" t="str">
        <f>VLOOKUP($Z323,'oddspedia-matches'!$A:$AD,AP$2,0)</f>
        <v>Green</v>
      </c>
      <c r="AQ323" t="str">
        <f>VLOOKUP($Z323,'oddspedia-matches'!$A:$AD,AQ$2,0)</f>
        <v>Red</v>
      </c>
    </row>
    <row r="324" spans="2:43" hidden="1" x14ac:dyDescent="0.25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</v>
      </c>
      <c r="Y324" t="str">
        <f>VLOOKUP(F324,'Transform table'!A:B,2,0)</f>
        <v>Monaro Panthers</v>
      </c>
      <c r="Z324" t="str">
        <f t="shared" ref="Z324:Z387" si="5">C324&amp;X324&amp;Y324</f>
        <v>26/07/2026Gungahlin JuventusMonaro Panthers</v>
      </c>
      <c r="AA324" t="str">
        <f>VLOOKUP($Z324,'oddspedia-matches'!$A:$AD,AA$2,0)</f>
        <v>0 - 3</v>
      </c>
      <c r="AB324" t="str">
        <f>VLOOKUP($Z324,'oddspedia-matches'!$A:$AD,AB$2,0)</f>
        <v>Red</v>
      </c>
      <c r="AC324" t="str">
        <f>VLOOKUP($Z324,'oddspedia-matches'!$A:$AD,AC$2,0)</f>
        <v>Red</v>
      </c>
      <c r="AD324" t="str">
        <f>VLOOKUP($Z324,'oddspedia-matches'!$A:$AD,AD$2,0)</f>
        <v>Green</v>
      </c>
      <c r="AE324" t="str">
        <f>VLOOKUP($Z324,'oddspedia-matches'!$A:$AD,AE$2,0)</f>
        <v>Red</v>
      </c>
      <c r="AF324" t="str">
        <f>VLOOKUP($Z324,'oddspedia-matches'!$A:$AD,AF$2,0)</f>
        <v>Green</v>
      </c>
      <c r="AG324" t="str">
        <f>VLOOKUP($Z324,'oddspedia-matches'!$A:$AD,AG$2,0)</f>
        <v>Green</v>
      </c>
      <c r="AH324" t="str">
        <f>VLOOKUP($Z324,'oddspedia-matches'!$A:$AD,AH$2,0)</f>
        <v>Red</v>
      </c>
      <c r="AI324" t="str">
        <f>VLOOKUP($Z324,'oddspedia-matches'!$A:$AD,AI$2,0)</f>
        <v>Red</v>
      </c>
      <c r="AJ324" t="str">
        <f>VLOOKUP($Z324,'oddspedia-matches'!$A:$AD,AJ$2,0)</f>
        <v>Green</v>
      </c>
      <c r="AK324" t="str">
        <f>VLOOKUP($Z324,'oddspedia-matches'!$A:$AD,AK$2,0)</f>
        <v>Green</v>
      </c>
      <c r="AL324" t="str">
        <f>VLOOKUP($Z324,'oddspedia-matches'!$A:$AD,AL$2,0)</f>
        <v>Green</v>
      </c>
      <c r="AM324" t="str">
        <f>VLOOKUP($Z324,'oddspedia-matches'!$A:$AD,AM$2,0)</f>
        <v>Green</v>
      </c>
      <c r="AN324" t="str">
        <f>VLOOKUP($Z324,'oddspedia-matches'!$A:$AD,AN$2,0)</f>
        <v>Red</v>
      </c>
      <c r="AO324" t="str">
        <f>VLOOKUP($Z324,'oddspedia-matches'!$A:$AD,AO$2,0)</f>
        <v>Green</v>
      </c>
      <c r="AP324" t="str">
        <f>VLOOKUP($Z324,'oddspedia-matches'!$A:$AD,AP$2,0)</f>
        <v>Red</v>
      </c>
      <c r="AQ324" t="str">
        <f>VLOOKUP($Z324,'oddspedia-matches'!$A:$AD,AQ$2,0)</f>
        <v>Green</v>
      </c>
    </row>
    <row r="325" spans="2:43" hidden="1" x14ac:dyDescent="0.25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tr">
        <f>VLOOKUP(E325,'Transform table'!A:B,2,0)</f>
        <v>Xian Ronghai</v>
      </c>
      <c r="Y325" t="str">
        <f>VLOOKUP(F325,'Transform table'!A:B,2,0)</f>
        <v>Nantong Haimen Codion</v>
      </c>
      <c r="Z325" t="str">
        <f t="shared" si="5"/>
        <v>26/07/2026Xian RonghaiNantong Haimen Codion</v>
      </c>
      <c r="AA325" t="str">
        <f>VLOOKUP($Z325,'oddspedia-matches'!$A:$AD,AA$2,0)</f>
        <v>2 - 0</v>
      </c>
      <c r="AB325" t="str">
        <f>VLOOKUP($Z325,'oddspedia-matches'!$A:$AD,AB$2,0)</f>
        <v>Green</v>
      </c>
      <c r="AC325" t="str">
        <f>VLOOKUP($Z325,'oddspedia-matches'!$A:$AD,AC$2,0)</f>
        <v>Red</v>
      </c>
      <c r="AD325" t="str">
        <f>VLOOKUP($Z325,'oddspedia-matches'!$A:$AD,AD$2,0)</f>
        <v>Red</v>
      </c>
      <c r="AE325" t="str">
        <f>VLOOKUP($Z325,'oddspedia-matches'!$A:$AD,AE$2,0)</f>
        <v>Green</v>
      </c>
      <c r="AF325" t="str">
        <f>VLOOKUP($Z325,'oddspedia-matches'!$A:$AD,AF$2,0)</f>
        <v>Red</v>
      </c>
      <c r="AG325" t="str">
        <f>VLOOKUP($Z325,'oddspedia-matches'!$A:$AD,AG$2,0)</f>
        <v>Green</v>
      </c>
      <c r="AH325" t="str">
        <f>VLOOKUP($Z325,'oddspedia-matches'!$A:$AD,AH$2,0)</f>
        <v>Green</v>
      </c>
      <c r="AI325" t="str">
        <f>VLOOKUP($Z325,'oddspedia-matches'!$A:$AD,AI$2,0)</f>
        <v>Red</v>
      </c>
      <c r="AJ325" t="str">
        <f>VLOOKUP($Z325,'oddspedia-matches'!$A:$AD,AJ$2,0)</f>
        <v>Red</v>
      </c>
      <c r="AK325" t="str">
        <f>VLOOKUP($Z325,'oddspedia-matches'!$A:$AD,AK$2,0)</f>
        <v>Green</v>
      </c>
      <c r="AL325" t="str">
        <f>VLOOKUP($Z325,'oddspedia-matches'!$A:$AD,AL$2,0)</f>
        <v>Green</v>
      </c>
      <c r="AM325" t="str">
        <f>VLOOKUP($Z325,'oddspedia-matches'!$A:$AD,AM$2,0)</f>
        <v>Red</v>
      </c>
      <c r="AN325" t="str">
        <f>VLOOKUP($Z325,'oddspedia-matches'!$A:$AD,AN$2,0)</f>
        <v>Green</v>
      </c>
      <c r="AO325" t="str">
        <f>VLOOKUP($Z325,'oddspedia-matches'!$A:$AD,AO$2,0)</f>
        <v>Green</v>
      </c>
      <c r="AP325" t="str">
        <f>VLOOKUP($Z325,'oddspedia-matches'!$A:$AD,AP$2,0)</f>
        <v>Red</v>
      </c>
      <c r="AQ325" t="str">
        <f>VLOOKUP($Z325,'oddspedia-matches'!$A:$AD,AQ$2,0)</f>
        <v>Green</v>
      </c>
    </row>
    <row r="326" spans="2:43" hidden="1" x14ac:dyDescent="0.25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tr">
        <f>VLOOKUP(E326,'Transform table'!A:B,2,0)</f>
        <v>Xiamen Feilu</v>
      </c>
      <c r="Y326" t="str">
        <f>VLOOKUP(F326,'Transform table'!A:B,2,0)</f>
        <v>Langfang Glory City</v>
      </c>
      <c r="Z326" t="str">
        <f t="shared" si="5"/>
        <v>26/07/2026Xiamen FeiluLangfang Glory City</v>
      </c>
      <c r="AA326" t="str">
        <f>VLOOKUP($Z326,'oddspedia-matches'!$A:$AD,AA$2,0)</f>
        <v>1 - 2</v>
      </c>
      <c r="AB326" t="str">
        <f>VLOOKUP($Z326,'oddspedia-matches'!$A:$AD,AB$2,0)</f>
        <v>Red</v>
      </c>
      <c r="AC326" t="str">
        <f>VLOOKUP($Z326,'oddspedia-matches'!$A:$AD,AC$2,0)</f>
        <v>Red</v>
      </c>
      <c r="AD326" t="str">
        <f>VLOOKUP($Z326,'oddspedia-matches'!$A:$AD,AD$2,0)</f>
        <v>Green</v>
      </c>
      <c r="AE326" t="str">
        <f>VLOOKUP($Z326,'oddspedia-matches'!$A:$AD,AE$2,0)</f>
        <v>Red</v>
      </c>
      <c r="AF326" t="str">
        <f>VLOOKUP($Z326,'oddspedia-matches'!$A:$AD,AF$2,0)</f>
        <v>Green</v>
      </c>
      <c r="AG326" t="str">
        <f>VLOOKUP($Z326,'oddspedia-matches'!$A:$AD,AG$2,0)</f>
        <v>Green</v>
      </c>
      <c r="AH326" t="str">
        <f>VLOOKUP($Z326,'oddspedia-matches'!$A:$AD,AH$2,0)</f>
        <v>Green</v>
      </c>
      <c r="AI326" t="str">
        <f>VLOOKUP($Z326,'oddspedia-matches'!$A:$AD,AI$2,0)</f>
        <v>Red</v>
      </c>
      <c r="AJ326" t="str">
        <f>VLOOKUP($Z326,'oddspedia-matches'!$A:$AD,AJ$2,0)</f>
        <v>Red</v>
      </c>
      <c r="AK326" t="str">
        <f>VLOOKUP($Z326,'oddspedia-matches'!$A:$AD,AK$2,0)</f>
        <v>Green</v>
      </c>
      <c r="AL326" t="str">
        <f>VLOOKUP($Z326,'oddspedia-matches'!$A:$AD,AL$2,0)</f>
        <v>Green</v>
      </c>
      <c r="AM326" t="str">
        <f>VLOOKUP($Z326,'oddspedia-matches'!$A:$AD,AM$2,0)</f>
        <v>Green</v>
      </c>
      <c r="AN326" t="str">
        <f>VLOOKUP($Z326,'oddspedia-matches'!$A:$AD,AN$2,0)</f>
        <v>Red</v>
      </c>
      <c r="AO326" t="str">
        <f>VLOOKUP($Z326,'oddspedia-matches'!$A:$AD,AO$2,0)</f>
        <v>Green</v>
      </c>
      <c r="AP326" t="str">
        <f>VLOOKUP($Z326,'oddspedia-matches'!$A:$AD,AP$2,0)</f>
        <v>Green</v>
      </c>
      <c r="AQ326" t="str">
        <f>VLOOKUP($Z326,'oddspedia-matches'!$A:$AD,AQ$2,0)</f>
        <v>Red</v>
      </c>
    </row>
    <row r="327" spans="2:43" hidden="1" x14ac:dyDescent="0.25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Port Reserves</v>
      </c>
      <c r="Y327" t="str">
        <f>VLOOKUP(F327,'Transform table'!A:B,2,0)</f>
        <v>Taian Tiankuang</v>
      </c>
      <c r="Z327" t="str">
        <f t="shared" si="5"/>
        <v>26/07/2026Shanghai Port ReservesTaian Tiankuang</v>
      </c>
      <c r="AA327" t="str">
        <f>VLOOKUP($Z327,'oddspedia-matches'!$A:$AD,AA$2,0)</f>
        <v>2 - 3</v>
      </c>
      <c r="AB327" t="str">
        <f>VLOOKUP($Z327,'oddspedia-matches'!$A:$AD,AB$2,0)</f>
        <v>Red</v>
      </c>
      <c r="AC327" t="str">
        <f>VLOOKUP($Z327,'oddspedia-matches'!$A:$AD,AC$2,0)</f>
        <v>Red</v>
      </c>
      <c r="AD327" t="str">
        <f>VLOOKUP($Z327,'oddspedia-matches'!$A:$AD,AD$2,0)</f>
        <v>Green</v>
      </c>
      <c r="AE327" t="str">
        <f>VLOOKUP($Z327,'oddspedia-matches'!$A:$AD,AE$2,0)</f>
        <v>Red</v>
      </c>
      <c r="AF327" t="str">
        <f>VLOOKUP($Z327,'oddspedia-matches'!$A:$AD,AF$2,0)</f>
        <v>Green</v>
      </c>
      <c r="AG327" t="str">
        <f>VLOOKUP($Z327,'oddspedia-matches'!$A:$AD,AG$2,0)</f>
        <v>Green</v>
      </c>
      <c r="AH327" t="str">
        <f>VLOOKUP($Z327,'oddspedia-matches'!$A:$AD,AH$2,0)</f>
        <v>Red</v>
      </c>
      <c r="AI327" t="str">
        <f>VLOOKUP($Z327,'oddspedia-matches'!$A:$AD,AI$2,0)</f>
        <v>Green</v>
      </c>
      <c r="AJ327" t="str">
        <f>VLOOKUP($Z327,'oddspedia-matches'!$A:$AD,AJ$2,0)</f>
        <v>Red</v>
      </c>
      <c r="AK327" t="str">
        <f>VLOOKUP($Z327,'oddspedia-matches'!$A:$AD,AK$2,0)</f>
        <v>Green</v>
      </c>
      <c r="AL327" t="str">
        <f>VLOOKUP($Z327,'oddspedia-matches'!$A:$AD,AL$2,0)</f>
        <v>Green</v>
      </c>
      <c r="AM327" t="str">
        <f>VLOOKUP($Z327,'oddspedia-matches'!$A:$AD,AM$2,0)</f>
        <v>Green</v>
      </c>
      <c r="AN327" t="str">
        <f>VLOOKUP($Z327,'oddspedia-matches'!$A:$AD,AN$2,0)</f>
        <v>Red</v>
      </c>
      <c r="AO327" t="str">
        <f>VLOOKUP($Z327,'oddspedia-matches'!$A:$AD,AO$2,0)</f>
        <v>Red</v>
      </c>
      <c r="AP327" t="str">
        <f>VLOOKUP($Z327,'oddspedia-matches'!$A:$AD,AP$2,0)</f>
        <v>Green</v>
      </c>
      <c r="AQ327" t="str">
        <f>VLOOKUP($Z327,'oddspedia-matches'!$A:$AD,AQ$2,0)</f>
        <v>Red</v>
      </c>
    </row>
    <row r="328" spans="2:43" hidden="1" x14ac:dyDescent="0.25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tr">
        <f>VLOOKUP(E328,'Transform table'!A:B,2,0)</f>
        <v>Yenisey Krasnoyarsk</v>
      </c>
      <c r="Y328" t="str">
        <f>VLOOKUP(F328,'Transform table'!A:B,2,0)</f>
        <v>Veles</v>
      </c>
      <c r="Z328" t="str">
        <f t="shared" si="5"/>
        <v>26/07/2026Yenisey KrasnoyarskVeles</v>
      </c>
      <c r="AA328" t="str">
        <f>VLOOKUP($Z328,'oddspedia-matches'!$A:$AD,AA$2,0)</f>
        <v>4 - 1</v>
      </c>
      <c r="AB328" t="str">
        <f>VLOOKUP($Z328,'oddspedia-matches'!$A:$AD,AB$2,0)</f>
        <v>Green</v>
      </c>
      <c r="AC328" t="str">
        <f>VLOOKUP($Z328,'oddspedia-matches'!$A:$AD,AC$2,0)</f>
        <v>Red</v>
      </c>
      <c r="AD328" t="str">
        <f>VLOOKUP($Z328,'oddspedia-matches'!$A:$AD,AD$2,0)</f>
        <v>Red</v>
      </c>
      <c r="AE328" t="str">
        <f>VLOOKUP($Z328,'oddspedia-matches'!$A:$AD,AE$2,0)</f>
        <v>Green</v>
      </c>
      <c r="AF328" t="str">
        <f>VLOOKUP($Z328,'oddspedia-matches'!$A:$AD,AF$2,0)</f>
        <v>Red</v>
      </c>
      <c r="AG328" t="str">
        <f>VLOOKUP($Z328,'oddspedia-matches'!$A:$AD,AG$2,0)</f>
        <v>Green</v>
      </c>
      <c r="AH328" t="str">
        <f>VLOOKUP($Z328,'oddspedia-matches'!$A:$AD,AH$2,0)</f>
        <v>Green</v>
      </c>
      <c r="AI328" t="str">
        <f>VLOOKUP($Z328,'oddspedia-matches'!$A:$AD,AI$2,0)</f>
        <v>Red</v>
      </c>
      <c r="AJ328" t="str">
        <f>VLOOKUP($Z328,'oddspedia-matches'!$A:$AD,AJ$2,0)</f>
        <v>Red</v>
      </c>
      <c r="AK328" t="str">
        <f>VLOOKUP($Z328,'oddspedia-matches'!$A:$AD,AK$2,0)</f>
        <v>Green</v>
      </c>
      <c r="AL328" t="str">
        <f>VLOOKUP($Z328,'oddspedia-matches'!$A:$AD,AL$2,0)</f>
        <v>Green</v>
      </c>
      <c r="AM328" t="str">
        <f>VLOOKUP($Z328,'oddspedia-matches'!$A:$AD,AM$2,0)</f>
        <v>Green</v>
      </c>
      <c r="AN328" t="str">
        <f>VLOOKUP($Z328,'oddspedia-matches'!$A:$AD,AN$2,0)</f>
        <v>Red</v>
      </c>
      <c r="AO328" t="str">
        <f>VLOOKUP($Z328,'oddspedia-matches'!$A:$AD,AO$2,0)</f>
        <v>Red</v>
      </c>
      <c r="AP328" t="str">
        <f>VLOOKUP($Z328,'oddspedia-matches'!$A:$AD,AP$2,0)</f>
        <v>Green</v>
      </c>
      <c r="AQ328" t="str">
        <f>VLOOKUP($Z328,'oddspedia-matches'!$A:$AD,AQ$2,0)</f>
        <v>Red</v>
      </c>
    </row>
    <row r="329" spans="2:43" hidden="1" x14ac:dyDescent="0.25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tr">
        <f>VLOOKUP(E329,'Transform table'!A:B,2,0)</f>
        <v>Yanbian Longding</v>
      </c>
      <c r="Y329" t="str">
        <f>VLOOKUP(F329,'Transform table'!A:B,2,0)</f>
        <v>Meizhou Hakka</v>
      </c>
      <c r="Z329" t="str">
        <f t="shared" si="5"/>
        <v>26/07/2026Yanbian LongdingMeizhou Hakka</v>
      </c>
      <c r="AA329" t="str">
        <f>VLOOKUP($Z329,'oddspedia-matches'!$A:$AD,AA$2,0)</f>
        <v>2 - 1</v>
      </c>
      <c r="AB329" t="str">
        <f>VLOOKUP($Z329,'oddspedia-matches'!$A:$AD,AB$2,0)</f>
        <v>Green</v>
      </c>
      <c r="AC329" t="str">
        <f>VLOOKUP($Z329,'oddspedia-matches'!$A:$AD,AC$2,0)</f>
        <v>Red</v>
      </c>
      <c r="AD329" t="str">
        <f>VLOOKUP($Z329,'oddspedia-matches'!$A:$AD,AD$2,0)</f>
        <v>Red</v>
      </c>
      <c r="AE329" t="str">
        <f>VLOOKUP($Z329,'oddspedia-matches'!$A:$AD,AE$2,0)</f>
        <v>Green</v>
      </c>
      <c r="AF329" t="str">
        <f>VLOOKUP($Z329,'oddspedia-matches'!$A:$AD,AF$2,0)</f>
        <v>Red</v>
      </c>
      <c r="AG329" t="str">
        <f>VLOOKUP($Z329,'oddspedia-matches'!$A:$AD,AG$2,0)</f>
        <v>Green</v>
      </c>
      <c r="AH329" t="str">
        <f>VLOOKUP($Z329,'oddspedia-matches'!$A:$AD,AH$2,0)</f>
        <v>Green</v>
      </c>
      <c r="AI329" t="str">
        <f>VLOOKUP($Z329,'oddspedia-matches'!$A:$AD,AI$2,0)</f>
        <v>Red</v>
      </c>
      <c r="AJ329" t="str">
        <f>VLOOKUP($Z329,'oddspedia-matches'!$A:$AD,AJ$2,0)</f>
        <v>Red</v>
      </c>
      <c r="AK329" t="str">
        <f>VLOOKUP($Z329,'oddspedia-matches'!$A:$AD,AK$2,0)</f>
        <v>Green</v>
      </c>
      <c r="AL329" t="str">
        <f>VLOOKUP($Z329,'oddspedia-matches'!$A:$AD,AL$2,0)</f>
        <v>Green</v>
      </c>
      <c r="AM329" t="str">
        <f>VLOOKUP($Z329,'oddspedia-matches'!$A:$AD,AM$2,0)</f>
        <v>Green</v>
      </c>
      <c r="AN329" t="str">
        <f>VLOOKUP($Z329,'oddspedia-matches'!$A:$AD,AN$2,0)</f>
        <v>Red</v>
      </c>
      <c r="AO329" t="str">
        <f>VLOOKUP($Z329,'oddspedia-matches'!$A:$AD,AO$2,0)</f>
        <v>Green</v>
      </c>
      <c r="AP329" t="str">
        <f>VLOOKUP($Z329,'oddspedia-matches'!$A:$AD,AP$2,0)</f>
        <v>Green</v>
      </c>
      <c r="AQ329" t="str">
        <f>VLOOKUP($Z329,'oddspedia-matches'!$A:$AD,AQ$2,0)</f>
        <v>Red</v>
      </c>
    </row>
    <row r="330" spans="2:43" hidden="1" x14ac:dyDescent="0.25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 t="shared" si="5"/>
        <v>26/07/2026AnyangGangwon</v>
      </c>
      <c r="AA330" t="str">
        <f>VLOOKUP($Z330,'oddspedia-matches'!$A:$AD,AA$2,0)</f>
        <v>2 - 1</v>
      </c>
      <c r="AB330" t="str">
        <f>VLOOKUP($Z330,'oddspedia-matches'!$A:$AD,AB$2,0)</f>
        <v>Green</v>
      </c>
      <c r="AC330" t="str">
        <f>VLOOKUP($Z330,'oddspedia-matches'!$A:$AD,AC$2,0)</f>
        <v>Red</v>
      </c>
      <c r="AD330" t="str">
        <f>VLOOKUP($Z330,'oddspedia-matches'!$A:$AD,AD$2,0)</f>
        <v>Red</v>
      </c>
      <c r="AE330" t="str">
        <f>VLOOKUP($Z330,'oddspedia-matches'!$A:$AD,AE$2,0)</f>
        <v>Green</v>
      </c>
      <c r="AF330" t="str">
        <f>VLOOKUP($Z330,'oddspedia-matches'!$A:$AD,AF$2,0)</f>
        <v>Red</v>
      </c>
      <c r="AG330" t="str">
        <f>VLOOKUP($Z330,'oddspedia-matches'!$A:$AD,AG$2,0)</f>
        <v>Green</v>
      </c>
      <c r="AH330" t="str">
        <f>VLOOKUP($Z330,'oddspedia-matches'!$A:$AD,AH$2,0)</f>
        <v>Green</v>
      </c>
      <c r="AI330" t="str">
        <f>VLOOKUP($Z330,'oddspedia-matches'!$A:$AD,AI$2,0)</f>
        <v>Red</v>
      </c>
      <c r="AJ330" t="str">
        <f>VLOOKUP($Z330,'oddspedia-matches'!$A:$AD,AJ$2,0)</f>
        <v>Red</v>
      </c>
      <c r="AK330" t="str">
        <f>VLOOKUP($Z330,'oddspedia-matches'!$A:$AD,AK$2,0)</f>
        <v>Green</v>
      </c>
      <c r="AL330" t="str">
        <f>VLOOKUP($Z330,'oddspedia-matches'!$A:$AD,AL$2,0)</f>
        <v>Green</v>
      </c>
      <c r="AM330" t="str">
        <f>VLOOKUP($Z330,'oddspedia-matches'!$A:$AD,AM$2,0)</f>
        <v>Green</v>
      </c>
      <c r="AN330" t="str">
        <f>VLOOKUP($Z330,'oddspedia-matches'!$A:$AD,AN$2,0)</f>
        <v>Red</v>
      </c>
      <c r="AO330" t="str">
        <f>VLOOKUP($Z330,'oddspedia-matches'!$A:$AD,AO$2,0)</f>
        <v>Green</v>
      </c>
      <c r="AP330" t="str">
        <f>VLOOKUP($Z330,'oddspedia-matches'!$A:$AD,AP$2,0)</f>
        <v>Green</v>
      </c>
      <c r="AQ330" t="str">
        <f>VLOOKUP($Z330,'oddspedia-matches'!$A:$AD,AQ$2,0)</f>
        <v>Red</v>
      </c>
    </row>
    <row r="331" spans="2:43" hidden="1" x14ac:dyDescent="0.25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 t="shared" si="5"/>
        <v>26/07/2026FC SeoulUlsan Hyundai</v>
      </c>
      <c r="AA331" t="str">
        <f>VLOOKUP($Z331,'oddspedia-matches'!$A:$AD,AA$2,0)</f>
        <v>1 - 3</v>
      </c>
      <c r="AB331" t="str">
        <f>VLOOKUP($Z331,'oddspedia-matches'!$A:$AD,AB$2,0)</f>
        <v>Red</v>
      </c>
      <c r="AC331" t="str">
        <f>VLOOKUP($Z331,'oddspedia-matches'!$A:$AD,AC$2,0)</f>
        <v>Red</v>
      </c>
      <c r="AD331" t="str">
        <f>VLOOKUP($Z331,'oddspedia-matches'!$A:$AD,AD$2,0)</f>
        <v>Green</v>
      </c>
      <c r="AE331" t="str">
        <f>VLOOKUP($Z331,'oddspedia-matches'!$A:$AD,AE$2,0)</f>
        <v>Red</v>
      </c>
      <c r="AF331" t="str">
        <f>VLOOKUP($Z331,'oddspedia-matches'!$A:$AD,AF$2,0)</f>
        <v>Green</v>
      </c>
      <c r="AG331" t="str">
        <f>VLOOKUP($Z331,'oddspedia-matches'!$A:$AD,AG$2,0)</f>
        <v>Green</v>
      </c>
      <c r="AH331" t="str">
        <f>VLOOKUP($Z331,'oddspedia-matches'!$A:$AD,AH$2,0)</f>
        <v>Red</v>
      </c>
      <c r="AI331" t="str">
        <f>VLOOKUP($Z331,'oddspedia-matches'!$A:$AD,AI$2,0)</f>
        <v>Red</v>
      </c>
      <c r="AJ331" t="str">
        <f>VLOOKUP($Z331,'oddspedia-matches'!$A:$AD,AJ$2,0)</f>
        <v>Green</v>
      </c>
      <c r="AK331" t="str">
        <f>VLOOKUP($Z331,'oddspedia-matches'!$A:$AD,AK$2,0)</f>
        <v>Green</v>
      </c>
      <c r="AL331" t="str">
        <f>VLOOKUP($Z331,'oddspedia-matches'!$A:$AD,AL$2,0)</f>
        <v>Green</v>
      </c>
      <c r="AM331" t="str">
        <f>VLOOKUP($Z331,'oddspedia-matches'!$A:$AD,AM$2,0)</f>
        <v>Green</v>
      </c>
      <c r="AN331" t="str">
        <f>VLOOKUP($Z331,'oddspedia-matches'!$A:$AD,AN$2,0)</f>
        <v>Red</v>
      </c>
      <c r="AO331" t="str">
        <f>VLOOKUP($Z331,'oddspedia-matches'!$A:$AD,AO$2,0)</f>
        <v>Red</v>
      </c>
      <c r="AP331" t="str">
        <f>VLOOKUP($Z331,'oddspedia-matches'!$A:$AD,AP$2,0)</f>
        <v>Green</v>
      </c>
      <c r="AQ331" t="str">
        <f>VLOOKUP($Z331,'oddspedia-matches'!$A:$AD,AQ$2,0)</f>
        <v>Red</v>
      </c>
    </row>
    <row r="332" spans="2:43" hidden="1" x14ac:dyDescent="0.25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 t="shared" si="5"/>
        <v>26/07/2026GwangjuJeju United</v>
      </c>
      <c r="AA332" t="str">
        <f>VLOOKUP($Z332,'oddspedia-matches'!$A:$AD,AA$2,0)</f>
        <v>1 - 2</v>
      </c>
      <c r="AB332" t="str">
        <f>VLOOKUP($Z332,'oddspedia-matches'!$A:$AD,AB$2,0)</f>
        <v>Red</v>
      </c>
      <c r="AC332" t="str">
        <f>VLOOKUP($Z332,'oddspedia-matches'!$A:$AD,AC$2,0)</f>
        <v>Red</v>
      </c>
      <c r="AD332" t="str">
        <f>VLOOKUP($Z332,'oddspedia-matches'!$A:$AD,AD$2,0)</f>
        <v>Green</v>
      </c>
      <c r="AE332" t="str">
        <f>VLOOKUP($Z332,'oddspedia-matches'!$A:$AD,AE$2,0)</f>
        <v>Red</v>
      </c>
      <c r="AF332" t="str">
        <f>VLOOKUP($Z332,'oddspedia-matches'!$A:$AD,AF$2,0)</f>
        <v>Green</v>
      </c>
      <c r="AG332" t="str">
        <f>VLOOKUP($Z332,'oddspedia-matches'!$A:$AD,AG$2,0)</f>
        <v>Green</v>
      </c>
      <c r="AH332" t="str">
        <f>VLOOKUP($Z332,'oddspedia-matches'!$A:$AD,AH$2,0)</f>
        <v>Red</v>
      </c>
      <c r="AI332" t="str">
        <f>VLOOKUP($Z332,'oddspedia-matches'!$A:$AD,AI$2,0)</f>
        <v>Green</v>
      </c>
      <c r="AJ332" t="str">
        <f>VLOOKUP($Z332,'oddspedia-matches'!$A:$AD,AJ$2,0)</f>
        <v>Red</v>
      </c>
      <c r="AK332" t="str">
        <f>VLOOKUP($Z332,'oddspedia-matches'!$A:$AD,AK$2,0)</f>
        <v>Green</v>
      </c>
      <c r="AL332" t="str">
        <f>VLOOKUP($Z332,'oddspedia-matches'!$A:$AD,AL$2,0)</f>
        <v>Green</v>
      </c>
      <c r="AM332" t="str">
        <f>VLOOKUP($Z332,'oddspedia-matches'!$A:$AD,AM$2,0)</f>
        <v>Green</v>
      </c>
      <c r="AN332" t="str">
        <f>VLOOKUP($Z332,'oddspedia-matches'!$A:$AD,AN$2,0)</f>
        <v>Red</v>
      </c>
      <c r="AO332" t="str">
        <f>VLOOKUP($Z332,'oddspedia-matches'!$A:$AD,AO$2,0)</f>
        <v>Green</v>
      </c>
      <c r="AP332" t="str">
        <f>VLOOKUP($Z332,'oddspedia-matches'!$A:$AD,AP$2,0)</f>
        <v>Green</v>
      </c>
      <c r="AQ332" t="str">
        <f>VLOOKUP($Z332,'oddspedia-matches'!$A:$AD,AQ$2,0)</f>
        <v>Red</v>
      </c>
    </row>
    <row r="333" spans="2:43" hidden="1" x14ac:dyDescent="0.25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 t="shared" si="5"/>
        <v>26/07/2026Incheon UnitedBucheon 1995</v>
      </c>
      <c r="AA333" t="str">
        <f>VLOOKUP($Z333,'oddspedia-matches'!$A:$AD,AA$2,0)</f>
        <v>1 - 1</v>
      </c>
      <c r="AB333" t="str">
        <f>VLOOKUP($Z333,'oddspedia-matches'!$A:$AD,AB$2,0)</f>
        <v>Red</v>
      </c>
      <c r="AC333" t="str">
        <f>VLOOKUP($Z333,'oddspedia-matches'!$A:$AD,AC$2,0)</f>
        <v>Green</v>
      </c>
      <c r="AD333" t="str">
        <f>VLOOKUP($Z333,'oddspedia-matches'!$A:$AD,AD$2,0)</f>
        <v>Red</v>
      </c>
      <c r="AE333" t="str">
        <f>VLOOKUP($Z333,'oddspedia-matches'!$A:$AD,AE$2,0)</f>
        <v>Green</v>
      </c>
      <c r="AF333" t="str">
        <f>VLOOKUP($Z333,'oddspedia-matches'!$A:$AD,AF$2,0)</f>
        <v>Green</v>
      </c>
      <c r="AG333" t="str">
        <f>VLOOKUP($Z333,'oddspedia-matches'!$A:$AD,AG$2,0)</f>
        <v>Red</v>
      </c>
      <c r="AH333" t="str">
        <f>VLOOKUP($Z333,'oddspedia-matches'!$A:$AD,AH$2,0)</f>
        <v>Red</v>
      </c>
      <c r="AI333" t="str">
        <f>VLOOKUP($Z333,'oddspedia-matches'!$A:$AD,AI$2,0)</f>
        <v>Red</v>
      </c>
      <c r="AJ333" t="str">
        <f>VLOOKUP($Z333,'oddspedia-matches'!$A:$AD,AJ$2,0)</f>
        <v>Green</v>
      </c>
      <c r="AK333" t="str">
        <f>VLOOKUP($Z333,'oddspedia-matches'!$A:$AD,AK$2,0)</f>
        <v>Green</v>
      </c>
      <c r="AL333" t="str">
        <f>VLOOKUP($Z333,'oddspedia-matches'!$A:$AD,AL$2,0)</f>
        <v>Green</v>
      </c>
      <c r="AM333" t="str">
        <f>VLOOKUP($Z333,'oddspedia-matches'!$A:$AD,AM$2,0)</f>
        <v>Red</v>
      </c>
      <c r="AN333" t="str">
        <f>VLOOKUP($Z333,'oddspedia-matches'!$A:$AD,AN$2,0)</f>
        <v>Green</v>
      </c>
      <c r="AO333" t="str">
        <f>VLOOKUP($Z333,'oddspedia-matches'!$A:$AD,AO$2,0)</f>
        <v>Green</v>
      </c>
      <c r="AP333" t="str">
        <f>VLOOKUP($Z333,'oddspedia-matches'!$A:$AD,AP$2,0)</f>
        <v>Green</v>
      </c>
      <c r="AQ333" t="str">
        <f>VLOOKUP($Z333,'oddspedia-matches'!$A:$AD,AQ$2,0)</f>
        <v>Red</v>
      </c>
    </row>
    <row r="334" spans="2:43" hidden="1" x14ac:dyDescent="0.25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Gimpo FC</v>
      </c>
      <c r="Y334" t="str">
        <f>VLOOKUP(F334,'Transform table'!A:B,2,0)</f>
        <v>Yongin FC</v>
      </c>
      <c r="Z334" t="str">
        <f t="shared" si="5"/>
        <v>26/07/2026Gimpo FCYongin FC</v>
      </c>
      <c r="AA334" t="str">
        <f>VLOOKUP($Z334,'oddspedia-matches'!$A:$AD,AA$2,0)</f>
        <v>1 - 1</v>
      </c>
      <c r="AB334" t="str">
        <f>VLOOKUP($Z334,'oddspedia-matches'!$A:$AD,AB$2,0)</f>
        <v>Red</v>
      </c>
      <c r="AC334" t="str">
        <f>VLOOKUP($Z334,'oddspedia-matches'!$A:$AD,AC$2,0)</f>
        <v>Green</v>
      </c>
      <c r="AD334" t="str">
        <f>VLOOKUP($Z334,'oddspedia-matches'!$A:$AD,AD$2,0)</f>
        <v>Red</v>
      </c>
      <c r="AE334" t="str">
        <f>VLOOKUP($Z334,'oddspedia-matches'!$A:$AD,AE$2,0)</f>
        <v>Green</v>
      </c>
      <c r="AF334" t="str">
        <f>VLOOKUP($Z334,'oddspedia-matches'!$A:$AD,AF$2,0)</f>
        <v>Green</v>
      </c>
      <c r="AG334" t="str">
        <f>VLOOKUP($Z334,'oddspedia-matches'!$A:$AD,AG$2,0)</f>
        <v>Red</v>
      </c>
      <c r="AH334" t="str">
        <f>VLOOKUP($Z334,'oddspedia-matches'!$A:$AD,AH$2,0)</f>
        <v>Red</v>
      </c>
      <c r="AI334" t="str">
        <f>VLOOKUP($Z334,'oddspedia-matches'!$A:$AD,AI$2,0)</f>
        <v>Green</v>
      </c>
      <c r="AJ334" t="str">
        <f>VLOOKUP($Z334,'oddspedia-matches'!$A:$AD,AJ$2,0)</f>
        <v>Red</v>
      </c>
      <c r="AK334" t="str">
        <f>VLOOKUP($Z334,'oddspedia-matches'!$A:$AD,AK$2,0)</f>
        <v>Red</v>
      </c>
      <c r="AL334" t="str">
        <f>VLOOKUP($Z334,'oddspedia-matches'!$A:$AD,AL$2,0)</f>
        <v>Green</v>
      </c>
      <c r="AM334" t="str">
        <f>VLOOKUP($Z334,'oddspedia-matches'!$A:$AD,AM$2,0)</f>
        <v>Red</v>
      </c>
      <c r="AN334" t="str">
        <f>VLOOKUP($Z334,'oddspedia-matches'!$A:$AD,AN$2,0)</f>
        <v>Green</v>
      </c>
      <c r="AO334" t="str">
        <f>VLOOKUP($Z334,'oddspedia-matches'!$A:$AD,AO$2,0)</f>
        <v>Green</v>
      </c>
      <c r="AP334" t="str">
        <f>VLOOKUP($Z334,'oddspedia-matches'!$A:$AD,AP$2,0)</f>
        <v>Green</v>
      </c>
      <c r="AQ334" t="str">
        <f>VLOOKUP($Z334,'oddspedia-matches'!$A:$AD,AQ$2,0)</f>
        <v>Red</v>
      </c>
    </row>
    <row r="335" spans="2:43" hidden="1" x14ac:dyDescent="0.25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tr">
        <f>VLOOKUP(E335,'Transform table'!A:B,2,0)</f>
        <v>Paju Frontier</v>
      </c>
      <c r="Y335" t="str">
        <f>VLOOKUP(F335,'Transform table'!A:B,2,0)</f>
        <v>Ansan Greeners FC</v>
      </c>
      <c r="Z335" t="str">
        <f t="shared" si="5"/>
        <v>26/07/2026Paju FrontierAnsan Greeners FC</v>
      </c>
      <c r="AA335" t="str">
        <f>VLOOKUP($Z335,'oddspedia-matches'!$A:$AD,AA$2,0)</f>
        <v>0 - 1</v>
      </c>
      <c r="AB335" t="str">
        <f>VLOOKUP($Z335,'oddspedia-matches'!$A:$AD,AB$2,0)</f>
        <v>Red</v>
      </c>
      <c r="AC335" t="str">
        <f>VLOOKUP($Z335,'oddspedia-matches'!$A:$AD,AC$2,0)</f>
        <v>Red</v>
      </c>
      <c r="AD335" t="str">
        <f>VLOOKUP($Z335,'oddspedia-matches'!$A:$AD,AD$2,0)</f>
        <v>Green</v>
      </c>
      <c r="AE335" t="str">
        <f>VLOOKUP($Z335,'oddspedia-matches'!$A:$AD,AE$2,0)</f>
        <v>Red</v>
      </c>
      <c r="AF335" t="str">
        <f>VLOOKUP($Z335,'oddspedia-matches'!$A:$AD,AF$2,0)</f>
        <v>Green</v>
      </c>
      <c r="AG335" t="str">
        <f>VLOOKUP($Z335,'oddspedia-matches'!$A:$AD,AG$2,0)</f>
        <v>Green</v>
      </c>
      <c r="AH335" t="str">
        <f>VLOOKUP($Z335,'oddspedia-matches'!$A:$AD,AH$2,0)</f>
        <v>Red</v>
      </c>
      <c r="AI335" t="str">
        <f>VLOOKUP($Z335,'oddspedia-matches'!$A:$AD,AI$2,0)</f>
        <v>Green</v>
      </c>
      <c r="AJ335" t="str">
        <f>VLOOKUP($Z335,'oddspedia-matches'!$A:$AD,AJ$2,0)</f>
        <v>Red</v>
      </c>
      <c r="AK335" t="str">
        <f>VLOOKUP($Z335,'oddspedia-matches'!$A:$AD,AK$2,0)</f>
        <v>Red</v>
      </c>
      <c r="AL335" t="str">
        <f>VLOOKUP($Z335,'oddspedia-matches'!$A:$AD,AL$2,0)</f>
        <v>Red</v>
      </c>
      <c r="AM335" t="str">
        <f>VLOOKUP($Z335,'oddspedia-matches'!$A:$AD,AM$2,0)</f>
        <v>Red</v>
      </c>
      <c r="AN335" t="str">
        <f>VLOOKUP($Z335,'oddspedia-matches'!$A:$AD,AN$2,0)</f>
        <v>Green</v>
      </c>
      <c r="AO335" t="str">
        <f>VLOOKUP($Z335,'oddspedia-matches'!$A:$AD,AO$2,0)</f>
        <v>Green</v>
      </c>
      <c r="AP335" t="str">
        <f>VLOOKUP($Z335,'oddspedia-matches'!$A:$AD,AP$2,0)</f>
        <v>Red</v>
      </c>
      <c r="AQ335" t="str">
        <f>VLOOKUP($Z335,'oddspedia-matches'!$A:$AD,AQ$2,0)</f>
        <v>Green</v>
      </c>
    </row>
    <row r="336" spans="2:43" hidden="1" x14ac:dyDescent="0.25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str">
        <f>VLOOKUP(F336,'Transform table'!A:B,2,0)</f>
        <v>Shenzhen Peng City</v>
      </c>
      <c r="Z336" t="str">
        <f t="shared" si="5"/>
        <v>26/07/2026Yunnan YukunShenzhen Peng City</v>
      </c>
      <c r="AA336" t="str">
        <f>VLOOKUP($Z336,'oddspedia-matches'!$A:$AD,AA$2,0)</f>
        <v>4 - 3</v>
      </c>
      <c r="AB336" t="str">
        <f>VLOOKUP($Z336,'oddspedia-matches'!$A:$AD,AB$2,0)</f>
        <v>Green</v>
      </c>
      <c r="AC336" t="str">
        <f>VLOOKUP($Z336,'oddspedia-matches'!$A:$AD,AC$2,0)</f>
        <v>Red</v>
      </c>
      <c r="AD336" t="str">
        <f>VLOOKUP($Z336,'oddspedia-matches'!$A:$AD,AD$2,0)</f>
        <v>Red</v>
      </c>
      <c r="AE336" t="str">
        <f>VLOOKUP($Z336,'oddspedia-matches'!$A:$AD,AE$2,0)</f>
        <v>Green</v>
      </c>
      <c r="AF336" t="str">
        <f>VLOOKUP($Z336,'oddspedia-matches'!$A:$AD,AF$2,0)</f>
        <v>Red</v>
      </c>
      <c r="AG336" t="str">
        <f>VLOOKUP($Z336,'oddspedia-matches'!$A:$AD,AG$2,0)</f>
        <v>Green</v>
      </c>
      <c r="AH336" t="str">
        <f>VLOOKUP($Z336,'oddspedia-matches'!$A:$AD,AH$2,0)</f>
        <v>Green</v>
      </c>
      <c r="AI336" t="str">
        <f>VLOOKUP($Z336,'oddspedia-matches'!$A:$AD,AI$2,0)</f>
        <v>Red</v>
      </c>
      <c r="AJ336" t="str">
        <f>VLOOKUP($Z336,'oddspedia-matches'!$A:$AD,AJ$2,0)</f>
        <v>Red</v>
      </c>
      <c r="AK336" t="str">
        <f>VLOOKUP($Z336,'oddspedia-matches'!$A:$AD,AK$2,0)</f>
        <v>Green</v>
      </c>
      <c r="AL336" t="str">
        <f>VLOOKUP($Z336,'oddspedia-matches'!$A:$AD,AL$2,0)</f>
        <v>Green</v>
      </c>
      <c r="AM336" t="str">
        <f>VLOOKUP($Z336,'oddspedia-matches'!$A:$AD,AM$2,0)</f>
        <v>Green</v>
      </c>
      <c r="AN336" t="str">
        <f>VLOOKUP($Z336,'oddspedia-matches'!$A:$AD,AN$2,0)</f>
        <v>Red</v>
      </c>
      <c r="AO336" t="str">
        <f>VLOOKUP($Z336,'oddspedia-matches'!$A:$AD,AO$2,0)</f>
        <v>Red</v>
      </c>
      <c r="AP336" t="str">
        <f>VLOOKUP($Z336,'oddspedia-matches'!$A:$AD,AP$2,0)</f>
        <v>Green</v>
      </c>
      <c r="AQ336" t="str">
        <f>VLOOKUP($Z336,'oddspedia-matches'!$A:$AD,AQ$2,0)</f>
        <v>Red</v>
      </c>
    </row>
    <row r="337" spans="2:43" hidden="1" x14ac:dyDescent="0.25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tr">
        <f>VLOOKUP(E337,'Transform table'!A:B,2,0)</f>
        <v>Dalian Kun City</v>
      </c>
      <c r="Y337" t="str">
        <f>VLOOKUP(F337,'Transform table'!A:B,2,0)</f>
        <v>Suzhou Dongwu</v>
      </c>
      <c r="Z337" t="str">
        <f t="shared" si="5"/>
        <v>26/07/2026Dalian Kun CitySuzhou Dongwu</v>
      </c>
      <c r="AA337" t="str">
        <f>VLOOKUP($Z337,'oddspedia-matches'!$A:$AD,AA$2,0)</f>
        <v>0 - 0</v>
      </c>
      <c r="AB337" t="str">
        <f>VLOOKUP($Z337,'oddspedia-matches'!$A:$AD,AB$2,0)</f>
        <v>Red</v>
      </c>
      <c r="AC337" t="str">
        <f>VLOOKUP($Z337,'oddspedia-matches'!$A:$AD,AC$2,0)</f>
        <v>Green</v>
      </c>
      <c r="AD337" t="str">
        <f>VLOOKUP($Z337,'oddspedia-matches'!$A:$AD,AD$2,0)</f>
        <v>Red</v>
      </c>
      <c r="AE337" t="str">
        <f>VLOOKUP($Z337,'oddspedia-matches'!$A:$AD,AE$2,0)</f>
        <v>Green</v>
      </c>
      <c r="AF337" t="str">
        <f>VLOOKUP($Z337,'oddspedia-matches'!$A:$AD,AF$2,0)</f>
        <v>Green</v>
      </c>
      <c r="AG337" t="str">
        <f>VLOOKUP($Z337,'oddspedia-matches'!$A:$AD,AG$2,0)</f>
        <v>Red</v>
      </c>
      <c r="AH337" t="str">
        <f>VLOOKUP($Z337,'oddspedia-matches'!$A:$AD,AH$2,0)</f>
        <v>Red</v>
      </c>
      <c r="AI337" t="str">
        <f>VLOOKUP($Z337,'oddspedia-matches'!$A:$AD,AI$2,0)</f>
        <v>Green</v>
      </c>
      <c r="AJ337" t="str">
        <f>VLOOKUP($Z337,'oddspedia-matches'!$A:$AD,AJ$2,0)</f>
        <v>Red</v>
      </c>
      <c r="AK337" t="str">
        <f>VLOOKUP($Z337,'oddspedia-matches'!$A:$AD,AK$2,0)</f>
        <v>Red</v>
      </c>
      <c r="AL337" t="str">
        <f>VLOOKUP($Z337,'oddspedia-matches'!$A:$AD,AL$2,0)</f>
        <v>Red</v>
      </c>
      <c r="AM337" t="str">
        <f>VLOOKUP($Z337,'oddspedia-matches'!$A:$AD,AM$2,0)</f>
        <v>Red</v>
      </c>
      <c r="AN337" t="str">
        <f>VLOOKUP($Z337,'oddspedia-matches'!$A:$AD,AN$2,0)</f>
        <v>Green</v>
      </c>
      <c r="AO337" t="str">
        <f>VLOOKUP($Z337,'oddspedia-matches'!$A:$AD,AO$2,0)</f>
        <v>Green</v>
      </c>
      <c r="AP337" t="str">
        <f>VLOOKUP($Z337,'oddspedia-matches'!$A:$AD,AP$2,0)</f>
        <v>Red</v>
      </c>
      <c r="AQ337" t="str">
        <f>VLOOKUP($Z337,'oddspedia-matches'!$A:$AD,AQ$2,0)</f>
        <v>Green</v>
      </c>
    </row>
    <row r="338" spans="2:43" hidden="1" x14ac:dyDescent="0.25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 t="shared" si="5"/>
        <v>26/07/2026SundsvallFalkenberg</v>
      </c>
      <c r="AA338" t="str">
        <f>VLOOKUP($Z338,'oddspedia-matches'!$A:$AD,AA$2,0)</f>
        <v>1 - 2</v>
      </c>
      <c r="AB338" t="str">
        <f>VLOOKUP($Z338,'oddspedia-matches'!$A:$AD,AB$2,0)</f>
        <v>Red</v>
      </c>
      <c r="AC338" t="str">
        <f>VLOOKUP($Z338,'oddspedia-matches'!$A:$AD,AC$2,0)</f>
        <v>Red</v>
      </c>
      <c r="AD338" t="str">
        <f>VLOOKUP($Z338,'oddspedia-matches'!$A:$AD,AD$2,0)</f>
        <v>Green</v>
      </c>
      <c r="AE338" t="str">
        <f>VLOOKUP($Z338,'oddspedia-matches'!$A:$AD,AE$2,0)</f>
        <v>Red</v>
      </c>
      <c r="AF338" t="str">
        <f>VLOOKUP($Z338,'oddspedia-matches'!$A:$AD,AF$2,0)</f>
        <v>Green</v>
      </c>
      <c r="AG338" t="str">
        <f>VLOOKUP($Z338,'oddspedia-matches'!$A:$AD,AG$2,0)</f>
        <v>Green</v>
      </c>
      <c r="AH338" t="str">
        <f>VLOOKUP($Z338,'oddspedia-matches'!$A:$AD,AH$2,0)</f>
        <v>Red</v>
      </c>
      <c r="AI338" t="str">
        <f>VLOOKUP($Z338,'oddspedia-matches'!$A:$AD,AI$2,0)</f>
        <v>Green</v>
      </c>
      <c r="AJ338" t="str">
        <f>VLOOKUP($Z338,'oddspedia-matches'!$A:$AD,AJ$2,0)</f>
        <v>Red</v>
      </c>
      <c r="AK338" t="str">
        <f>VLOOKUP($Z338,'oddspedia-matches'!$A:$AD,AK$2,0)</f>
        <v>Green</v>
      </c>
      <c r="AL338" t="str">
        <f>VLOOKUP($Z338,'oddspedia-matches'!$A:$AD,AL$2,0)</f>
        <v>Green</v>
      </c>
      <c r="AM338" t="str">
        <f>VLOOKUP($Z338,'oddspedia-matches'!$A:$AD,AM$2,0)</f>
        <v>Green</v>
      </c>
      <c r="AN338" t="str">
        <f>VLOOKUP($Z338,'oddspedia-matches'!$A:$AD,AN$2,0)</f>
        <v>Red</v>
      </c>
      <c r="AO338" t="str">
        <f>VLOOKUP($Z338,'oddspedia-matches'!$A:$AD,AO$2,0)</f>
        <v>Green</v>
      </c>
      <c r="AP338" t="str">
        <f>VLOOKUP($Z338,'oddspedia-matches'!$A:$AD,AP$2,0)</f>
        <v>Green</v>
      </c>
      <c r="AQ338" t="str">
        <f>VLOOKUP($Z338,'oddspedia-matches'!$A:$AD,AQ$2,0)</f>
        <v>Red</v>
      </c>
    </row>
    <row r="339" spans="2:43" hidden="1" x14ac:dyDescent="0.25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tr">
        <f>VLOOKUP(E339,'Transform table'!A:B,2,0)</f>
        <v>Guangxi Hengchen</v>
      </c>
      <c r="Y339" t="str">
        <f>VLOOKUP(F339,'Transform table'!A:B,2,0)</f>
        <v>Jiangxi Dingnan United</v>
      </c>
      <c r="Z339" t="str">
        <f t="shared" si="5"/>
        <v>26/07/2026Guangxi HengchenJiangxi Dingnan United</v>
      </c>
      <c r="AA339" t="str">
        <f>VLOOKUP($Z339,'oddspedia-matches'!$A:$AD,AA$2,0)</f>
        <v>4 - 4</v>
      </c>
      <c r="AB339" t="str">
        <f>VLOOKUP($Z339,'oddspedia-matches'!$A:$AD,AB$2,0)</f>
        <v>Red</v>
      </c>
      <c r="AC339" t="str">
        <f>VLOOKUP($Z339,'oddspedia-matches'!$A:$AD,AC$2,0)</f>
        <v>Green</v>
      </c>
      <c r="AD339" t="str">
        <f>VLOOKUP($Z339,'oddspedia-matches'!$A:$AD,AD$2,0)</f>
        <v>Red</v>
      </c>
      <c r="AE339" t="str">
        <f>VLOOKUP($Z339,'oddspedia-matches'!$A:$AD,AE$2,0)</f>
        <v>Green</v>
      </c>
      <c r="AF339" t="str">
        <f>VLOOKUP($Z339,'oddspedia-matches'!$A:$AD,AF$2,0)</f>
        <v>Green</v>
      </c>
      <c r="AG339" t="str">
        <f>VLOOKUP($Z339,'oddspedia-matches'!$A:$AD,AG$2,0)</f>
        <v>Red</v>
      </c>
      <c r="AH339" t="str">
        <f>VLOOKUP($Z339,'oddspedia-matches'!$A:$AD,AH$2,0)</f>
        <v>Green</v>
      </c>
      <c r="AI339" t="str">
        <f>VLOOKUP($Z339,'oddspedia-matches'!$A:$AD,AI$2,0)</f>
        <v>Red</v>
      </c>
      <c r="AJ339" t="str">
        <f>VLOOKUP($Z339,'oddspedia-matches'!$A:$AD,AJ$2,0)</f>
        <v>Red</v>
      </c>
      <c r="AK339" t="str">
        <f>VLOOKUP($Z339,'oddspedia-matches'!$A:$AD,AK$2,0)</f>
        <v>Green</v>
      </c>
      <c r="AL339" t="str">
        <f>VLOOKUP($Z339,'oddspedia-matches'!$A:$AD,AL$2,0)</f>
        <v>Green</v>
      </c>
      <c r="AM339" t="str">
        <f>VLOOKUP($Z339,'oddspedia-matches'!$A:$AD,AM$2,0)</f>
        <v>Green</v>
      </c>
      <c r="AN339" t="str">
        <f>VLOOKUP($Z339,'oddspedia-matches'!$A:$AD,AN$2,0)</f>
        <v>Red</v>
      </c>
      <c r="AO339" t="str">
        <f>VLOOKUP($Z339,'oddspedia-matches'!$A:$AD,AO$2,0)</f>
        <v>Red</v>
      </c>
      <c r="AP339" t="str">
        <f>VLOOKUP($Z339,'oddspedia-matches'!$A:$AD,AP$2,0)</f>
        <v>Green</v>
      </c>
      <c r="AQ339" t="str">
        <f>VLOOKUP($Z339,'oddspedia-matches'!$A:$AD,AQ$2,0)</f>
        <v>Red</v>
      </c>
    </row>
    <row r="340" spans="2:43" hidden="1" x14ac:dyDescent="0.25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>
        <f>VLOOKUP(F340,'Transform table'!A:B,2,0)</f>
        <v>0</v>
      </c>
      <c r="Z340" t="str">
        <f t="shared" si="5"/>
        <v>26/07/202600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hidden="1" x14ac:dyDescent="0.25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tr">
        <f>VLOOKUP(E341,'Transform table'!A:B,2,0)</f>
        <v>Wuhan Chufeng Heli</v>
      </c>
      <c r="Y341" t="str">
        <f>VLOOKUP(F341,'Transform table'!A:B,2,0)</f>
        <v>Wuhan Three Towns Reserves</v>
      </c>
      <c r="Z341" t="str">
        <f t="shared" si="5"/>
        <v>26/07/2026Wuhan Chufeng HeliWuhan Three Towns Reserves</v>
      </c>
      <c r="AA341" t="str">
        <f>VLOOKUP($Z341,'oddspedia-matches'!$A:$AD,AA$2,0)</f>
        <v>1 - 1</v>
      </c>
      <c r="AB341" t="str">
        <f>VLOOKUP($Z341,'oddspedia-matches'!$A:$AD,AB$2,0)</f>
        <v>Red</v>
      </c>
      <c r="AC341" t="str">
        <f>VLOOKUP($Z341,'oddspedia-matches'!$A:$AD,AC$2,0)</f>
        <v>Green</v>
      </c>
      <c r="AD341" t="str">
        <f>VLOOKUP($Z341,'oddspedia-matches'!$A:$AD,AD$2,0)</f>
        <v>Red</v>
      </c>
      <c r="AE341" t="str">
        <f>VLOOKUP($Z341,'oddspedia-matches'!$A:$AD,AE$2,0)</f>
        <v>Green</v>
      </c>
      <c r="AF341" t="str">
        <f>VLOOKUP($Z341,'oddspedia-matches'!$A:$AD,AF$2,0)</f>
        <v>Green</v>
      </c>
      <c r="AG341" t="str">
        <f>VLOOKUP($Z341,'oddspedia-matches'!$A:$AD,AG$2,0)</f>
        <v>Red</v>
      </c>
      <c r="AH341" t="str">
        <f>VLOOKUP($Z341,'oddspedia-matches'!$A:$AD,AH$2,0)</f>
        <v>Red</v>
      </c>
      <c r="AI341" t="str">
        <f>VLOOKUP($Z341,'oddspedia-matches'!$A:$AD,AI$2,0)</f>
        <v>Green</v>
      </c>
      <c r="AJ341" t="str">
        <f>VLOOKUP($Z341,'oddspedia-matches'!$A:$AD,AJ$2,0)</f>
        <v>Red</v>
      </c>
      <c r="AK341" t="str">
        <f>VLOOKUP($Z341,'oddspedia-matches'!$A:$AD,AK$2,0)</f>
        <v>Green</v>
      </c>
      <c r="AL341" t="str">
        <f>VLOOKUP($Z341,'oddspedia-matches'!$A:$AD,AL$2,0)</f>
        <v>Green</v>
      </c>
      <c r="AM341" t="str">
        <f>VLOOKUP($Z341,'oddspedia-matches'!$A:$AD,AM$2,0)</f>
        <v>Red</v>
      </c>
      <c r="AN341" t="str">
        <f>VLOOKUP($Z341,'oddspedia-matches'!$A:$AD,AN$2,0)</f>
        <v>Green</v>
      </c>
      <c r="AO341" t="str">
        <f>VLOOKUP($Z341,'oddspedia-matches'!$A:$AD,AO$2,0)</f>
        <v>Green</v>
      </c>
      <c r="AP341" t="str">
        <f>VLOOKUP($Z341,'oddspedia-matches'!$A:$AD,AP$2,0)</f>
        <v>Green</v>
      </c>
      <c r="AQ341" t="str">
        <f>VLOOKUP($Z341,'oddspedia-matches'!$A:$AD,AQ$2,0)</f>
        <v>Red</v>
      </c>
    </row>
    <row r="342" spans="2:43" hidden="1" x14ac:dyDescent="0.25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>
        <f>VLOOKUP(E342,'Transform table'!A:B,2,0)</f>
        <v>0</v>
      </c>
      <c r="Y342">
        <f>VLOOKUP(F342,'Transform table'!A:B,2,0)</f>
        <v>0</v>
      </c>
      <c r="Z342" t="str">
        <f t="shared" si="5"/>
        <v>26/07/202600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hidden="1" x14ac:dyDescent="0.25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str">
        <f>VLOOKUP(F343,'Transform table'!A:B,2,0)</f>
        <v>Beijing Guoan</v>
      </c>
      <c r="Z343" t="str">
        <f t="shared" si="5"/>
        <v>26/07/2026Chengdu QianbaoBeijing Guoan</v>
      </c>
      <c r="AA343" t="str">
        <f>VLOOKUP($Z343,'oddspedia-matches'!$A:$AD,AA$2,0)</f>
        <v>2 - 2</v>
      </c>
      <c r="AB343" t="str">
        <f>VLOOKUP($Z343,'oddspedia-matches'!$A:$AD,AB$2,0)</f>
        <v>Red</v>
      </c>
      <c r="AC343" t="str">
        <f>VLOOKUP($Z343,'oddspedia-matches'!$A:$AD,AC$2,0)</f>
        <v>Green</v>
      </c>
      <c r="AD343" t="str">
        <f>VLOOKUP($Z343,'oddspedia-matches'!$A:$AD,AD$2,0)</f>
        <v>Red</v>
      </c>
      <c r="AE343" t="str">
        <f>VLOOKUP($Z343,'oddspedia-matches'!$A:$AD,AE$2,0)</f>
        <v>Green</v>
      </c>
      <c r="AF343" t="str">
        <f>VLOOKUP($Z343,'oddspedia-matches'!$A:$AD,AF$2,0)</f>
        <v>Green</v>
      </c>
      <c r="AG343" t="str">
        <f>VLOOKUP($Z343,'oddspedia-matches'!$A:$AD,AG$2,0)</f>
        <v>Red</v>
      </c>
      <c r="AH343" t="str">
        <f>VLOOKUP($Z343,'oddspedia-matches'!$A:$AD,AH$2,0)</f>
        <v>Red</v>
      </c>
      <c r="AI343" t="str">
        <f>VLOOKUP($Z343,'oddspedia-matches'!$A:$AD,AI$2,0)</f>
        <v>Green</v>
      </c>
      <c r="AJ343" t="str">
        <f>VLOOKUP($Z343,'oddspedia-matches'!$A:$AD,AJ$2,0)</f>
        <v>Red</v>
      </c>
      <c r="AK343" t="str">
        <f>VLOOKUP($Z343,'oddspedia-matches'!$A:$AD,AK$2,0)</f>
        <v>Red</v>
      </c>
      <c r="AL343" t="str">
        <f>VLOOKUP($Z343,'oddspedia-matches'!$A:$AD,AL$2,0)</f>
        <v>Green</v>
      </c>
      <c r="AM343" t="str">
        <f>VLOOKUP($Z343,'oddspedia-matches'!$A:$AD,AM$2,0)</f>
        <v>Green</v>
      </c>
      <c r="AN343" t="str">
        <f>VLOOKUP($Z343,'oddspedia-matches'!$A:$AD,AN$2,0)</f>
        <v>Red</v>
      </c>
      <c r="AO343" t="str">
        <f>VLOOKUP($Z343,'oddspedia-matches'!$A:$AD,AO$2,0)</f>
        <v>Red</v>
      </c>
      <c r="AP343" t="str">
        <f>VLOOKUP($Z343,'oddspedia-matches'!$A:$AD,AP$2,0)</f>
        <v>Green</v>
      </c>
      <c r="AQ343" t="str">
        <f>VLOOKUP($Z343,'oddspedia-matches'!$A:$AD,AQ$2,0)</f>
        <v>Red</v>
      </c>
    </row>
    <row r="344" spans="2:43" hidden="1" x14ac:dyDescent="0.25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str">
        <f>VLOOKUP(F344,'Transform table'!A:B,2,0)</f>
        <v>Henan Jianye</v>
      </c>
      <c r="Z344" t="str">
        <f t="shared" si="5"/>
        <v>26/07/2026Shandong Luneng TaishanHenan Jianye</v>
      </c>
      <c r="AA344" t="str">
        <f>VLOOKUP($Z344,'oddspedia-matches'!$A:$AD,AA$2,0)</f>
        <v>1 - 2</v>
      </c>
      <c r="AB344" t="str">
        <f>VLOOKUP($Z344,'oddspedia-matches'!$A:$AD,AB$2,0)</f>
        <v>Red</v>
      </c>
      <c r="AC344" t="str">
        <f>VLOOKUP($Z344,'oddspedia-matches'!$A:$AD,AC$2,0)</f>
        <v>Red</v>
      </c>
      <c r="AD344" t="str">
        <f>VLOOKUP($Z344,'oddspedia-matches'!$A:$AD,AD$2,0)</f>
        <v>Green</v>
      </c>
      <c r="AE344" t="str">
        <f>VLOOKUP($Z344,'oddspedia-matches'!$A:$AD,AE$2,0)</f>
        <v>Red</v>
      </c>
      <c r="AF344" t="str">
        <f>VLOOKUP($Z344,'oddspedia-matches'!$A:$AD,AF$2,0)</f>
        <v>Green</v>
      </c>
      <c r="AG344" t="str">
        <f>VLOOKUP($Z344,'oddspedia-matches'!$A:$AD,AG$2,0)</f>
        <v>Green</v>
      </c>
      <c r="AH344" t="str">
        <f>VLOOKUP($Z344,'oddspedia-matches'!$A:$AD,AH$2,0)</f>
        <v>Red</v>
      </c>
      <c r="AI344" t="str">
        <f>VLOOKUP($Z344,'oddspedia-matches'!$A:$AD,AI$2,0)</f>
        <v>Red</v>
      </c>
      <c r="AJ344" t="str">
        <f>VLOOKUP($Z344,'oddspedia-matches'!$A:$AD,AJ$2,0)</f>
        <v>Green</v>
      </c>
      <c r="AK344" t="str">
        <f>VLOOKUP($Z344,'oddspedia-matches'!$A:$AD,AK$2,0)</f>
        <v>Green</v>
      </c>
      <c r="AL344" t="str">
        <f>VLOOKUP($Z344,'oddspedia-matches'!$A:$AD,AL$2,0)</f>
        <v>Green</v>
      </c>
      <c r="AM344" t="str">
        <f>VLOOKUP($Z344,'oddspedia-matches'!$A:$AD,AM$2,0)</f>
        <v>Green</v>
      </c>
      <c r="AN344" t="str">
        <f>VLOOKUP($Z344,'oddspedia-matches'!$A:$AD,AN$2,0)</f>
        <v>Red</v>
      </c>
      <c r="AO344" t="str">
        <f>VLOOKUP($Z344,'oddspedia-matches'!$A:$AD,AO$2,0)</f>
        <v>Green</v>
      </c>
      <c r="AP344" t="str">
        <f>VLOOKUP($Z344,'oddspedia-matches'!$A:$AD,AP$2,0)</f>
        <v>Green</v>
      </c>
      <c r="AQ344" t="str">
        <f>VLOOKUP($Z344,'oddspedia-matches'!$A:$AD,AQ$2,0)</f>
        <v>Red</v>
      </c>
    </row>
    <row r="345" spans="2:43" hidden="1" x14ac:dyDescent="0.25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tr">
        <f>VLOOKUP(E345,'Transform table'!A:B,2,0)</f>
        <v>BSG Chemie Leipzig</v>
      </c>
      <c r="Y345" t="str">
        <f>VLOOKUP(F345,'Transform table'!A:B,2,0)</f>
        <v>Babelsberg 03</v>
      </c>
      <c r="Z345" t="str">
        <f t="shared" si="5"/>
        <v>26/07/2026BSG Chemie LeipzigBabelsberg 03</v>
      </c>
      <c r="AA345" t="str">
        <f>VLOOKUP($Z345,'oddspedia-matches'!$A:$AD,AA$2,0)</f>
        <v>0 - 2</v>
      </c>
      <c r="AB345" t="str">
        <f>VLOOKUP($Z345,'oddspedia-matches'!$A:$AD,AB$2,0)</f>
        <v>Red</v>
      </c>
      <c r="AC345" t="str">
        <f>VLOOKUP($Z345,'oddspedia-matches'!$A:$AD,AC$2,0)</f>
        <v>Red</v>
      </c>
      <c r="AD345" t="str">
        <f>VLOOKUP($Z345,'oddspedia-matches'!$A:$AD,AD$2,0)</f>
        <v>Green</v>
      </c>
      <c r="AE345" t="str">
        <f>VLOOKUP($Z345,'oddspedia-matches'!$A:$AD,AE$2,0)</f>
        <v>Red</v>
      </c>
      <c r="AF345" t="str">
        <f>VLOOKUP($Z345,'oddspedia-matches'!$A:$AD,AF$2,0)</f>
        <v>Green</v>
      </c>
      <c r="AG345" t="str">
        <f>VLOOKUP($Z345,'oddspedia-matches'!$A:$AD,AG$2,0)</f>
        <v>Green</v>
      </c>
      <c r="AH345" t="str">
        <f>VLOOKUP($Z345,'oddspedia-matches'!$A:$AD,AH$2,0)</f>
        <v>Red</v>
      </c>
      <c r="AI345" t="str">
        <f>VLOOKUP($Z345,'oddspedia-matches'!$A:$AD,AI$2,0)</f>
        <v>Green</v>
      </c>
      <c r="AJ345" t="str">
        <f>VLOOKUP($Z345,'oddspedia-matches'!$A:$AD,AJ$2,0)</f>
        <v>Red</v>
      </c>
      <c r="AK345" t="str">
        <f>VLOOKUP($Z345,'oddspedia-matches'!$A:$AD,AK$2,0)</f>
        <v>Red</v>
      </c>
      <c r="AL345" t="str">
        <f>VLOOKUP($Z345,'oddspedia-matches'!$A:$AD,AL$2,0)</f>
        <v>Green</v>
      </c>
      <c r="AM345" t="str">
        <f>VLOOKUP($Z345,'oddspedia-matches'!$A:$AD,AM$2,0)</f>
        <v>Red</v>
      </c>
      <c r="AN345" t="str">
        <f>VLOOKUP($Z345,'oddspedia-matches'!$A:$AD,AN$2,0)</f>
        <v>Green</v>
      </c>
      <c r="AO345" t="str">
        <f>VLOOKUP($Z345,'oddspedia-matches'!$A:$AD,AO$2,0)</f>
        <v>Green</v>
      </c>
      <c r="AP345" t="str">
        <f>VLOOKUP($Z345,'oddspedia-matches'!$A:$AD,AP$2,0)</f>
        <v>Red</v>
      </c>
      <c r="AQ345" t="str">
        <f>VLOOKUP($Z345,'oddspedia-matches'!$A:$AD,AQ$2,0)</f>
        <v>Green</v>
      </c>
    </row>
    <row r="346" spans="2:43" hidden="1" x14ac:dyDescent="0.25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 Zeiss Jena</v>
      </c>
      <c r="Y346" t="str">
        <f>VLOOKUP(F346,'Transform table'!A:B,2,0)</f>
        <v>Zwickau</v>
      </c>
      <c r="Z346" t="str">
        <f t="shared" si="5"/>
        <v>26/07/2026Carl Zeiss JenaZwickau</v>
      </c>
      <c r="AA346" t="str">
        <f>VLOOKUP($Z346,'oddspedia-matches'!$A:$AD,AA$2,0)</f>
        <v>1 - 2</v>
      </c>
      <c r="AB346" t="str">
        <f>VLOOKUP($Z346,'oddspedia-matches'!$A:$AD,AB$2,0)</f>
        <v>Red</v>
      </c>
      <c r="AC346" t="str">
        <f>VLOOKUP($Z346,'oddspedia-matches'!$A:$AD,AC$2,0)</f>
        <v>Red</v>
      </c>
      <c r="AD346" t="str">
        <f>VLOOKUP($Z346,'oddspedia-matches'!$A:$AD,AD$2,0)</f>
        <v>Green</v>
      </c>
      <c r="AE346" t="str">
        <f>VLOOKUP($Z346,'oddspedia-matches'!$A:$AD,AE$2,0)</f>
        <v>Red</v>
      </c>
      <c r="AF346" t="str">
        <f>VLOOKUP($Z346,'oddspedia-matches'!$A:$AD,AF$2,0)</f>
        <v>Green</v>
      </c>
      <c r="AG346" t="str">
        <f>VLOOKUP($Z346,'oddspedia-matches'!$A:$AD,AG$2,0)</f>
        <v>Green</v>
      </c>
      <c r="AH346" t="str">
        <f>VLOOKUP($Z346,'oddspedia-matches'!$A:$AD,AH$2,0)</f>
        <v>Red</v>
      </c>
      <c r="AI346" t="str">
        <f>VLOOKUP($Z346,'oddspedia-matches'!$A:$AD,AI$2,0)</f>
        <v>Green</v>
      </c>
      <c r="AJ346" t="str">
        <f>VLOOKUP($Z346,'oddspedia-matches'!$A:$AD,AJ$2,0)</f>
        <v>Red</v>
      </c>
      <c r="AK346" t="str">
        <f>VLOOKUP($Z346,'oddspedia-matches'!$A:$AD,AK$2,0)</f>
        <v>Green</v>
      </c>
      <c r="AL346" t="str">
        <f>VLOOKUP($Z346,'oddspedia-matches'!$A:$AD,AL$2,0)</f>
        <v>Green</v>
      </c>
      <c r="AM346" t="str">
        <f>VLOOKUP($Z346,'oddspedia-matches'!$A:$AD,AM$2,0)</f>
        <v>Green</v>
      </c>
      <c r="AN346" t="str">
        <f>VLOOKUP($Z346,'oddspedia-matches'!$A:$AD,AN$2,0)</f>
        <v>Red</v>
      </c>
      <c r="AO346" t="str">
        <f>VLOOKUP($Z346,'oddspedia-matches'!$A:$AD,AO$2,0)</f>
        <v>Green</v>
      </c>
      <c r="AP346" t="str">
        <f>VLOOKUP($Z346,'oddspedia-matches'!$A:$AD,AP$2,0)</f>
        <v>Green</v>
      </c>
      <c r="AQ346" t="str">
        <f>VLOOKUP($Z346,'oddspedia-matches'!$A:$AD,AQ$2,0)</f>
        <v>Red</v>
      </c>
    </row>
    <row r="347" spans="2:43" hidden="1" x14ac:dyDescent="0.25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tr">
        <f>VLOOKUP(E347,'Transform table'!A:B,2,0)</f>
        <v>Greifswalder FC</v>
      </c>
      <c r="Y347" t="str">
        <f>VLOOKUP(F347,'Transform table'!A:B,2,0)</f>
        <v>Hallescher</v>
      </c>
      <c r="Z347" t="str">
        <f t="shared" si="5"/>
        <v>26/07/2026Greifswalder FCHallescher</v>
      </c>
      <c r="AA347" t="str">
        <f>VLOOKUP($Z347,'oddspedia-matches'!$A:$AD,AA$2,0)</f>
        <v>2 - 2</v>
      </c>
      <c r="AB347" t="str">
        <f>VLOOKUP($Z347,'oddspedia-matches'!$A:$AD,AB$2,0)</f>
        <v>Red</v>
      </c>
      <c r="AC347" t="str">
        <f>VLOOKUP($Z347,'oddspedia-matches'!$A:$AD,AC$2,0)</f>
        <v>Green</v>
      </c>
      <c r="AD347" t="str">
        <f>VLOOKUP($Z347,'oddspedia-matches'!$A:$AD,AD$2,0)</f>
        <v>Red</v>
      </c>
      <c r="AE347" t="str">
        <f>VLOOKUP($Z347,'oddspedia-matches'!$A:$AD,AE$2,0)</f>
        <v>Green</v>
      </c>
      <c r="AF347" t="str">
        <f>VLOOKUP($Z347,'oddspedia-matches'!$A:$AD,AF$2,0)</f>
        <v>Green</v>
      </c>
      <c r="AG347" t="str">
        <f>VLOOKUP($Z347,'oddspedia-matches'!$A:$AD,AG$2,0)</f>
        <v>Red</v>
      </c>
      <c r="AH347" t="str">
        <f>VLOOKUP($Z347,'oddspedia-matches'!$A:$AD,AH$2,0)</f>
        <v>Green</v>
      </c>
      <c r="AI347" t="str">
        <f>VLOOKUP($Z347,'oddspedia-matches'!$A:$AD,AI$2,0)</f>
        <v>Red</v>
      </c>
      <c r="AJ347" t="str">
        <f>VLOOKUP($Z347,'oddspedia-matches'!$A:$AD,AJ$2,0)</f>
        <v>Red</v>
      </c>
      <c r="AK347" t="str">
        <f>VLOOKUP($Z347,'oddspedia-matches'!$A:$AD,AK$2,0)</f>
        <v>Green</v>
      </c>
      <c r="AL347" t="str">
        <f>VLOOKUP($Z347,'oddspedia-matches'!$A:$AD,AL$2,0)</f>
        <v>Green</v>
      </c>
      <c r="AM347" t="str">
        <f>VLOOKUP($Z347,'oddspedia-matches'!$A:$AD,AM$2,0)</f>
        <v>Green</v>
      </c>
      <c r="AN347" t="str">
        <f>VLOOKUP($Z347,'oddspedia-matches'!$A:$AD,AN$2,0)</f>
        <v>Red</v>
      </c>
      <c r="AO347" t="str">
        <f>VLOOKUP($Z347,'oddspedia-matches'!$A:$AD,AO$2,0)</f>
        <v>Red</v>
      </c>
      <c r="AP347" t="str">
        <f>VLOOKUP($Z347,'oddspedia-matches'!$A:$AD,AP$2,0)</f>
        <v>Green</v>
      </c>
      <c r="AQ347" t="str">
        <f>VLOOKUP($Z347,'oddspedia-matches'!$A:$AD,AQ$2,0)</f>
        <v>Red</v>
      </c>
    </row>
    <row r="348" spans="2:43" hidden="1" x14ac:dyDescent="0.25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tr">
        <f>VLOOKUP(E348,'Transform table'!A:B,2,0)</f>
        <v>FC Tobol</v>
      </c>
      <c r="Y348" t="str">
        <f>VLOOKUP(F348,'Transform table'!A:B,2,0)</f>
        <v>Atyrau</v>
      </c>
      <c r="Z348" t="str">
        <f t="shared" si="5"/>
        <v>26/07/2026FC TobolAtyrau</v>
      </c>
      <c r="AA348" t="str">
        <f>VLOOKUP($Z348,'oddspedia-matches'!$A:$AD,AA$2,0)</f>
        <v>1 - 0</v>
      </c>
      <c r="AB348" t="str">
        <f>VLOOKUP($Z348,'oddspedia-matches'!$A:$AD,AB$2,0)</f>
        <v>Green</v>
      </c>
      <c r="AC348" t="str">
        <f>VLOOKUP($Z348,'oddspedia-matches'!$A:$AD,AC$2,0)</f>
        <v>Red</v>
      </c>
      <c r="AD348" t="str">
        <f>VLOOKUP($Z348,'oddspedia-matches'!$A:$AD,AD$2,0)</f>
        <v>Red</v>
      </c>
      <c r="AE348" t="str">
        <f>VLOOKUP($Z348,'oddspedia-matches'!$A:$AD,AE$2,0)</f>
        <v>Green</v>
      </c>
      <c r="AF348" t="str">
        <f>VLOOKUP($Z348,'oddspedia-matches'!$A:$AD,AF$2,0)</f>
        <v>Red</v>
      </c>
      <c r="AG348" t="str">
        <f>VLOOKUP($Z348,'oddspedia-matches'!$A:$AD,AG$2,0)</f>
        <v>Green</v>
      </c>
      <c r="AH348" t="str">
        <f>VLOOKUP($Z348,'oddspedia-matches'!$A:$AD,AH$2,0)</f>
        <v>Green</v>
      </c>
      <c r="AI348" t="str">
        <f>VLOOKUP($Z348,'oddspedia-matches'!$A:$AD,AI$2,0)</f>
        <v>Red</v>
      </c>
      <c r="AJ348" t="str">
        <f>VLOOKUP($Z348,'oddspedia-matches'!$A:$AD,AJ$2,0)</f>
        <v>Red</v>
      </c>
      <c r="AK348" t="str">
        <f>VLOOKUP($Z348,'oddspedia-matches'!$A:$AD,AK$2,0)</f>
        <v>Green</v>
      </c>
      <c r="AL348" t="str">
        <f>VLOOKUP($Z348,'oddspedia-matches'!$A:$AD,AL$2,0)</f>
        <v>Red</v>
      </c>
      <c r="AM348" t="str">
        <f>VLOOKUP($Z348,'oddspedia-matches'!$A:$AD,AM$2,0)</f>
        <v>Red</v>
      </c>
      <c r="AN348" t="str">
        <f>VLOOKUP($Z348,'oddspedia-matches'!$A:$AD,AN$2,0)</f>
        <v>Green</v>
      </c>
      <c r="AO348" t="str">
        <f>VLOOKUP($Z348,'oddspedia-matches'!$A:$AD,AO$2,0)</f>
        <v>Green</v>
      </c>
      <c r="AP348" t="str">
        <f>VLOOKUP($Z348,'oddspedia-matches'!$A:$AD,AP$2,0)</f>
        <v>Red</v>
      </c>
      <c r="AQ348" t="str">
        <f>VLOOKUP($Z348,'oddspedia-matches'!$A:$AD,AQ$2,0)</f>
        <v>Green</v>
      </c>
    </row>
    <row r="349" spans="2:43" hidden="1" x14ac:dyDescent="0.25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Zhejiang</v>
      </c>
      <c r="Y349" t="str">
        <f>VLOOKUP(F349,'Transform table'!A:B,2,0)</f>
        <v>Dalian Young Boy</v>
      </c>
      <c r="Z349" t="str">
        <f t="shared" si="5"/>
        <v>26/07/2026ZhejiangDalian Young Boy</v>
      </c>
      <c r="AA349" t="str">
        <f>VLOOKUP($Z349,'oddspedia-matches'!$A:$AD,AA$2,0)</f>
        <v>3 - 2</v>
      </c>
      <c r="AB349" t="str">
        <f>VLOOKUP($Z349,'oddspedia-matches'!$A:$AD,AB$2,0)</f>
        <v>Green</v>
      </c>
      <c r="AC349" t="str">
        <f>VLOOKUP($Z349,'oddspedia-matches'!$A:$AD,AC$2,0)</f>
        <v>Red</v>
      </c>
      <c r="AD349" t="str">
        <f>VLOOKUP($Z349,'oddspedia-matches'!$A:$AD,AD$2,0)</f>
        <v>Red</v>
      </c>
      <c r="AE349" t="str">
        <f>VLOOKUP($Z349,'oddspedia-matches'!$A:$AD,AE$2,0)</f>
        <v>Green</v>
      </c>
      <c r="AF349" t="str">
        <f>VLOOKUP($Z349,'oddspedia-matches'!$A:$AD,AF$2,0)</f>
        <v>Red</v>
      </c>
      <c r="AG349" t="str">
        <f>VLOOKUP($Z349,'oddspedia-matches'!$A:$AD,AG$2,0)</f>
        <v>Green</v>
      </c>
      <c r="AH349" t="str">
        <f>VLOOKUP($Z349,'oddspedia-matches'!$A:$AD,AH$2,0)</f>
        <v>Green</v>
      </c>
      <c r="AI349" t="str">
        <f>VLOOKUP($Z349,'oddspedia-matches'!$A:$AD,AI$2,0)</f>
        <v>Red</v>
      </c>
      <c r="AJ349" t="str">
        <f>VLOOKUP($Z349,'oddspedia-matches'!$A:$AD,AJ$2,0)</f>
        <v>Red</v>
      </c>
      <c r="AK349" t="str">
        <f>VLOOKUP($Z349,'oddspedia-matches'!$A:$AD,AK$2,0)</f>
        <v>Green</v>
      </c>
      <c r="AL349" t="str">
        <f>VLOOKUP($Z349,'oddspedia-matches'!$A:$AD,AL$2,0)</f>
        <v>Green</v>
      </c>
      <c r="AM349" t="str">
        <f>VLOOKUP($Z349,'oddspedia-matches'!$A:$AD,AM$2,0)</f>
        <v>Green</v>
      </c>
      <c r="AN349" t="str">
        <f>VLOOKUP($Z349,'oddspedia-matches'!$A:$AD,AN$2,0)</f>
        <v>Red</v>
      </c>
      <c r="AO349" t="str">
        <f>VLOOKUP($Z349,'oddspedia-matches'!$A:$AD,AO$2,0)</f>
        <v>Red</v>
      </c>
      <c r="AP349" t="str">
        <f>VLOOKUP($Z349,'oddspedia-matches'!$A:$AD,AP$2,0)</f>
        <v>Green</v>
      </c>
      <c r="AQ349" t="str">
        <f>VLOOKUP($Z349,'oddspedia-matches'!$A:$AD,AQ$2,0)</f>
        <v>Red</v>
      </c>
    </row>
    <row r="350" spans="2:43" hidden="1" x14ac:dyDescent="0.25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str">
        <f>VLOOKUP(F350,'Transform table'!A:B,2,0)</f>
        <v>FC Midtjylland</v>
      </c>
      <c r="Z350" t="str">
        <f t="shared" si="5"/>
        <v>26/07/2026SonderjyskeFC Midtjylland</v>
      </c>
      <c r="AA350" t="str">
        <f>VLOOKUP($Z350,'oddspedia-matches'!$A:$AD,AA$2,0)</f>
        <v>2 - 3</v>
      </c>
      <c r="AB350" t="str">
        <f>VLOOKUP($Z350,'oddspedia-matches'!$A:$AD,AB$2,0)</f>
        <v>Red</v>
      </c>
      <c r="AC350" t="str">
        <f>VLOOKUP($Z350,'oddspedia-matches'!$A:$AD,AC$2,0)</f>
        <v>Red</v>
      </c>
      <c r="AD350" t="str">
        <f>VLOOKUP($Z350,'oddspedia-matches'!$A:$AD,AD$2,0)</f>
        <v>Green</v>
      </c>
      <c r="AE350" t="str">
        <f>VLOOKUP($Z350,'oddspedia-matches'!$A:$AD,AE$2,0)</f>
        <v>Red</v>
      </c>
      <c r="AF350" t="str">
        <f>VLOOKUP($Z350,'oddspedia-matches'!$A:$AD,AF$2,0)</f>
        <v>Green</v>
      </c>
      <c r="AG350" t="str">
        <f>VLOOKUP($Z350,'oddspedia-matches'!$A:$AD,AG$2,0)</f>
        <v>Green</v>
      </c>
      <c r="AH350" t="str">
        <f>VLOOKUP($Z350,'oddspedia-matches'!$A:$AD,AH$2,0)</f>
        <v>Red</v>
      </c>
      <c r="AI350" t="str">
        <f>VLOOKUP($Z350,'oddspedia-matches'!$A:$AD,AI$2,0)</f>
        <v>Green</v>
      </c>
      <c r="AJ350" t="str">
        <f>VLOOKUP($Z350,'oddspedia-matches'!$A:$AD,AJ$2,0)</f>
        <v>Red</v>
      </c>
      <c r="AK350" t="str">
        <f>VLOOKUP($Z350,'oddspedia-matches'!$A:$AD,AK$2,0)</f>
        <v>Green</v>
      </c>
      <c r="AL350" t="str">
        <f>VLOOKUP($Z350,'oddspedia-matches'!$A:$AD,AL$2,0)</f>
        <v>Green</v>
      </c>
      <c r="AM350" t="str">
        <f>VLOOKUP($Z350,'oddspedia-matches'!$A:$AD,AM$2,0)</f>
        <v>Green</v>
      </c>
      <c r="AN350" t="str">
        <f>VLOOKUP($Z350,'oddspedia-matches'!$A:$AD,AN$2,0)</f>
        <v>Red</v>
      </c>
      <c r="AO350" t="str">
        <f>VLOOKUP($Z350,'oddspedia-matches'!$A:$AD,AO$2,0)</f>
        <v>Red</v>
      </c>
      <c r="AP350" t="str">
        <f>VLOOKUP($Z350,'oddspedia-matches'!$A:$AD,AP$2,0)</f>
        <v>Green</v>
      </c>
      <c r="AQ350" t="str">
        <f>VLOOKUP($Z350,'oddspedia-matches'!$A:$AD,AQ$2,0)</f>
        <v>Red</v>
      </c>
    </row>
    <row r="351" spans="2:43" hidden="1" x14ac:dyDescent="0.25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tr">
        <f>VLOOKUP(E351,'Transform table'!A:B,2,0)</f>
        <v>Hobro IK</v>
      </c>
      <c r="Y351" t="str">
        <f>VLOOKUP(F351,'Transform table'!A:B,2,0)</f>
        <v>Aarhus Fremad</v>
      </c>
      <c r="Z351" t="str">
        <f t="shared" si="5"/>
        <v>26/07/2026Hobro IKAarhus Fremad</v>
      </c>
      <c r="AA351" t="str">
        <f>VLOOKUP($Z351,'oddspedia-matches'!$A:$AD,AA$2,0)</f>
        <v>1 - 2</v>
      </c>
      <c r="AB351" t="str">
        <f>VLOOKUP($Z351,'oddspedia-matches'!$A:$AD,AB$2,0)</f>
        <v>Red</v>
      </c>
      <c r="AC351" t="str">
        <f>VLOOKUP($Z351,'oddspedia-matches'!$A:$AD,AC$2,0)</f>
        <v>Red</v>
      </c>
      <c r="AD351" t="str">
        <f>VLOOKUP($Z351,'oddspedia-matches'!$A:$AD,AD$2,0)</f>
        <v>Green</v>
      </c>
      <c r="AE351" t="str">
        <f>VLOOKUP($Z351,'oddspedia-matches'!$A:$AD,AE$2,0)</f>
        <v>Red</v>
      </c>
      <c r="AF351" t="str">
        <f>VLOOKUP($Z351,'oddspedia-matches'!$A:$AD,AF$2,0)</f>
        <v>Green</v>
      </c>
      <c r="AG351" t="str">
        <f>VLOOKUP($Z351,'oddspedia-matches'!$A:$AD,AG$2,0)</f>
        <v>Green</v>
      </c>
      <c r="AH351" t="str">
        <f>VLOOKUP($Z351,'oddspedia-matches'!$A:$AD,AH$2,0)</f>
        <v>Red</v>
      </c>
      <c r="AI351" t="str">
        <f>VLOOKUP($Z351,'oddspedia-matches'!$A:$AD,AI$2,0)</f>
        <v>Red</v>
      </c>
      <c r="AJ351" t="str">
        <f>VLOOKUP($Z351,'oddspedia-matches'!$A:$AD,AJ$2,0)</f>
        <v>Green</v>
      </c>
      <c r="AK351" t="str">
        <f>VLOOKUP($Z351,'oddspedia-matches'!$A:$AD,AK$2,0)</f>
        <v>Green</v>
      </c>
      <c r="AL351" t="str">
        <f>VLOOKUP($Z351,'oddspedia-matches'!$A:$AD,AL$2,0)</f>
        <v>Green</v>
      </c>
      <c r="AM351" t="str">
        <f>VLOOKUP($Z351,'oddspedia-matches'!$A:$AD,AM$2,0)</f>
        <v>Green</v>
      </c>
      <c r="AN351" t="str">
        <f>VLOOKUP($Z351,'oddspedia-matches'!$A:$AD,AN$2,0)</f>
        <v>Red</v>
      </c>
      <c r="AO351" t="str">
        <f>VLOOKUP($Z351,'oddspedia-matches'!$A:$AD,AO$2,0)</f>
        <v>Green</v>
      </c>
      <c r="AP351" t="str">
        <f>VLOOKUP($Z351,'oddspedia-matches'!$A:$AD,AP$2,0)</f>
        <v>Green</v>
      </c>
      <c r="AQ351" t="str">
        <f>VLOOKUP($Z351,'oddspedia-matches'!$A:$AD,AQ$2,0)</f>
        <v>Red</v>
      </c>
    </row>
    <row r="352" spans="2:43" hidden="1" x14ac:dyDescent="0.25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 t="shared" si="5"/>
        <v>26/07/2026IlvesFC Lahti</v>
      </c>
      <c r="AA352" t="str">
        <f>VLOOKUP($Z352,'oddspedia-matches'!$A:$AD,AA$2,0)</f>
        <v>1 - 0</v>
      </c>
      <c r="AB352" t="str">
        <f>VLOOKUP($Z352,'oddspedia-matches'!$A:$AD,AB$2,0)</f>
        <v>Green</v>
      </c>
      <c r="AC352" t="str">
        <f>VLOOKUP($Z352,'oddspedia-matches'!$A:$AD,AC$2,0)</f>
        <v>Red</v>
      </c>
      <c r="AD352" t="str">
        <f>VLOOKUP($Z352,'oddspedia-matches'!$A:$AD,AD$2,0)</f>
        <v>Red</v>
      </c>
      <c r="AE352" t="str">
        <f>VLOOKUP($Z352,'oddspedia-matches'!$A:$AD,AE$2,0)</f>
        <v>Green</v>
      </c>
      <c r="AF352" t="str">
        <f>VLOOKUP($Z352,'oddspedia-matches'!$A:$AD,AF$2,0)</f>
        <v>Red</v>
      </c>
      <c r="AG352" t="str">
        <f>VLOOKUP($Z352,'oddspedia-matches'!$A:$AD,AG$2,0)</f>
        <v>Green</v>
      </c>
      <c r="AH352" t="str">
        <f>VLOOKUP($Z352,'oddspedia-matches'!$A:$AD,AH$2,0)</f>
        <v>Green</v>
      </c>
      <c r="AI352" t="str">
        <f>VLOOKUP($Z352,'oddspedia-matches'!$A:$AD,AI$2,0)</f>
        <v>Red</v>
      </c>
      <c r="AJ352" t="str">
        <f>VLOOKUP($Z352,'oddspedia-matches'!$A:$AD,AJ$2,0)</f>
        <v>Red</v>
      </c>
      <c r="AK352" t="str">
        <f>VLOOKUP($Z352,'oddspedia-matches'!$A:$AD,AK$2,0)</f>
        <v>Green</v>
      </c>
      <c r="AL352" t="str">
        <f>VLOOKUP($Z352,'oddspedia-matches'!$A:$AD,AL$2,0)</f>
        <v>Red</v>
      </c>
      <c r="AM352" t="str">
        <f>VLOOKUP($Z352,'oddspedia-matches'!$A:$AD,AM$2,0)</f>
        <v>Red</v>
      </c>
      <c r="AN352" t="str">
        <f>VLOOKUP($Z352,'oddspedia-matches'!$A:$AD,AN$2,0)</f>
        <v>Green</v>
      </c>
      <c r="AO352" t="str">
        <f>VLOOKUP($Z352,'oddspedia-matches'!$A:$AD,AO$2,0)</f>
        <v>Green</v>
      </c>
      <c r="AP352" t="str">
        <f>VLOOKUP($Z352,'oddspedia-matches'!$A:$AD,AP$2,0)</f>
        <v>Red</v>
      </c>
      <c r="AQ352" t="str">
        <f>VLOOKUP($Z352,'oddspedia-matches'!$A:$AD,AQ$2,0)</f>
        <v>Green</v>
      </c>
    </row>
    <row r="353" spans="2:43" hidden="1" x14ac:dyDescent="0.25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str">
        <f>VLOOKUP(F353,'Transform table'!A:B,2,0)</f>
        <v>IF Gnistan</v>
      </c>
      <c r="Z353" t="str">
        <f t="shared" si="5"/>
        <v>26/07/2026Inter TurkuIF Gnistan</v>
      </c>
      <c r="AA353" t="str">
        <f>VLOOKUP($Z353,'oddspedia-matches'!$A:$AD,AA$2,0)</f>
        <v>1 - 2</v>
      </c>
      <c r="AB353" t="str">
        <f>VLOOKUP($Z353,'oddspedia-matches'!$A:$AD,AB$2,0)</f>
        <v>Red</v>
      </c>
      <c r="AC353" t="str">
        <f>VLOOKUP($Z353,'oddspedia-matches'!$A:$AD,AC$2,0)</f>
        <v>Red</v>
      </c>
      <c r="AD353" t="str">
        <f>VLOOKUP($Z353,'oddspedia-matches'!$A:$AD,AD$2,0)</f>
        <v>Green</v>
      </c>
      <c r="AE353" t="str">
        <f>VLOOKUP($Z353,'oddspedia-matches'!$A:$AD,AE$2,0)</f>
        <v>Red</v>
      </c>
      <c r="AF353" t="str">
        <f>VLOOKUP($Z353,'oddspedia-matches'!$A:$AD,AF$2,0)</f>
        <v>Green</v>
      </c>
      <c r="AG353" t="str">
        <f>VLOOKUP($Z353,'oddspedia-matches'!$A:$AD,AG$2,0)</f>
        <v>Green</v>
      </c>
      <c r="AH353" t="str">
        <f>VLOOKUP($Z353,'oddspedia-matches'!$A:$AD,AH$2,0)</f>
        <v>Red</v>
      </c>
      <c r="AI353" t="str">
        <f>VLOOKUP($Z353,'oddspedia-matches'!$A:$AD,AI$2,0)</f>
        <v>Red</v>
      </c>
      <c r="AJ353" t="str">
        <f>VLOOKUP($Z353,'oddspedia-matches'!$A:$AD,AJ$2,0)</f>
        <v>Green</v>
      </c>
      <c r="AK353" t="str">
        <f>VLOOKUP($Z353,'oddspedia-matches'!$A:$AD,AK$2,0)</f>
        <v>Green</v>
      </c>
      <c r="AL353" t="str">
        <f>VLOOKUP($Z353,'oddspedia-matches'!$A:$AD,AL$2,0)</f>
        <v>Green</v>
      </c>
      <c r="AM353" t="str">
        <f>VLOOKUP($Z353,'oddspedia-matches'!$A:$AD,AM$2,0)</f>
        <v>Green</v>
      </c>
      <c r="AN353" t="str">
        <f>VLOOKUP($Z353,'oddspedia-matches'!$A:$AD,AN$2,0)</f>
        <v>Red</v>
      </c>
      <c r="AO353" t="str">
        <f>VLOOKUP($Z353,'oddspedia-matches'!$A:$AD,AO$2,0)</f>
        <v>Green</v>
      </c>
      <c r="AP353" t="str">
        <f>VLOOKUP($Z353,'oddspedia-matches'!$A:$AD,AP$2,0)</f>
        <v>Green</v>
      </c>
      <c r="AQ353" t="str">
        <f>VLOOKUP($Z353,'oddspedia-matches'!$A:$AD,AQ$2,0)</f>
        <v>Red</v>
      </c>
    </row>
    <row r="354" spans="2:43" hidden="1" x14ac:dyDescent="0.25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str">
        <f>VLOOKUP(F354,'Transform table'!A:B,2,0)</f>
        <v>Riga FC</v>
      </c>
      <c r="Z354" t="str">
        <f t="shared" si="5"/>
        <v>26/07/2026SK Super NovaRiga FC</v>
      </c>
      <c r="AA354" t="str">
        <f>VLOOKUP($Z354,'oddspedia-matches'!$A:$AD,AA$2,0)</f>
        <v xml:space="preserve"> - </v>
      </c>
      <c r="AB354" t="str">
        <f>VLOOKUP($Z354,'oddspedia-matches'!$A:$AD,AB$2,0)</f>
        <v>Red</v>
      </c>
      <c r="AC354" t="str">
        <f>VLOOKUP($Z354,'oddspedia-matches'!$A:$AD,AC$2,0)</f>
        <v>Green</v>
      </c>
      <c r="AD354" t="str">
        <f>VLOOKUP($Z354,'oddspedia-matches'!$A:$AD,AD$2,0)</f>
        <v>Red</v>
      </c>
      <c r="AE354" t="str">
        <f>VLOOKUP($Z354,'oddspedia-matches'!$A:$AD,AE$2,0)</f>
        <v>Green</v>
      </c>
      <c r="AF354" t="str">
        <f>VLOOKUP($Z354,'oddspedia-matches'!$A:$AD,AF$2,0)</f>
        <v>Green</v>
      </c>
      <c r="AG354" t="str">
        <f>VLOOKUP($Z354,'oddspedia-matches'!$A:$AD,AG$2,0)</f>
        <v>Red</v>
      </c>
      <c r="AH354" t="str">
        <f>VLOOKUP($Z354,'oddspedia-matches'!$A:$AD,AH$2,0)</f>
        <v>Red</v>
      </c>
      <c r="AI354" t="str">
        <f>VLOOKUP($Z354,'oddspedia-matches'!$A:$AD,AI$2,0)</f>
        <v>Green</v>
      </c>
      <c r="AJ354" t="str">
        <f>VLOOKUP($Z354,'oddspedia-matches'!$A:$AD,AJ$2,0)</f>
        <v>Red</v>
      </c>
      <c r="AK354" t="str">
        <f>VLOOKUP($Z354,'oddspedia-matches'!$A:$AD,AK$2,0)</f>
        <v>Red</v>
      </c>
      <c r="AL354" t="str">
        <f>VLOOKUP($Z354,'oddspedia-matches'!$A:$AD,AL$2,0)</f>
        <v>Red</v>
      </c>
      <c r="AM354" t="str">
        <f>VLOOKUP($Z354,'oddspedia-matches'!$A:$AD,AM$2,0)</f>
        <v>Red</v>
      </c>
      <c r="AN354" t="str">
        <f>VLOOKUP($Z354,'oddspedia-matches'!$A:$AD,AN$2,0)</f>
        <v>Green</v>
      </c>
      <c r="AO354" t="str">
        <f>VLOOKUP($Z354,'oddspedia-matches'!$A:$AD,AO$2,0)</f>
        <v>Green</v>
      </c>
      <c r="AP354" t="str">
        <f>VLOOKUP($Z354,'oddspedia-matches'!$A:$AD,AP$2,0)</f>
        <v>Red</v>
      </c>
      <c r="AQ354" t="str">
        <f>VLOOKUP($Z354,'oddspedia-matches'!$A:$AD,AQ$2,0)</f>
        <v>Green</v>
      </c>
    </row>
    <row r="355" spans="2:43" hidden="1" x14ac:dyDescent="0.25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FK Vilnus BFA</v>
      </c>
      <c r="Y355" t="str">
        <f>VLOOKUP(F355,'Transform table'!A:B,2,0)</f>
        <v>NFA Kaunas</v>
      </c>
      <c r="Z355" t="str">
        <f t="shared" si="5"/>
        <v>26/07/2026FK Vilnus BFANFA Kaunas</v>
      </c>
      <c r="AA355" t="str">
        <f>VLOOKUP($Z355,'oddspedia-matches'!$A:$AD,AA$2,0)</f>
        <v>3 - 1</v>
      </c>
      <c r="AB355" t="str">
        <f>VLOOKUP($Z355,'oddspedia-matches'!$A:$AD,AB$2,0)</f>
        <v>Green</v>
      </c>
      <c r="AC355" t="str">
        <f>VLOOKUP($Z355,'oddspedia-matches'!$A:$AD,AC$2,0)</f>
        <v>Red</v>
      </c>
      <c r="AD355" t="str">
        <f>VLOOKUP($Z355,'oddspedia-matches'!$A:$AD,AD$2,0)</f>
        <v>Red</v>
      </c>
      <c r="AE355" t="str">
        <f>VLOOKUP($Z355,'oddspedia-matches'!$A:$AD,AE$2,0)</f>
        <v>Green</v>
      </c>
      <c r="AF355" t="str">
        <f>VLOOKUP($Z355,'oddspedia-matches'!$A:$AD,AF$2,0)</f>
        <v>Red</v>
      </c>
      <c r="AG355" t="str">
        <f>VLOOKUP($Z355,'oddspedia-matches'!$A:$AD,AG$2,0)</f>
        <v>Green</v>
      </c>
      <c r="AH355" t="str">
        <f>VLOOKUP($Z355,'oddspedia-matches'!$A:$AD,AH$2,0)</f>
        <v>Green</v>
      </c>
      <c r="AI355" t="str">
        <f>VLOOKUP($Z355,'oddspedia-matches'!$A:$AD,AI$2,0)</f>
        <v>Red</v>
      </c>
      <c r="AJ355" t="str">
        <f>VLOOKUP($Z355,'oddspedia-matches'!$A:$AD,AJ$2,0)</f>
        <v>Red</v>
      </c>
      <c r="AK355" t="str">
        <f>VLOOKUP($Z355,'oddspedia-matches'!$A:$AD,AK$2,0)</f>
        <v>Green</v>
      </c>
      <c r="AL355" t="str">
        <f>VLOOKUP($Z355,'oddspedia-matches'!$A:$AD,AL$2,0)</f>
        <v>Green</v>
      </c>
      <c r="AM355" t="str">
        <f>VLOOKUP($Z355,'oddspedia-matches'!$A:$AD,AM$2,0)</f>
        <v>Green</v>
      </c>
      <c r="AN355" t="str">
        <f>VLOOKUP($Z355,'oddspedia-matches'!$A:$AD,AN$2,0)</f>
        <v>Red</v>
      </c>
      <c r="AO355" t="str">
        <f>VLOOKUP($Z355,'oddspedia-matches'!$A:$AD,AO$2,0)</f>
        <v>Red</v>
      </c>
      <c r="AP355" t="str">
        <f>VLOOKUP($Z355,'oddspedia-matches'!$A:$AD,AP$2,0)</f>
        <v>Green</v>
      </c>
      <c r="AQ355" t="str">
        <f>VLOOKUP($Z355,'oddspedia-matches'!$A:$AD,AQ$2,0)</f>
        <v>Red</v>
      </c>
    </row>
    <row r="356" spans="2:43" hidden="1" x14ac:dyDescent="0.25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Ufa</v>
      </c>
      <c r="Y356" t="str">
        <f>VLOOKUP(F356,'Transform table'!A:B,2,0)</f>
        <v>Energiya Khabarovsk</v>
      </c>
      <c r="Z356" t="str">
        <f t="shared" si="5"/>
        <v>26/07/2026UfaEnergiya Khabarovsk</v>
      </c>
      <c r="AA356" t="str">
        <f>VLOOKUP($Z356,'oddspedia-matches'!$A:$AD,AA$2,0)</f>
        <v>1 - 0</v>
      </c>
      <c r="AB356" t="str">
        <f>VLOOKUP($Z356,'oddspedia-matches'!$A:$AD,AB$2,0)</f>
        <v>Green</v>
      </c>
      <c r="AC356" t="str">
        <f>VLOOKUP($Z356,'oddspedia-matches'!$A:$AD,AC$2,0)</f>
        <v>Red</v>
      </c>
      <c r="AD356" t="str">
        <f>VLOOKUP($Z356,'oddspedia-matches'!$A:$AD,AD$2,0)</f>
        <v>Red</v>
      </c>
      <c r="AE356" t="str">
        <f>VLOOKUP($Z356,'oddspedia-matches'!$A:$AD,AE$2,0)</f>
        <v>Green</v>
      </c>
      <c r="AF356" t="str">
        <f>VLOOKUP($Z356,'oddspedia-matches'!$A:$AD,AF$2,0)</f>
        <v>Red</v>
      </c>
      <c r="AG356" t="str">
        <f>VLOOKUP($Z356,'oddspedia-matches'!$A:$AD,AG$2,0)</f>
        <v>Green</v>
      </c>
      <c r="AH356" t="str">
        <f>VLOOKUP($Z356,'oddspedia-matches'!$A:$AD,AH$2,0)</f>
        <v>Green</v>
      </c>
      <c r="AI356" t="str">
        <f>VLOOKUP($Z356,'oddspedia-matches'!$A:$AD,AI$2,0)</f>
        <v>Red</v>
      </c>
      <c r="AJ356" t="str">
        <f>VLOOKUP($Z356,'oddspedia-matches'!$A:$AD,AJ$2,0)</f>
        <v>Red</v>
      </c>
      <c r="AK356" t="str">
        <f>VLOOKUP($Z356,'oddspedia-matches'!$A:$AD,AK$2,0)</f>
        <v>Green</v>
      </c>
      <c r="AL356" t="str">
        <f>VLOOKUP($Z356,'oddspedia-matches'!$A:$AD,AL$2,0)</f>
        <v>Red</v>
      </c>
      <c r="AM356" t="str">
        <f>VLOOKUP($Z356,'oddspedia-matches'!$A:$AD,AM$2,0)</f>
        <v>Red</v>
      </c>
      <c r="AN356" t="str">
        <f>VLOOKUP($Z356,'oddspedia-matches'!$A:$AD,AN$2,0)</f>
        <v>Green</v>
      </c>
      <c r="AO356" t="str">
        <f>VLOOKUP($Z356,'oddspedia-matches'!$A:$AD,AO$2,0)</f>
        <v>Green</v>
      </c>
      <c r="AP356" t="str">
        <f>VLOOKUP($Z356,'oddspedia-matches'!$A:$AD,AP$2,0)</f>
        <v>Red</v>
      </c>
      <c r="AQ356" t="str">
        <f>VLOOKUP($Z356,'oddspedia-matches'!$A:$AD,AQ$2,0)</f>
        <v>Green</v>
      </c>
    </row>
    <row r="357" spans="2:43" hidden="1" x14ac:dyDescent="0.25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</v>
      </c>
      <c r="Y357" t="str">
        <f>VLOOKUP(F357,'Transform table'!A:B,2,0)</f>
        <v>Hammarby IF</v>
      </c>
      <c r="Z357" t="str">
        <f t="shared" si="5"/>
        <v>26/07/2026BrommapojkarnaHammarby IF</v>
      </c>
      <c r="AA357" t="str">
        <f>VLOOKUP($Z357,'oddspedia-matches'!$A:$AD,AA$2,0)</f>
        <v>1 - 1</v>
      </c>
      <c r="AB357" t="str">
        <f>VLOOKUP($Z357,'oddspedia-matches'!$A:$AD,AB$2,0)</f>
        <v>Red</v>
      </c>
      <c r="AC357" t="str">
        <f>VLOOKUP($Z357,'oddspedia-matches'!$A:$AD,AC$2,0)</f>
        <v>Green</v>
      </c>
      <c r="AD357" t="str">
        <f>VLOOKUP($Z357,'oddspedia-matches'!$A:$AD,AD$2,0)</f>
        <v>Red</v>
      </c>
      <c r="AE357" t="str">
        <f>VLOOKUP($Z357,'oddspedia-matches'!$A:$AD,AE$2,0)</f>
        <v>Green</v>
      </c>
      <c r="AF357" t="str">
        <f>VLOOKUP($Z357,'oddspedia-matches'!$A:$AD,AF$2,0)</f>
        <v>Green</v>
      </c>
      <c r="AG357" t="str">
        <f>VLOOKUP($Z357,'oddspedia-matches'!$A:$AD,AG$2,0)</f>
        <v>Red</v>
      </c>
      <c r="AH357" t="str">
        <f>VLOOKUP($Z357,'oddspedia-matches'!$A:$AD,AH$2,0)</f>
        <v>Red</v>
      </c>
      <c r="AI357" t="str">
        <f>VLOOKUP($Z357,'oddspedia-matches'!$A:$AD,AI$2,0)</f>
        <v>Green</v>
      </c>
      <c r="AJ357" t="str">
        <f>VLOOKUP($Z357,'oddspedia-matches'!$A:$AD,AJ$2,0)</f>
        <v>Red</v>
      </c>
      <c r="AK357" t="str">
        <f>VLOOKUP($Z357,'oddspedia-matches'!$A:$AD,AK$2,0)</f>
        <v>Red</v>
      </c>
      <c r="AL357" t="str">
        <f>VLOOKUP($Z357,'oddspedia-matches'!$A:$AD,AL$2,0)</f>
        <v>Green</v>
      </c>
      <c r="AM357" t="str">
        <f>VLOOKUP($Z357,'oddspedia-matches'!$A:$AD,AM$2,0)</f>
        <v>Red</v>
      </c>
      <c r="AN357" t="str">
        <f>VLOOKUP($Z357,'oddspedia-matches'!$A:$AD,AN$2,0)</f>
        <v>Green</v>
      </c>
      <c r="AO357" t="str">
        <f>VLOOKUP($Z357,'oddspedia-matches'!$A:$AD,AO$2,0)</f>
        <v>Green</v>
      </c>
      <c r="AP357" t="str">
        <f>VLOOKUP($Z357,'oddspedia-matches'!$A:$AD,AP$2,0)</f>
        <v>Green</v>
      </c>
      <c r="AQ357" t="str">
        <f>VLOOKUP($Z357,'oddspedia-matches'!$A:$AD,AQ$2,0)</f>
        <v>Red</v>
      </c>
    </row>
    <row r="358" spans="2:43" hidden="1" x14ac:dyDescent="0.25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IK Sirius</v>
      </c>
      <c r="Y358" t="str">
        <f>VLOOKUP(F358,'Transform table'!A:B,2,0)</f>
        <v>IFK Goteborg</v>
      </c>
      <c r="Z358" t="str">
        <f t="shared" si="5"/>
        <v>26/07/2026IK SiriusIFK Goteborg</v>
      </c>
      <c r="AA358" t="str">
        <f>VLOOKUP($Z358,'oddspedia-matches'!$A:$AD,AA$2,0)</f>
        <v>4 - 1</v>
      </c>
      <c r="AB358" t="str">
        <f>VLOOKUP($Z358,'oddspedia-matches'!$A:$AD,AB$2,0)</f>
        <v>Green</v>
      </c>
      <c r="AC358" t="str">
        <f>VLOOKUP($Z358,'oddspedia-matches'!$A:$AD,AC$2,0)</f>
        <v>Red</v>
      </c>
      <c r="AD358" t="str">
        <f>VLOOKUP($Z358,'oddspedia-matches'!$A:$AD,AD$2,0)</f>
        <v>Red</v>
      </c>
      <c r="AE358" t="str">
        <f>VLOOKUP($Z358,'oddspedia-matches'!$A:$AD,AE$2,0)</f>
        <v>Green</v>
      </c>
      <c r="AF358" t="str">
        <f>VLOOKUP($Z358,'oddspedia-matches'!$A:$AD,AF$2,0)</f>
        <v>Red</v>
      </c>
      <c r="AG358" t="str">
        <f>VLOOKUP($Z358,'oddspedia-matches'!$A:$AD,AG$2,0)</f>
        <v>Green</v>
      </c>
      <c r="AH358" t="str">
        <f>VLOOKUP($Z358,'oddspedia-matches'!$A:$AD,AH$2,0)</f>
        <v>Green</v>
      </c>
      <c r="AI358" t="str">
        <f>VLOOKUP($Z358,'oddspedia-matches'!$A:$AD,AI$2,0)</f>
        <v>Red</v>
      </c>
      <c r="AJ358" t="str">
        <f>VLOOKUP($Z358,'oddspedia-matches'!$A:$AD,AJ$2,0)</f>
        <v>Red</v>
      </c>
      <c r="AK358" t="str">
        <f>VLOOKUP($Z358,'oddspedia-matches'!$A:$AD,AK$2,0)</f>
        <v>Green</v>
      </c>
      <c r="AL358" t="str">
        <f>VLOOKUP($Z358,'oddspedia-matches'!$A:$AD,AL$2,0)</f>
        <v>Green</v>
      </c>
      <c r="AM358" t="str">
        <f>VLOOKUP($Z358,'oddspedia-matches'!$A:$AD,AM$2,0)</f>
        <v>Green</v>
      </c>
      <c r="AN358" t="str">
        <f>VLOOKUP($Z358,'oddspedia-matches'!$A:$AD,AN$2,0)</f>
        <v>Red</v>
      </c>
      <c r="AO358" t="str">
        <f>VLOOKUP($Z358,'oddspedia-matches'!$A:$AD,AO$2,0)</f>
        <v>Red</v>
      </c>
      <c r="AP358" t="str">
        <f>VLOOKUP($Z358,'oddspedia-matches'!$A:$AD,AP$2,0)</f>
        <v>Green</v>
      </c>
      <c r="AQ358" t="str">
        <f>VLOOKUP($Z358,'oddspedia-matches'!$A:$AD,AQ$2,0)</f>
        <v>Red</v>
      </c>
    </row>
    <row r="359" spans="2:43" hidden="1" x14ac:dyDescent="0.25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tr">
        <f>VLOOKUP(E359,'Transform table'!A:B,2,0)</f>
        <v>Probiy Gorodenka</v>
      </c>
      <c r="Y359" t="str">
        <f>VLOOKUP(F359,'Transform table'!A:B,2,0)</f>
        <v>FC Ingulets</v>
      </c>
      <c r="Z359" t="str">
        <f t="shared" si="5"/>
        <v>26/07/2026Probiy GorodenkaFC Ingulets</v>
      </c>
      <c r="AA359" t="str">
        <f>VLOOKUP($Z359,'oddspedia-matches'!$A:$AD,AA$2,0)</f>
        <v>2 - 2</v>
      </c>
      <c r="AB359" t="str">
        <f>VLOOKUP($Z359,'oddspedia-matches'!$A:$AD,AB$2,0)</f>
        <v>Red</v>
      </c>
      <c r="AC359" t="str">
        <f>VLOOKUP($Z359,'oddspedia-matches'!$A:$AD,AC$2,0)</f>
        <v>Green</v>
      </c>
      <c r="AD359" t="str">
        <f>VLOOKUP($Z359,'oddspedia-matches'!$A:$AD,AD$2,0)</f>
        <v>Red</v>
      </c>
      <c r="AE359" t="str">
        <f>VLOOKUP($Z359,'oddspedia-matches'!$A:$AD,AE$2,0)</f>
        <v>Green</v>
      </c>
      <c r="AF359" t="str">
        <f>VLOOKUP($Z359,'oddspedia-matches'!$A:$AD,AF$2,0)</f>
        <v>Green</v>
      </c>
      <c r="AG359" t="str">
        <f>VLOOKUP($Z359,'oddspedia-matches'!$A:$AD,AG$2,0)</f>
        <v>Red</v>
      </c>
      <c r="AH359" t="str">
        <f>VLOOKUP($Z359,'oddspedia-matches'!$A:$AD,AH$2,0)</f>
        <v>Red</v>
      </c>
      <c r="AI359" t="str">
        <f>VLOOKUP($Z359,'oddspedia-matches'!$A:$AD,AI$2,0)</f>
        <v>Green</v>
      </c>
      <c r="AJ359" t="str">
        <f>VLOOKUP($Z359,'oddspedia-matches'!$A:$AD,AJ$2,0)</f>
        <v>Red</v>
      </c>
      <c r="AK359" t="str">
        <f>VLOOKUP($Z359,'oddspedia-matches'!$A:$AD,AK$2,0)</f>
        <v>Red</v>
      </c>
      <c r="AL359" t="str">
        <f>VLOOKUP($Z359,'oddspedia-matches'!$A:$AD,AL$2,0)</f>
        <v>Green</v>
      </c>
      <c r="AM359" t="str">
        <f>VLOOKUP($Z359,'oddspedia-matches'!$A:$AD,AM$2,0)</f>
        <v>Green</v>
      </c>
      <c r="AN359" t="str">
        <f>VLOOKUP($Z359,'oddspedia-matches'!$A:$AD,AN$2,0)</f>
        <v>Red</v>
      </c>
      <c r="AO359" t="str">
        <f>VLOOKUP($Z359,'oddspedia-matches'!$A:$AD,AO$2,0)</f>
        <v>Red</v>
      </c>
      <c r="AP359" t="str">
        <f>VLOOKUP($Z359,'oddspedia-matches'!$A:$AD,AP$2,0)</f>
        <v>Green</v>
      </c>
      <c r="AQ359" t="str">
        <f>VLOOKUP($Z359,'oddspedia-matches'!$A:$AD,AQ$2,0)</f>
        <v>Red</v>
      </c>
    </row>
    <row r="360" spans="2:43" hidden="1" x14ac:dyDescent="0.25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tr">
        <f>VLOOKUP(E360,'Transform table'!A:B,2,0)</f>
        <v>FC Kulykiv</v>
      </c>
      <c r="Y360" t="str">
        <f>VLOOKUP(F360,'Transform table'!A:B,2,0)</f>
        <v>FC Kharkiv</v>
      </c>
      <c r="Z360" t="str">
        <f t="shared" si="5"/>
        <v>26/07/2026FC KulykivFC Kharkiv</v>
      </c>
      <c r="AA360" t="str">
        <f>VLOOKUP($Z360,'oddspedia-matches'!$A:$AD,AA$2,0)</f>
        <v>2 - 1</v>
      </c>
      <c r="AB360" t="str">
        <f>VLOOKUP($Z360,'oddspedia-matches'!$A:$AD,AB$2,0)</f>
        <v>Green</v>
      </c>
      <c r="AC360" t="str">
        <f>VLOOKUP($Z360,'oddspedia-matches'!$A:$AD,AC$2,0)</f>
        <v>Red</v>
      </c>
      <c r="AD360" t="str">
        <f>VLOOKUP($Z360,'oddspedia-matches'!$A:$AD,AD$2,0)</f>
        <v>Red</v>
      </c>
      <c r="AE360" t="str">
        <f>VLOOKUP($Z360,'oddspedia-matches'!$A:$AD,AE$2,0)</f>
        <v>Green</v>
      </c>
      <c r="AF360" t="str">
        <f>VLOOKUP($Z360,'oddspedia-matches'!$A:$AD,AF$2,0)</f>
        <v>Red</v>
      </c>
      <c r="AG360" t="str">
        <f>VLOOKUP($Z360,'oddspedia-matches'!$A:$AD,AG$2,0)</f>
        <v>Green</v>
      </c>
      <c r="AH360" t="str">
        <f>VLOOKUP($Z360,'oddspedia-matches'!$A:$AD,AH$2,0)</f>
        <v>Red</v>
      </c>
      <c r="AI360" t="str">
        <f>VLOOKUP($Z360,'oddspedia-matches'!$A:$AD,AI$2,0)</f>
        <v>Green</v>
      </c>
      <c r="AJ360" t="str">
        <f>VLOOKUP($Z360,'oddspedia-matches'!$A:$AD,AJ$2,0)</f>
        <v>Red</v>
      </c>
      <c r="AK360" t="str">
        <f>VLOOKUP($Z360,'oddspedia-matches'!$A:$AD,AK$2,0)</f>
        <v>Red</v>
      </c>
      <c r="AL360" t="str">
        <f>VLOOKUP($Z360,'oddspedia-matches'!$A:$AD,AL$2,0)</f>
        <v>Green</v>
      </c>
      <c r="AM360" t="str">
        <f>VLOOKUP($Z360,'oddspedia-matches'!$A:$AD,AM$2,0)</f>
        <v>Green</v>
      </c>
      <c r="AN360" t="str">
        <f>VLOOKUP($Z360,'oddspedia-matches'!$A:$AD,AN$2,0)</f>
        <v>Red</v>
      </c>
      <c r="AO360" t="str">
        <f>VLOOKUP($Z360,'oddspedia-matches'!$A:$AD,AO$2,0)</f>
        <v>Green</v>
      </c>
      <c r="AP360" t="str">
        <f>VLOOKUP($Z360,'oddspedia-matches'!$A:$AD,AP$2,0)</f>
        <v>Green</v>
      </c>
      <c r="AQ360" t="str">
        <f>VLOOKUP($Z360,'oddspedia-matches'!$A:$AD,AQ$2,0)</f>
        <v>Red</v>
      </c>
    </row>
    <row r="361" spans="2:43" hidden="1" x14ac:dyDescent="0.25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tr">
        <f>VLOOKUP(E361,'Transform table'!A:B,2,0)</f>
        <v>Kolos Kovalivka U21</v>
      </c>
      <c r="Y361" t="str">
        <f>VLOOKUP(F361,'Transform table'!A:B,2,0)</f>
        <v>FC Prykarpattya</v>
      </c>
      <c r="Z361" t="str">
        <f t="shared" si="5"/>
        <v>26/07/2026Kolos Kovalivka U21FC Prykarpattya</v>
      </c>
      <c r="AA361" t="str">
        <f>VLOOKUP($Z361,'oddspedia-matches'!$A:$AD,AA$2,0)</f>
        <v>1 - 0</v>
      </c>
      <c r="AB361" t="str">
        <f>VLOOKUP($Z361,'oddspedia-matches'!$A:$AD,AB$2,0)</f>
        <v>Green</v>
      </c>
      <c r="AC361" t="str">
        <f>VLOOKUP($Z361,'oddspedia-matches'!$A:$AD,AC$2,0)</f>
        <v>Red</v>
      </c>
      <c r="AD361" t="str">
        <f>VLOOKUP($Z361,'oddspedia-matches'!$A:$AD,AD$2,0)</f>
        <v>Red</v>
      </c>
      <c r="AE361" t="str">
        <f>VLOOKUP($Z361,'oddspedia-matches'!$A:$AD,AE$2,0)</f>
        <v>Green</v>
      </c>
      <c r="AF361" t="str">
        <f>VLOOKUP($Z361,'oddspedia-matches'!$A:$AD,AF$2,0)</f>
        <v>Red</v>
      </c>
      <c r="AG361" t="str">
        <f>VLOOKUP($Z361,'oddspedia-matches'!$A:$AD,AG$2,0)</f>
        <v>Green</v>
      </c>
      <c r="AH361" t="str">
        <f>VLOOKUP($Z361,'oddspedia-matches'!$A:$AD,AH$2,0)</f>
        <v>Red</v>
      </c>
      <c r="AI361" t="str">
        <f>VLOOKUP($Z361,'oddspedia-matches'!$A:$AD,AI$2,0)</f>
        <v>Green</v>
      </c>
      <c r="AJ361" t="str">
        <f>VLOOKUP($Z361,'oddspedia-matches'!$A:$AD,AJ$2,0)</f>
        <v>Red</v>
      </c>
      <c r="AK361" t="str">
        <f>VLOOKUP($Z361,'oddspedia-matches'!$A:$AD,AK$2,0)</f>
        <v>Red</v>
      </c>
      <c r="AL361" t="str">
        <f>VLOOKUP($Z361,'oddspedia-matches'!$A:$AD,AL$2,0)</f>
        <v>Red</v>
      </c>
      <c r="AM361" t="str">
        <f>VLOOKUP($Z361,'oddspedia-matches'!$A:$AD,AM$2,0)</f>
        <v>Red</v>
      </c>
      <c r="AN361" t="str">
        <f>VLOOKUP($Z361,'oddspedia-matches'!$A:$AD,AN$2,0)</f>
        <v>Green</v>
      </c>
      <c r="AO361" t="str">
        <f>VLOOKUP($Z361,'oddspedia-matches'!$A:$AD,AO$2,0)</f>
        <v>Green</v>
      </c>
      <c r="AP361" t="str">
        <f>VLOOKUP($Z361,'oddspedia-matches'!$A:$AD,AP$2,0)</f>
        <v>Red</v>
      </c>
      <c r="AQ361" t="str">
        <f>VLOOKUP($Z361,'oddspedia-matches'!$A:$AD,AQ$2,0)</f>
        <v>Green</v>
      </c>
    </row>
    <row r="362" spans="2:43" hidden="1" x14ac:dyDescent="0.25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str">
        <f>VLOOKUP(F362,'Transform table'!A:B,2,0)</f>
        <v>Uruguay Montevideo</v>
      </c>
      <c r="Z362" t="str">
        <f t="shared" si="5"/>
        <v>26/07/2026Huracan DPAUruguay Montevideo</v>
      </c>
      <c r="AA362" t="str">
        <f>VLOOKUP($Z362,'oddspedia-matches'!$A:$AD,AA$2,0)</f>
        <v xml:space="preserve"> - </v>
      </c>
      <c r="AB362" t="str">
        <f>VLOOKUP($Z362,'oddspedia-matches'!$A:$AD,AB$2,0)</f>
        <v>Red</v>
      </c>
      <c r="AC362" t="str">
        <f>VLOOKUP($Z362,'oddspedia-matches'!$A:$AD,AC$2,0)</f>
        <v>Green</v>
      </c>
      <c r="AD362" t="str">
        <f>VLOOKUP($Z362,'oddspedia-matches'!$A:$AD,AD$2,0)</f>
        <v>Red</v>
      </c>
      <c r="AE362" t="str">
        <f>VLOOKUP($Z362,'oddspedia-matches'!$A:$AD,AE$2,0)</f>
        <v>Green</v>
      </c>
      <c r="AF362" t="str">
        <f>VLOOKUP($Z362,'oddspedia-matches'!$A:$AD,AF$2,0)</f>
        <v>Green</v>
      </c>
      <c r="AG362" t="str">
        <f>VLOOKUP($Z362,'oddspedia-matches'!$A:$AD,AG$2,0)</f>
        <v>Red</v>
      </c>
      <c r="AH362" t="str">
        <f>VLOOKUP($Z362,'oddspedia-matches'!$A:$AD,AH$2,0)</f>
        <v>Red</v>
      </c>
      <c r="AI362" t="str">
        <f>VLOOKUP($Z362,'oddspedia-matches'!$A:$AD,AI$2,0)</f>
        <v>Green</v>
      </c>
      <c r="AJ362" t="str">
        <f>VLOOKUP($Z362,'oddspedia-matches'!$A:$AD,AJ$2,0)</f>
        <v>Red</v>
      </c>
      <c r="AK362" t="str">
        <f>VLOOKUP($Z362,'oddspedia-matches'!$A:$AD,AK$2,0)</f>
        <v>Red</v>
      </c>
      <c r="AL362" t="str">
        <f>VLOOKUP($Z362,'oddspedia-matches'!$A:$AD,AL$2,0)</f>
        <v>Red</v>
      </c>
      <c r="AM362" t="str">
        <f>VLOOKUP($Z362,'oddspedia-matches'!$A:$AD,AM$2,0)</f>
        <v>Red</v>
      </c>
      <c r="AN362" t="str">
        <f>VLOOKUP($Z362,'oddspedia-matches'!$A:$AD,AN$2,0)</f>
        <v>Green</v>
      </c>
      <c r="AO362" t="str">
        <f>VLOOKUP($Z362,'oddspedia-matches'!$A:$AD,AO$2,0)</f>
        <v>Green</v>
      </c>
      <c r="AP362" t="str">
        <f>VLOOKUP($Z362,'oddspedia-matches'!$A:$AD,AP$2,0)</f>
        <v>Red</v>
      </c>
      <c r="AQ362" t="str">
        <f>VLOOKUP($Z362,'oddspedia-matches'!$A:$AD,AQ$2,0)</f>
        <v>Green</v>
      </c>
    </row>
    <row r="363" spans="2:43" hidden="1" x14ac:dyDescent="0.25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str">
        <f>VLOOKUP(F363,'Transform table'!A:B,2,0)</f>
        <v>Valerenga</v>
      </c>
      <c r="Z363" t="str">
        <f t="shared" si="5"/>
        <v>26/07/2026BrannValerenga</v>
      </c>
      <c r="AA363" t="str">
        <f>VLOOKUP($Z363,'oddspedia-matches'!$A:$AD,AA$2,0)</f>
        <v>2 - 3</v>
      </c>
      <c r="AB363" t="str">
        <f>VLOOKUP($Z363,'oddspedia-matches'!$A:$AD,AB$2,0)</f>
        <v>Red</v>
      </c>
      <c r="AC363" t="str">
        <f>VLOOKUP($Z363,'oddspedia-matches'!$A:$AD,AC$2,0)</f>
        <v>Red</v>
      </c>
      <c r="AD363" t="str">
        <f>VLOOKUP($Z363,'oddspedia-matches'!$A:$AD,AD$2,0)</f>
        <v>Green</v>
      </c>
      <c r="AE363" t="str">
        <f>VLOOKUP($Z363,'oddspedia-matches'!$A:$AD,AE$2,0)</f>
        <v>Red</v>
      </c>
      <c r="AF363" t="str">
        <f>VLOOKUP($Z363,'oddspedia-matches'!$A:$AD,AF$2,0)</f>
        <v>Green</v>
      </c>
      <c r="AG363" t="str">
        <f>VLOOKUP($Z363,'oddspedia-matches'!$A:$AD,AG$2,0)</f>
        <v>Green</v>
      </c>
      <c r="AH363" t="str">
        <f>VLOOKUP($Z363,'oddspedia-matches'!$A:$AD,AH$2,0)</f>
        <v>Red</v>
      </c>
      <c r="AI363" t="str">
        <f>VLOOKUP($Z363,'oddspedia-matches'!$A:$AD,AI$2,0)</f>
        <v>Red</v>
      </c>
      <c r="AJ363" t="str">
        <f>VLOOKUP($Z363,'oddspedia-matches'!$A:$AD,AJ$2,0)</f>
        <v>Green</v>
      </c>
      <c r="AK363" t="str">
        <f>VLOOKUP($Z363,'oddspedia-matches'!$A:$AD,AK$2,0)</f>
        <v>Green</v>
      </c>
      <c r="AL363" t="str">
        <f>VLOOKUP($Z363,'oddspedia-matches'!$A:$AD,AL$2,0)</f>
        <v>Green</v>
      </c>
      <c r="AM363" t="str">
        <f>VLOOKUP($Z363,'oddspedia-matches'!$A:$AD,AM$2,0)</f>
        <v>Green</v>
      </c>
      <c r="AN363" t="str">
        <f>VLOOKUP($Z363,'oddspedia-matches'!$A:$AD,AN$2,0)</f>
        <v>Red</v>
      </c>
      <c r="AO363" t="str">
        <f>VLOOKUP($Z363,'oddspedia-matches'!$A:$AD,AO$2,0)</f>
        <v>Red</v>
      </c>
      <c r="AP363" t="str">
        <f>VLOOKUP($Z363,'oddspedia-matches'!$A:$AD,AP$2,0)</f>
        <v>Green</v>
      </c>
      <c r="AQ363" t="str">
        <f>VLOOKUP($Z363,'oddspedia-matches'!$A:$AD,AQ$2,0)</f>
        <v>Red</v>
      </c>
    </row>
    <row r="364" spans="2:43" hidden="1" x14ac:dyDescent="0.25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tr">
        <f>VLOOKUP(E364,'Transform table'!A:B,2,0)</f>
        <v>Termalica BB Nieciecza</v>
      </c>
      <c r="Y364" t="str">
        <f>VLOOKUP(F364,'Transform table'!A:B,2,0)</f>
        <v>Ruch Chorzow</v>
      </c>
      <c r="Z364" t="str">
        <f t="shared" si="5"/>
        <v>26/07/2026Termalica BB NiecieczaRuch Chorzow</v>
      </c>
      <c r="AA364" t="str">
        <f>VLOOKUP($Z364,'oddspedia-matches'!$A:$AD,AA$2,0)</f>
        <v>2 - 0</v>
      </c>
      <c r="AB364" t="str">
        <f>VLOOKUP($Z364,'oddspedia-matches'!$A:$AD,AB$2,0)</f>
        <v>Green</v>
      </c>
      <c r="AC364" t="str">
        <f>VLOOKUP($Z364,'oddspedia-matches'!$A:$AD,AC$2,0)</f>
        <v>Red</v>
      </c>
      <c r="AD364" t="str">
        <f>VLOOKUP($Z364,'oddspedia-matches'!$A:$AD,AD$2,0)</f>
        <v>Red</v>
      </c>
      <c r="AE364" t="str">
        <f>VLOOKUP($Z364,'oddspedia-matches'!$A:$AD,AE$2,0)</f>
        <v>Green</v>
      </c>
      <c r="AF364" t="str">
        <f>VLOOKUP($Z364,'oddspedia-matches'!$A:$AD,AF$2,0)</f>
        <v>Red</v>
      </c>
      <c r="AG364" t="str">
        <f>VLOOKUP($Z364,'oddspedia-matches'!$A:$AD,AG$2,0)</f>
        <v>Green</v>
      </c>
      <c r="AH364" t="str">
        <f>VLOOKUP($Z364,'oddspedia-matches'!$A:$AD,AH$2,0)</f>
        <v>Red</v>
      </c>
      <c r="AI364" t="str">
        <f>VLOOKUP($Z364,'oddspedia-matches'!$A:$AD,AI$2,0)</f>
        <v>Green</v>
      </c>
      <c r="AJ364" t="str">
        <f>VLOOKUP($Z364,'oddspedia-matches'!$A:$AD,AJ$2,0)</f>
        <v>Red</v>
      </c>
      <c r="AK364" t="str">
        <f>VLOOKUP($Z364,'oddspedia-matches'!$A:$AD,AK$2,0)</f>
        <v>Red</v>
      </c>
      <c r="AL364" t="str">
        <f>VLOOKUP($Z364,'oddspedia-matches'!$A:$AD,AL$2,0)</f>
        <v>Green</v>
      </c>
      <c r="AM364" t="str">
        <f>VLOOKUP($Z364,'oddspedia-matches'!$A:$AD,AM$2,0)</f>
        <v>Red</v>
      </c>
      <c r="AN364" t="str">
        <f>VLOOKUP($Z364,'oddspedia-matches'!$A:$AD,AN$2,0)</f>
        <v>Green</v>
      </c>
      <c r="AO364" t="str">
        <f>VLOOKUP($Z364,'oddspedia-matches'!$A:$AD,AO$2,0)</f>
        <v>Green</v>
      </c>
      <c r="AP364" t="str">
        <f>VLOOKUP($Z364,'oddspedia-matches'!$A:$AD,AP$2,0)</f>
        <v>Red</v>
      </c>
      <c r="AQ364" t="str">
        <f>VLOOKUP($Z364,'oddspedia-matches'!$A:$AD,AQ$2,0)</f>
        <v>Green</v>
      </c>
    </row>
    <row r="365" spans="2:43" hidden="1" x14ac:dyDescent="0.25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str">
        <f>VLOOKUP(F365,'Transform table'!A:B,2,0)</f>
        <v>Wisla Plock</v>
      </c>
      <c r="Z365" t="str">
        <f t="shared" si="5"/>
        <v>26/07/2026Rakow CzestochowaWisla Plock</v>
      </c>
      <c r="AA365" t="str">
        <f>VLOOKUP($Z365,'oddspedia-matches'!$A:$AD,AA$2,0)</f>
        <v>1 - 2</v>
      </c>
      <c r="AB365" t="str">
        <f>VLOOKUP($Z365,'oddspedia-matches'!$A:$AD,AB$2,0)</f>
        <v>Red</v>
      </c>
      <c r="AC365" t="str">
        <f>VLOOKUP($Z365,'oddspedia-matches'!$A:$AD,AC$2,0)</f>
        <v>Red</v>
      </c>
      <c r="AD365" t="str">
        <f>VLOOKUP($Z365,'oddspedia-matches'!$A:$AD,AD$2,0)</f>
        <v>Green</v>
      </c>
      <c r="AE365" t="str">
        <f>VLOOKUP($Z365,'oddspedia-matches'!$A:$AD,AE$2,0)</f>
        <v>Red</v>
      </c>
      <c r="AF365" t="str">
        <f>VLOOKUP($Z365,'oddspedia-matches'!$A:$AD,AF$2,0)</f>
        <v>Green</v>
      </c>
      <c r="AG365" t="str">
        <f>VLOOKUP($Z365,'oddspedia-matches'!$A:$AD,AG$2,0)</f>
        <v>Green</v>
      </c>
      <c r="AH365" t="str">
        <f>VLOOKUP($Z365,'oddspedia-matches'!$A:$AD,AH$2,0)</f>
        <v>Red</v>
      </c>
      <c r="AI365" t="str">
        <f>VLOOKUP($Z365,'oddspedia-matches'!$A:$AD,AI$2,0)</f>
        <v>Red</v>
      </c>
      <c r="AJ365" t="str">
        <f>VLOOKUP($Z365,'oddspedia-matches'!$A:$AD,AJ$2,0)</f>
        <v>Green</v>
      </c>
      <c r="AK365" t="str">
        <f>VLOOKUP($Z365,'oddspedia-matches'!$A:$AD,AK$2,0)</f>
        <v>Green</v>
      </c>
      <c r="AL365" t="str">
        <f>VLOOKUP($Z365,'oddspedia-matches'!$A:$AD,AL$2,0)</f>
        <v>Green</v>
      </c>
      <c r="AM365" t="str">
        <f>VLOOKUP($Z365,'oddspedia-matches'!$A:$AD,AM$2,0)</f>
        <v>Green</v>
      </c>
      <c r="AN365" t="str">
        <f>VLOOKUP($Z365,'oddspedia-matches'!$A:$AD,AN$2,0)</f>
        <v>Red</v>
      </c>
      <c r="AO365" t="str">
        <f>VLOOKUP($Z365,'oddspedia-matches'!$A:$AD,AO$2,0)</f>
        <v>Green</v>
      </c>
      <c r="AP365" t="str">
        <f>VLOOKUP($Z365,'oddspedia-matches'!$A:$AD,AP$2,0)</f>
        <v>Green</v>
      </c>
      <c r="AQ365" t="str">
        <f>VLOOKUP($Z365,'oddspedia-matches'!$A:$AD,AQ$2,0)</f>
        <v>Red</v>
      </c>
    </row>
    <row r="366" spans="2:43" hidden="1" x14ac:dyDescent="0.25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Elimai FC</v>
      </c>
      <c r="Y366" t="str">
        <f>VLOOKUP(F366,'Transform table'!A:B,2,0)</f>
        <v>Kaisar</v>
      </c>
      <c r="Z366" t="str">
        <f t="shared" si="5"/>
        <v>26/07/2026Elimai FCKaisar</v>
      </c>
      <c r="AA366" t="str">
        <f>VLOOKUP($Z366,'oddspedia-matches'!$A:$AD,AA$2,0)</f>
        <v>1 - 1</v>
      </c>
      <c r="AB366" t="str">
        <f>VLOOKUP($Z366,'oddspedia-matches'!$A:$AD,AB$2,0)</f>
        <v>Red</v>
      </c>
      <c r="AC366" t="str">
        <f>VLOOKUP($Z366,'oddspedia-matches'!$A:$AD,AC$2,0)</f>
        <v>Green</v>
      </c>
      <c r="AD366" t="str">
        <f>VLOOKUP($Z366,'oddspedia-matches'!$A:$AD,AD$2,0)</f>
        <v>Red</v>
      </c>
      <c r="AE366" t="str">
        <f>VLOOKUP($Z366,'oddspedia-matches'!$A:$AD,AE$2,0)</f>
        <v>Green</v>
      </c>
      <c r="AF366" t="str">
        <f>VLOOKUP($Z366,'oddspedia-matches'!$A:$AD,AF$2,0)</f>
        <v>Green</v>
      </c>
      <c r="AG366" t="str">
        <f>VLOOKUP($Z366,'oddspedia-matches'!$A:$AD,AG$2,0)</f>
        <v>Red</v>
      </c>
      <c r="AH366" t="str">
        <f>VLOOKUP($Z366,'oddspedia-matches'!$A:$AD,AH$2,0)</f>
        <v>Green</v>
      </c>
      <c r="AI366" t="str">
        <f>VLOOKUP($Z366,'oddspedia-matches'!$A:$AD,AI$2,0)</f>
        <v>Red</v>
      </c>
      <c r="AJ366" t="str">
        <f>VLOOKUP($Z366,'oddspedia-matches'!$A:$AD,AJ$2,0)</f>
        <v>Red</v>
      </c>
      <c r="AK366" t="str">
        <f>VLOOKUP($Z366,'oddspedia-matches'!$A:$AD,AK$2,0)</f>
        <v>Green</v>
      </c>
      <c r="AL366" t="str">
        <f>VLOOKUP($Z366,'oddspedia-matches'!$A:$AD,AL$2,0)</f>
        <v>Green</v>
      </c>
      <c r="AM366" t="str">
        <f>VLOOKUP($Z366,'oddspedia-matches'!$A:$AD,AM$2,0)</f>
        <v>Red</v>
      </c>
      <c r="AN366" t="str">
        <f>VLOOKUP($Z366,'oddspedia-matches'!$A:$AD,AN$2,0)</f>
        <v>Green</v>
      </c>
      <c r="AO366" t="str">
        <f>VLOOKUP($Z366,'oddspedia-matches'!$A:$AD,AO$2,0)</f>
        <v>Green</v>
      </c>
      <c r="AP366" t="str">
        <f>VLOOKUP($Z366,'oddspedia-matches'!$A:$AD,AP$2,0)</f>
        <v>Green</v>
      </c>
      <c r="AQ366" t="str">
        <f>VLOOKUP($Z366,'oddspedia-matches'!$A:$AD,AQ$2,0)</f>
        <v>Red</v>
      </c>
    </row>
    <row r="367" spans="2:43" hidden="1" x14ac:dyDescent="0.25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tr">
        <f>VLOOKUP(E367,'Transform table'!A:B,2,0)</f>
        <v>FK Leningradets</v>
      </c>
      <c r="Y367" t="str">
        <f>VLOOKUP(F367,'Transform table'!A:B,2,0)</f>
        <v>Ural</v>
      </c>
      <c r="Z367" t="str">
        <f t="shared" si="5"/>
        <v>26/07/2026FK LeningradetsUral</v>
      </c>
      <c r="AA367" t="str">
        <f>VLOOKUP($Z367,'oddspedia-matches'!$A:$AD,AA$2,0)</f>
        <v>0 - 0</v>
      </c>
      <c r="AB367" t="str">
        <f>VLOOKUP($Z367,'oddspedia-matches'!$A:$AD,AB$2,0)</f>
        <v>Red</v>
      </c>
      <c r="AC367" t="str">
        <f>VLOOKUP($Z367,'oddspedia-matches'!$A:$AD,AC$2,0)</f>
        <v>Green</v>
      </c>
      <c r="AD367" t="str">
        <f>VLOOKUP($Z367,'oddspedia-matches'!$A:$AD,AD$2,0)</f>
        <v>Red</v>
      </c>
      <c r="AE367" t="str">
        <f>VLOOKUP($Z367,'oddspedia-matches'!$A:$AD,AE$2,0)</f>
        <v>Green</v>
      </c>
      <c r="AF367" t="str">
        <f>VLOOKUP($Z367,'oddspedia-matches'!$A:$AD,AF$2,0)</f>
        <v>Green</v>
      </c>
      <c r="AG367" t="str">
        <f>VLOOKUP($Z367,'oddspedia-matches'!$A:$AD,AG$2,0)</f>
        <v>Red</v>
      </c>
      <c r="AH367" t="str">
        <f>VLOOKUP($Z367,'oddspedia-matches'!$A:$AD,AH$2,0)</f>
        <v>Red</v>
      </c>
      <c r="AI367" t="str">
        <f>VLOOKUP($Z367,'oddspedia-matches'!$A:$AD,AI$2,0)</f>
        <v>Green</v>
      </c>
      <c r="AJ367" t="str">
        <f>VLOOKUP($Z367,'oddspedia-matches'!$A:$AD,AJ$2,0)</f>
        <v>Red</v>
      </c>
      <c r="AK367" t="str">
        <f>VLOOKUP($Z367,'oddspedia-matches'!$A:$AD,AK$2,0)</f>
        <v>Red</v>
      </c>
      <c r="AL367" t="str">
        <f>VLOOKUP($Z367,'oddspedia-matches'!$A:$AD,AL$2,0)</f>
        <v>Red</v>
      </c>
      <c r="AM367" t="str">
        <f>VLOOKUP($Z367,'oddspedia-matches'!$A:$AD,AM$2,0)</f>
        <v>Red</v>
      </c>
      <c r="AN367" t="str">
        <f>VLOOKUP($Z367,'oddspedia-matches'!$A:$AD,AN$2,0)</f>
        <v>Green</v>
      </c>
      <c r="AO367" t="str">
        <f>VLOOKUP($Z367,'oddspedia-matches'!$A:$AD,AO$2,0)</f>
        <v>Green</v>
      </c>
      <c r="AP367" t="str">
        <f>VLOOKUP($Z367,'oddspedia-matches'!$A:$AD,AP$2,0)</f>
        <v>Red</v>
      </c>
      <c r="AQ367" t="str">
        <f>VLOOKUP($Z367,'oddspedia-matches'!$A:$AD,AQ$2,0)</f>
        <v>Green</v>
      </c>
    </row>
    <row r="368" spans="2:43" hidden="1" x14ac:dyDescent="0.25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 xml:space="preserve">Ljungskille </v>
      </c>
      <c r="Y368" t="str">
        <f>VLOOKUP(F368,'Transform table'!A:B,2,0)</f>
        <v>Sandvikens</v>
      </c>
      <c r="Z368" t="str">
        <f t="shared" si="5"/>
        <v>26/07/2026Ljungskille Sandvikens</v>
      </c>
      <c r="AA368" t="str">
        <f>VLOOKUP($Z368,'oddspedia-matches'!$A:$AD,AA$2,0)</f>
        <v>2 - 1</v>
      </c>
      <c r="AB368" t="str">
        <f>VLOOKUP($Z368,'oddspedia-matches'!$A:$AD,AB$2,0)</f>
        <v>Green</v>
      </c>
      <c r="AC368" t="str">
        <f>VLOOKUP($Z368,'oddspedia-matches'!$A:$AD,AC$2,0)</f>
        <v>Red</v>
      </c>
      <c r="AD368" t="str">
        <f>VLOOKUP($Z368,'oddspedia-matches'!$A:$AD,AD$2,0)</f>
        <v>Red</v>
      </c>
      <c r="AE368" t="str">
        <f>VLOOKUP($Z368,'oddspedia-matches'!$A:$AD,AE$2,0)</f>
        <v>Green</v>
      </c>
      <c r="AF368" t="str">
        <f>VLOOKUP($Z368,'oddspedia-matches'!$A:$AD,AF$2,0)</f>
        <v>Red</v>
      </c>
      <c r="AG368" t="str">
        <f>VLOOKUP($Z368,'oddspedia-matches'!$A:$AD,AG$2,0)</f>
        <v>Green</v>
      </c>
      <c r="AH368" t="str">
        <f>VLOOKUP($Z368,'oddspedia-matches'!$A:$AD,AH$2,0)</f>
        <v>Green</v>
      </c>
      <c r="AI368" t="str">
        <f>VLOOKUP($Z368,'oddspedia-matches'!$A:$AD,AI$2,0)</f>
        <v>Red</v>
      </c>
      <c r="AJ368" t="str">
        <f>VLOOKUP($Z368,'oddspedia-matches'!$A:$AD,AJ$2,0)</f>
        <v>Red</v>
      </c>
      <c r="AK368" t="str">
        <f>VLOOKUP($Z368,'oddspedia-matches'!$A:$AD,AK$2,0)</f>
        <v>Green</v>
      </c>
      <c r="AL368" t="str">
        <f>VLOOKUP($Z368,'oddspedia-matches'!$A:$AD,AL$2,0)</f>
        <v>Green</v>
      </c>
      <c r="AM368" t="str">
        <f>VLOOKUP($Z368,'oddspedia-matches'!$A:$AD,AM$2,0)</f>
        <v>Green</v>
      </c>
      <c r="AN368" t="str">
        <f>VLOOKUP($Z368,'oddspedia-matches'!$A:$AD,AN$2,0)</f>
        <v>Red</v>
      </c>
      <c r="AO368" t="str">
        <f>VLOOKUP($Z368,'oddspedia-matches'!$A:$AD,AO$2,0)</f>
        <v>Green</v>
      </c>
      <c r="AP368" t="str">
        <f>VLOOKUP($Z368,'oddspedia-matches'!$A:$AD,AP$2,0)</f>
        <v>Green</v>
      </c>
      <c r="AQ368" t="str">
        <f>VLOOKUP($Z368,'oddspedia-matches'!$A:$AD,AQ$2,0)</f>
        <v>Red</v>
      </c>
    </row>
    <row r="369" spans="2:43" hidden="1" x14ac:dyDescent="0.25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Vasas SC</v>
      </c>
      <c r="Y369" t="str">
        <f>VLOOKUP(F369,'Transform table'!A:B,2,0)</f>
        <v>Gyori ETO</v>
      </c>
      <c r="Z369" t="str">
        <f t="shared" si="5"/>
        <v>26/07/2026Vasas SCGyori ETO</v>
      </c>
      <c r="AA369" t="str">
        <f>VLOOKUP($Z369,'oddspedia-matches'!$A:$AD,AA$2,0)</f>
        <v>2 - 2</v>
      </c>
      <c r="AB369" t="str">
        <f>VLOOKUP($Z369,'oddspedia-matches'!$A:$AD,AB$2,0)</f>
        <v>Red</v>
      </c>
      <c r="AC369" t="str">
        <f>VLOOKUP($Z369,'oddspedia-matches'!$A:$AD,AC$2,0)</f>
        <v>Green</v>
      </c>
      <c r="AD369" t="str">
        <f>VLOOKUP($Z369,'oddspedia-matches'!$A:$AD,AD$2,0)</f>
        <v>Red</v>
      </c>
      <c r="AE369" t="str">
        <f>VLOOKUP($Z369,'oddspedia-matches'!$A:$AD,AE$2,0)</f>
        <v>Green</v>
      </c>
      <c r="AF369" t="str">
        <f>VLOOKUP($Z369,'oddspedia-matches'!$A:$AD,AF$2,0)</f>
        <v>Green</v>
      </c>
      <c r="AG369" t="str">
        <f>VLOOKUP($Z369,'oddspedia-matches'!$A:$AD,AG$2,0)</f>
        <v>Red</v>
      </c>
      <c r="AH369" t="str">
        <f>VLOOKUP($Z369,'oddspedia-matches'!$A:$AD,AH$2,0)</f>
        <v>Red</v>
      </c>
      <c r="AI369" t="str">
        <f>VLOOKUP($Z369,'oddspedia-matches'!$A:$AD,AI$2,0)</f>
        <v>Green</v>
      </c>
      <c r="AJ369" t="str">
        <f>VLOOKUP($Z369,'oddspedia-matches'!$A:$AD,AJ$2,0)</f>
        <v>Red</v>
      </c>
      <c r="AK369" t="str">
        <f>VLOOKUP($Z369,'oddspedia-matches'!$A:$AD,AK$2,0)</f>
        <v>Red</v>
      </c>
      <c r="AL369" t="str">
        <f>VLOOKUP($Z369,'oddspedia-matches'!$A:$AD,AL$2,0)</f>
        <v>Green</v>
      </c>
      <c r="AM369" t="str">
        <f>VLOOKUP($Z369,'oddspedia-matches'!$A:$AD,AM$2,0)</f>
        <v>Green</v>
      </c>
      <c r="AN369" t="str">
        <f>VLOOKUP($Z369,'oddspedia-matches'!$A:$AD,AN$2,0)</f>
        <v>Red</v>
      </c>
      <c r="AO369" t="str">
        <f>VLOOKUP($Z369,'oddspedia-matches'!$A:$AD,AO$2,0)</f>
        <v>Red</v>
      </c>
      <c r="AP369" t="str">
        <f>VLOOKUP($Z369,'oddspedia-matches'!$A:$AD,AP$2,0)</f>
        <v>Green</v>
      </c>
      <c r="AQ369" t="str">
        <f>VLOOKUP($Z369,'oddspedia-matches'!$A:$AD,AQ$2,0)</f>
        <v>Red</v>
      </c>
    </row>
    <row r="370" spans="2:43" hidden="1" x14ac:dyDescent="0.25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</v>
      </c>
      <c r="Y370" t="str">
        <f>VLOOKUP(F370,'Transform table'!A:B,2,0)</f>
        <v>Altay Semey</v>
      </c>
      <c r="Z370" t="str">
        <f t="shared" si="5"/>
        <v>26/07/2026AstanaAltay Semey</v>
      </c>
      <c r="AA370" t="str">
        <f>VLOOKUP($Z370,'oddspedia-matches'!$A:$AD,AA$2,0)</f>
        <v>4 - 1</v>
      </c>
      <c r="AB370" t="str">
        <f>VLOOKUP($Z370,'oddspedia-matches'!$A:$AD,AB$2,0)</f>
        <v>Green</v>
      </c>
      <c r="AC370" t="str">
        <f>VLOOKUP($Z370,'oddspedia-matches'!$A:$AD,AC$2,0)</f>
        <v>Red</v>
      </c>
      <c r="AD370" t="str">
        <f>VLOOKUP($Z370,'oddspedia-matches'!$A:$AD,AD$2,0)</f>
        <v>Red</v>
      </c>
      <c r="AE370" t="str">
        <f>VLOOKUP($Z370,'oddspedia-matches'!$A:$AD,AE$2,0)</f>
        <v>Green</v>
      </c>
      <c r="AF370" t="str">
        <f>VLOOKUP($Z370,'oddspedia-matches'!$A:$AD,AF$2,0)</f>
        <v>Red</v>
      </c>
      <c r="AG370" t="str">
        <f>VLOOKUP($Z370,'oddspedia-matches'!$A:$AD,AG$2,0)</f>
        <v>Green</v>
      </c>
      <c r="AH370" t="str">
        <f>VLOOKUP($Z370,'oddspedia-matches'!$A:$AD,AH$2,0)</f>
        <v>Green</v>
      </c>
      <c r="AI370" t="str">
        <f>VLOOKUP($Z370,'oddspedia-matches'!$A:$AD,AI$2,0)</f>
        <v>Red</v>
      </c>
      <c r="AJ370" t="str">
        <f>VLOOKUP($Z370,'oddspedia-matches'!$A:$AD,AJ$2,0)</f>
        <v>Red</v>
      </c>
      <c r="AK370" t="str">
        <f>VLOOKUP($Z370,'oddspedia-matches'!$A:$AD,AK$2,0)</f>
        <v>Green</v>
      </c>
      <c r="AL370" t="str">
        <f>VLOOKUP($Z370,'oddspedia-matches'!$A:$AD,AL$2,0)</f>
        <v>Green</v>
      </c>
      <c r="AM370" t="str">
        <f>VLOOKUP($Z370,'oddspedia-matches'!$A:$AD,AM$2,0)</f>
        <v>Green</v>
      </c>
      <c r="AN370" t="str">
        <f>VLOOKUP($Z370,'oddspedia-matches'!$A:$AD,AN$2,0)</f>
        <v>Red</v>
      </c>
      <c r="AO370" t="str">
        <f>VLOOKUP($Z370,'oddspedia-matches'!$A:$AD,AO$2,0)</f>
        <v>Red</v>
      </c>
      <c r="AP370" t="str">
        <f>VLOOKUP($Z370,'oddspedia-matches'!$A:$AD,AP$2,0)</f>
        <v>Green</v>
      </c>
      <c r="AQ370" t="str">
        <f>VLOOKUP($Z370,'oddspedia-matches'!$A:$AD,AQ$2,0)</f>
        <v>Red</v>
      </c>
    </row>
    <row r="371" spans="2:43" hidden="1" x14ac:dyDescent="0.25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str">
        <f>VLOOKUP(F371,'Transform table'!A:B,2,0)</f>
        <v>FC Ordabasy</v>
      </c>
      <c r="Z371" t="str">
        <f t="shared" si="5"/>
        <v>26/07/2026KairatFC Ordabasy</v>
      </c>
      <c r="AA371" t="str">
        <f>VLOOKUP($Z371,'oddspedia-matches'!$A:$AD,AA$2,0)</f>
        <v>2 - 1</v>
      </c>
      <c r="AB371" t="str">
        <f>VLOOKUP($Z371,'oddspedia-matches'!$A:$AD,AB$2,0)</f>
        <v>Green</v>
      </c>
      <c r="AC371" t="str">
        <f>VLOOKUP($Z371,'oddspedia-matches'!$A:$AD,AC$2,0)</f>
        <v>Red</v>
      </c>
      <c r="AD371" t="str">
        <f>VLOOKUP($Z371,'oddspedia-matches'!$A:$AD,AD$2,0)</f>
        <v>Red</v>
      </c>
      <c r="AE371" t="str">
        <f>VLOOKUP($Z371,'oddspedia-matches'!$A:$AD,AE$2,0)</f>
        <v>Green</v>
      </c>
      <c r="AF371" t="str">
        <f>VLOOKUP($Z371,'oddspedia-matches'!$A:$AD,AF$2,0)</f>
        <v>Red</v>
      </c>
      <c r="AG371" t="str">
        <f>VLOOKUP($Z371,'oddspedia-matches'!$A:$AD,AG$2,0)</f>
        <v>Green</v>
      </c>
      <c r="AH371" t="str">
        <f>VLOOKUP($Z371,'oddspedia-matches'!$A:$AD,AH$2,0)</f>
        <v>Green</v>
      </c>
      <c r="AI371" t="str">
        <f>VLOOKUP($Z371,'oddspedia-matches'!$A:$AD,AI$2,0)</f>
        <v>Red</v>
      </c>
      <c r="AJ371" t="str">
        <f>VLOOKUP($Z371,'oddspedia-matches'!$A:$AD,AJ$2,0)</f>
        <v>Red</v>
      </c>
      <c r="AK371" t="str">
        <f>VLOOKUP($Z371,'oddspedia-matches'!$A:$AD,AK$2,0)</f>
        <v>Green</v>
      </c>
      <c r="AL371" t="str">
        <f>VLOOKUP($Z371,'oddspedia-matches'!$A:$AD,AL$2,0)</f>
        <v>Green</v>
      </c>
      <c r="AM371" t="str">
        <f>VLOOKUP($Z371,'oddspedia-matches'!$A:$AD,AM$2,0)</f>
        <v>Green</v>
      </c>
      <c r="AN371" t="str">
        <f>VLOOKUP($Z371,'oddspedia-matches'!$A:$AD,AN$2,0)</f>
        <v>Red</v>
      </c>
      <c r="AO371" t="str">
        <f>VLOOKUP($Z371,'oddspedia-matches'!$A:$AD,AO$2,0)</f>
        <v>Green</v>
      </c>
      <c r="AP371" t="str">
        <f>VLOOKUP($Z371,'oddspedia-matches'!$A:$AD,AP$2,0)</f>
        <v>Green</v>
      </c>
      <c r="AQ371" t="str">
        <f>VLOOKUP($Z371,'oddspedia-matches'!$A:$AD,AQ$2,0)</f>
        <v>Red</v>
      </c>
    </row>
    <row r="372" spans="2:43" hidden="1" x14ac:dyDescent="0.25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str">
        <f>VLOOKUP(F372,'Transform table'!A:B,2,0)</f>
        <v>Lyngby</v>
      </c>
      <c r="Z372" t="str">
        <f t="shared" si="5"/>
        <v>26/07/2026CopenhagenLyngby</v>
      </c>
      <c r="AA372" t="str">
        <f>VLOOKUP($Z372,'oddspedia-matches'!$A:$AD,AA$2,0)</f>
        <v>3 - 2</v>
      </c>
      <c r="AB372" t="str">
        <f>VLOOKUP($Z372,'oddspedia-matches'!$A:$AD,AB$2,0)</f>
        <v>Green</v>
      </c>
      <c r="AC372" t="str">
        <f>VLOOKUP($Z372,'oddspedia-matches'!$A:$AD,AC$2,0)</f>
        <v>Red</v>
      </c>
      <c r="AD372" t="str">
        <f>VLOOKUP($Z372,'oddspedia-matches'!$A:$AD,AD$2,0)</f>
        <v>Red</v>
      </c>
      <c r="AE372" t="str">
        <f>VLOOKUP($Z372,'oddspedia-matches'!$A:$AD,AE$2,0)</f>
        <v>Green</v>
      </c>
      <c r="AF372" t="str">
        <f>VLOOKUP($Z372,'oddspedia-matches'!$A:$AD,AF$2,0)</f>
        <v>Red</v>
      </c>
      <c r="AG372" t="str">
        <f>VLOOKUP($Z372,'oddspedia-matches'!$A:$AD,AG$2,0)</f>
        <v>Green</v>
      </c>
      <c r="AH372" t="str">
        <f>VLOOKUP($Z372,'oddspedia-matches'!$A:$AD,AH$2,0)</f>
        <v>Red</v>
      </c>
      <c r="AI372" t="str">
        <f>VLOOKUP($Z372,'oddspedia-matches'!$A:$AD,AI$2,0)</f>
        <v>Red</v>
      </c>
      <c r="AJ372" t="str">
        <f>VLOOKUP($Z372,'oddspedia-matches'!$A:$AD,AJ$2,0)</f>
        <v>Green</v>
      </c>
      <c r="AK372" t="str">
        <f>VLOOKUP($Z372,'oddspedia-matches'!$A:$AD,AK$2,0)</f>
        <v>Green</v>
      </c>
      <c r="AL372" t="str">
        <f>VLOOKUP($Z372,'oddspedia-matches'!$A:$AD,AL$2,0)</f>
        <v>Green</v>
      </c>
      <c r="AM372" t="str">
        <f>VLOOKUP($Z372,'oddspedia-matches'!$A:$AD,AM$2,0)</f>
        <v>Green</v>
      </c>
      <c r="AN372" t="str">
        <f>VLOOKUP($Z372,'oddspedia-matches'!$A:$AD,AN$2,0)</f>
        <v>Red</v>
      </c>
      <c r="AO372" t="str">
        <f>VLOOKUP($Z372,'oddspedia-matches'!$A:$AD,AO$2,0)</f>
        <v>Red</v>
      </c>
      <c r="AP372" t="str">
        <f>VLOOKUP($Z372,'oddspedia-matches'!$A:$AD,AP$2,0)</f>
        <v>Green</v>
      </c>
      <c r="AQ372" t="str">
        <f>VLOOKUP($Z372,'oddspedia-matches'!$A:$AD,AQ$2,0)</f>
        <v>Red</v>
      </c>
    </row>
    <row r="373" spans="2:43" hidden="1" x14ac:dyDescent="0.25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str">
        <f>VLOOKUP(F373,'Transform table'!A:B,2,0)</f>
        <v>Dunfermline Athletic</v>
      </c>
      <c r="Z373" t="str">
        <f t="shared" si="5"/>
        <v>26/07/2026St. MirrenDunfermline Athletic</v>
      </c>
      <c r="AA373" t="str">
        <f>VLOOKUP($Z373,'oddspedia-matches'!$A:$AD,AA$2,0)</f>
        <v>0 - 1</v>
      </c>
      <c r="AB373" t="str">
        <f>VLOOKUP($Z373,'oddspedia-matches'!$A:$AD,AB$2,0)</f>
        <v>Red</v>
      </c>
      <c r="AC373" t="str">
        <f>VLOOKUP($Z373,'oddspedia-matches'!$A:$AD,AC$2,0)</f>
        <v>Red</v>
      </c>
      <c r="AD373" t="str">
        <f>VLOOKUP($Z373,'oddspedia-matches'!$A:$AD,AD$2,0)</f>
        <v>Green</v>
      </c>
      <c r="AE373" t="str">
        <f>VLOOKUP($Z373,'oddspedia-matches'!$A:$AD,AE$2,0)</f>
        <v>Red</v>
      </c>
      <c r="AF373" t="str">
        <f>VLOOKUP($Z373,'oddspedia-matches'!$A:$AD,AF$2,0)</f>
        <v>Green</v>
      </c>
      <c r="AG373" t="str">
        <f>VLOOKUP($Z373,'oddspedia-matches'!$A:$AD,AG$2,0)</f>
        <v>Green</v>
      </c>
      <c r="AH373" t="str">
        <f>VLOOKUP($Z373,'oddspedia-matches'!$A:$AD,AH$2,0)</f>
        <v>Red</v>
      </c>
      <c r="AI373" t="str">
        <f>VLOOKUP($Z373,'oddspedia-matches'!$A:$AD,AI$2,0)</f>
        <v>Green</v>
      </c>
      <c r="AJ373" t="str">
        <f>VLOOKUP($Z373,'oddspedia-matches'!$A:$AD,AJ$2,0)</f>
        <v>Red</v>
      </c>
      <c r="AK373" t="str">
        <f>VLOOKUP($Z373,'oddspedia-matches'!$A:$AD,AK$2,0)</f>
        <v>Red</v>
      </c>
      <c r="AL373" t="str">
        <f>VLOOKUP($Z373,'oddspedia-matches'!$A:$AD,AL$2,0)</f>
        <v>Red</v>
      </c>
      <c r="AM373" t="str">
        <f>VLOOKUP($Z373,'oddspedia-matches'!$A:$AD,AM$2,0)</f>
        <v>Red</v>
      </c>
      <c r="AN373" t="str">
        <f>VLOOKUP($Z373,'oddspedia-matches'!$A:$AD,AN$2,0)</f>
        <v>Green</v>
      </c>
      <c r="AO373" t="str">
        <f>VLOOKUP($Z373,'oddspedia-matches'!$A:$AD,AO$2,0)</f>
        <v>Green</v>
      </c>
      <c r="AP373" t="str">
        <f>VLOOKUP($Z373,'oddspedia-matches'!$A:$AD,AP$2,0)</f>
        <v>Red</v>
      </c>
      <c r="AQ373" t="str">
        <f>VLOOKUP($Z373,'oddspedia-matches'!$A:$AD,AQ$2,0)</f>
        <v>Green</v>
      </c>
    </row>
    <row r="374" spans="2:43" hidden="1" x14ac:dyDescent="0.25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 t="shared" si="5"/>
        <v>26/07/2026HJK HelsinkiTurku PS</v>
      </c>
      <c r="AA374" t="str">
        <f>VLOOKUP($Z374,'oddspedia-matches'!$A:$AD,AA$2,0)</f>
        <v>1 - 0</v>
      </c>
      <c r="AB374" t="str">
        <f>VLOOKUP($Z374,'oddspedia-matches'!$A:$AD,AB$2,0)</f>
        <v>Green</v>
      </c>
      <c r="AC374" t="str">
        <f>VLOOKUP($Z374,'oddspedia-matches'!$A:$AD,AC$2,0)</f>
        <v>Red</v>
      </c>
      <c r="AD374" t="str">
        <f>VLOOKUP($Z374,'oddspedia-matches'!$A:$AD,AD$2,0)</f>
        <v>Red</v>
      </c>
      <c r="AE374" t="str">
        <f>VLOOKUP($Z374,'oddspedia-matches'!$A:$AD,AE$2,0)</f>
        <v>Green</v>
      </c>
      <c r="AF374" t="str">
        <f>VLOOKUP($Z374,'oddspedia-matches'!$A:$AD,AF$2,0)</f>
        <v>Red</v>
      </c>
      <c r="AG374" t="str">
        <f>VLOOKUP($Z374,'oddspedia-matches'!$A:$AD,AG$2,0)</f>
        <v>Green</v>
      </c>
      <c r="AH374" t="str">
        <f>VLOOKUP($Z374,'oddspedia-matches'!$A:$AD,AH$2,0)</f>
        <v>Green</v>
      </c>
      <c r="AI374" t="str">
        <f>VLOOKUP($Z374,'oddspedia-matches'!$A:$AD,AI$2,0)</f>
        <v>Red</v>
      </c>
      <c r="AJ374" t="str">
        <f>VLOOKUP($Z374,'oddspedia-matches'!$A:$AD,AJ$2,0)</f>
        <v>Red</v>
      </c>
      <c r="AK374" t="str">
        <f>VLOOKUP($Z374,'oddspedia-matches'!$A:$AD,AK$2,0)</f>
        <v>Green</v>
      </c>
      <c r="AL374" t="str">
        <f>VLOOKUP($Z374,'oddspedia-matches'!$A:$AD,AL$2,0)</f>
        <v>Red</v>
      </c>
      <c r="AM374" t="str">
        <f>VLOOKUP($Z374,'oddspedia-matches'!$A:$AD,AM$2,0)</f>
        <v>Red</v>
      </c>
      <c r="AN374" t="str">
        <f>VLOOKUP($Z374,'oddspedia-matches'!$A:$AD,AN$2,0)</f>
        <v>Green</v>
      </c>
      <c r="AO374" t="str">
        <f>VLOOKUP($Z374,'oddspedia-matches'!$A:$AD,AO$2,0)</f>
        <v>Green</v>
      </c>
      <c r="AP374" t="str">
        <f>VLOOKUP($Z374,'oddspedia-matches'!$A:$AD,AP$2,0)</f>
        <v>Red</v>
      </c>
      <c r="AQ374" t="str">
        <f>VLOOKUP($Z374,'oddspedia-matches'!$A:$AD,AQ$2,0)</f>
        <v>Green</v>
      </c>
    </row>
    <row r="375" spans="2:43" hidden="1" x14ac:dyDescent="0.25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f>VLOOKUP(E375,'Transform table'!A:B,2,0)</f>
        <v>#N/A</v>
      </c>
      <c r="Y375" t="e">
        <f>VLOOKUP(F375,'Transform table'!A:B,2,0)</f>
        <v>#N/A</v>
      </c>
      <c r="Z375" t="e">
        <f t="shared" si="5"/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hidden="1" x14ac:dyDescent="0.25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Torpedo Moscow</v>
      </c>
      <c r="Y376" t="str">
        <f>VLOOKUP(F376,'Transform table'!A:B,2,0)</f>
        <v>Shinnik Yaroslavl</v>
      </c>
      <c r="Z376" t="str">
        <f t="shared" si="5"/>
        <v>26/07/2026Torpedo MoscowShinnik Yaroslavl</v>
      </c>
      <c r="AA376" t="str">
        <f>VLOOKUP($Z376,'oddspedia-matches'!$A:$AD,AA$2,0)</f>
        <v>1 - 1</v>
      </c>
      <c r="AB376" t="str">
        <f>VLOOKUP($Z376,'oddspedia-matches'!$A:$AD,AB$2,0)</f>
        <v>Red</v>
      </c>
      <c r="AC376" t="str">
        <f>VLOOKUP($Z376,'oddspedia-matches'!$A:$AD,AC$2,0)</f>
        <v>Green</v>
      </c>
      <c r="AD376" t="str">
        <f>VLOOKUP($Z376,'oddspedia-matches'!$A:$AD,AD$2,0)</f>
        <v>Red</v>
      </c>
      <c r="AE376" t="str">
        <f>VLOOKUP($Z376,'oddspedia-matches'!$A:$AD,AE$2,0)</f>
        <v>Green</v>
      </c>
      <c r="AF376" t="str">
        <f>VLOOKUP($Z376,'oddspedia-matches'!$A:$AD,AF$2,0)</f>
        <v>Green</v>
      </c>
      <c r="AG376" t="str">
        <f>VLOOKUP($Z376,'oddspedia-matches'!$A:$AD,AG$2,0)</f>
        <v>Red</v>
      </c>
      <c r="AH376" t="str">
        <f>VLOOKUP($Z376,'oddspedia-matches'!$A:$AD,AH$2,0)</f>
        <v>Red</v>
      </c>
      <c r="AI376" t="str">
        <f>VLOOKUP($Z376,'oddspedia-matches'!$A:$AD,AI$2,0)</f>
        <v>Red</v>
      </c>
      <c r="AJ376" t="str">
        <f>VLOOKUP($Z376,'oddspedia-matches'!$A:$AD,AJ$2,0)</f>
        <v>Green</v>
      </c>
      <c r="AK376" t="str">
        <f>VLOOKUP($Z376,'oddspedia-matches'!$A:$AD,AK$2,0)</f>
        <v>Green</v>
      </c>
      <c r="AL376" t="str">
        <f>VLOOKUP($Z376,'oddspedia-matches'!$A:$AD,AL$2,0)</f>
        <v>Green</v>
      </c>
      <c r="AM376" t="str">
        <f>VLOOKUP($Z376,'oddspedia-matches'!$A:$AD,AM$2,0)</f>
        <v>Red</v>
      </c>
      <c r="AN376" t="str">
        <f>VLOOKUP($Z376,'oddspedia-matches'!$A:$AD,AN$2,0)</f>
        <v>Green</v>
      </c>
      <c r="AO376" t="str">
        <f>VLOOKUP($Z376,'oddspedia-matches'!$A:$AD,AO$2,0)</f>
        <v>Green</v>
      </c>
      <c r="AP376" t="str">
        <f>VLOOKUP($Z376,'oddspedia-matches'!$A:$AD,AP$2,0)</f>
        <v>Green</v>
      </c>
      <c r="AQ376" t="str">
        <f>VLOOKUP($Z376,'oddspedia-matches'!$A:$AD,AQ$2,0)</f>
        <v>Red</v>
      </c>
    </row>
    <row r="377" spans="2:43" hidden="1" x14ac:dyDescent="0.25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tr">
        <f>VLOOKUP(E377,'Transform table'!A:B,2,0)</f>
        <v>Racing Club Montevideo</v>
      </c>
      <c r="Y377" t="str">
        <f>VLOOKUP(F377,'Transform table'!A:B,2,0)</f>
        <v>Boston River</v>
      </c>
      <c r="Z377" t="str">
        <f t="shared" si="5"/>
        <v>26/07/2026Racing Club MontevideoBoston River</v>
      </c>
      <c r="AA377" t="str">
        <f>VLOOKUP($Z377,'oddspedia-matches'!$A:$AD,AA$2,0)</f>
        <v xml:space="preserve"> - </v>
      </c>
      <c r="AB377" t="str">
        <f>VLOOKUP($Z377,'oddspedia-matches'!$A:$AD,AB$2,0)</f>
        <v>Red</v>
      </c>
      <c r="AC377" t="str">
        <f>VLOOKUP($Z377,'oddspedia-matches'!$A:$AD,AC$2,0)</f>
        <v>Green</v>
      </c>
      <c r="AD377" t="str">
        <f>VLOOKUP($Z377,'oddspedia-matches'!$A:$AD,AD$2,0)</f>
        <v>Red</v>
      </c>
      <c r="AE377" t="str">
        <f>VLOOKUP($Z377,'oddspedia-matches'!$A:$AD,AE$2,0)</f>
        <v>Green</v>
      </c>
      <c r="AF377" t="str">
        <f>VLOOKUP($Z377,'oddspedia-matches'!$A:$AD,AF$2,0)</f>
        <v>Green</v>
      </c>
      <c r="AG377" t="str">
        <f>VLOOKUP($Z377,'oddspedia-matches'!$A:$AD,AG$2,0)</f>
        <v>Red</v>
      </c>
      <c r="AH377" t="str">
        <f>VLOOKUP($Z377,'oddspedia-matches'!$A:$AD,AH$2,0)</f>
        <v>Red</v>
      </c>
      <c r="AI377" t="str">
        <f>VLOOKUP($Z377,'oddspedia-matches'!$A:$AD,AI$2,0)</f>
        <v>Green</v>
      </c>
      <c r="AJ377" t="str">
        <f>VLOOKUP($Z377,'oddspedia-matches'!$A:$AD,AJ$2,0)</f>
        <v>Red</v>
      </c>
      <c r="AK377" t="str">
        <f>VLOOKUP($Z377,'oddspedia-matches'!$A:$AD,AK$2,0)</f>
        <v>Red</v>
      </c>
      <c r="AL377" t="str">
        <f>VLOOKUP($Z377,'oddspedia-matches'!$A:$AD,AL$2,0)</f>
        <v>Red</v>
      </c>
      <c r="AM377" t="str">
        <f>VLOOKUP($Z377,'oddspedia-matches'!$A:$AD,AM$2,0)</f>
        <v>Red</v>
      </c>
      <c r="AN377" t="str">
        <f>VLOOKUP($Z377,'oddspedia-matches'!$A:$AD,AN$2,0)</f>
        <v>Green</v>
      </c>
      <c r="AO377" t="str">
        <f>VLOOKUP($Z377,'oddspedia-matches'!$A:$AD,AO$2,0)</f>
        <v>Green</v>
      </c>
      <c r="AP377" t="str">
        <f>VLOOKUP($Z377,'oddspedia-matches'!$A:$AD,AP$2,0)</f>
        <v>Red</v>
      </c>
      <c r="AQ377" t="str">
        <f>VLOOKUP($Z377,'oddspedia-matches'!$A:$AD,AQ$2,0)</f>
        <v>Green</v>
      </c>
    </row>
    <row r="378" spans="2:43" hidden="1" x14ac:dyDescent="0.25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str">
        <f>VLOOKUP(F378,'Transform table'!A:B,2,0)</f>
        <v>Universitatea Cluj</v>
      </c>
      <c r="Z378" t="str">
        <f t="shared" si="5"/>
        <v>26/07/2026Sepsi OSKUniversitatea Cluj</v>
      </c>
      <c r="AA378" t="str">
        <f>VLOOKUP($Z378,'oddspedia-matches'!$A:$AD,AA$2,0)</f>
        <v>1 - 0</v>
      </c>
      <c r="AB378" t="str">
        <f>VLOOKUP($Z378,'oddspedia-matches'!$A:$AD,AB$2,0)</f>
        <v>Green</v>
      </c>
      <c r="AC378" t="str">
        <f>VLOOKUP($Z378,'oddspedia-matches'!$A:$AD,AC$2,0)</f>
        <v>Red</v>
      </c>
      <c r="AD378" t="str">
        <f>VLOOKUP($Z378,'oddspedia-matches'!$A:$AD,AD$2,0)</f>
        <v>Red</v>
      </c>
      <c r="AE378" t="str">
        <f>VLOOKUP($Z378,'oddspedia-matches'!$A:$AD,AE$2,0)</f>
        <v>Green</v>
      </c>
      <c r="AF378" t="str">
        <f>VLOOKUP($Z378,'oddspedia-matches'!$A:$AD,AF$2,0)</f>
        <v>Red</v>
      </c>
      <c r="AG378" t="str">
        <f>VLOOKUP($Z378,'oddspedia-matches'!$A:$AD,AG$2,0)</f>
        <v>Green</v>
      </c>
      <c r="AH378" t="str">
        <f>VLOOKUP($Z378,'oddspedia-matches'!$A:$AD,AH$2,0)</f>
        <v>Green</v>
      </c>
      <c r="AI378" t="str">
        <f>VLOOKUP($Z378,'oddspedia-matches'!$A:$AD,AI$2,0)</f>
        <v>Red</v>
      </c>
      <c r="AJ378" t="str">
        <f>VLOOKUP($Z378,'oddspedia-matches'!$A:$AD,AJ$2,0)</f>
        <v>Red</v>
      </c>
      <c r="AK378" t="str">
        <f>VLOOKUP($Z378,'oddspedia-matches'!$A:$AD,AK$2,0)</f>
        <v>Green</v>
      </c>
      <c r="AL378" t="str">
        <f>VLOOKUP($Z378,'oddspedia-matches'!$A:$AD,AL$2,0)</f>
        <v>Red</v>
      </c>
      <c r="AM378" t="str">
        <f>VLOOKUP($Z378,'oddspedia-matches'!$A:$AD,AM$2,0)</f>
        <v>Red</v>
      </c>
      <c r="AN378" t="str">
        <f>VLOOKUP($Z378,'oddspedia-matches'!$A:$AD,AN$2,0)</f>
        <v>Green</v>
      </c>
      <c r="AO378" t="str">
        <f>VLOOKUP($Z378,'oddspedia-matches'!$A:$AD,AO$2,0)</f>
        <v>Green</v>
      </c>
      <c r="AP378" t="str">
        <f>VLOOKUP($Z378,'oddspedia-matches'!$A:$AD,AP$2,0)</f>
        <v>Red</v>
      </c>
      <c r="AQ378" t="str">
        <f>VLOOKUP($Z378,'oddspedia-matches'!$A:$AD,AQ$2,0)</f>
        <v>Green</v>
      </c>
    </row>
    <row r="379" spans="2:43" hidden="1" x14ac:dyDescent="0.25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str">
        <f>VLOOKUP(F379,'Transform table'!A:B,2,0)</f>
        <v>Halmstad</v>
      </c>
      <c r="Z379" t="str">
        <f t="shared" si="5"/>
        <v>26/07/2026GAIS GothenburgHalmstad</v>
      </c>
      <c r="AA379" t="str">
        <f>VLOOKUP($Z379,'oddspedia-matches'!$A:$AD,AA$2,0)</f>
        <v>1 - 1</v>
      </c>
      <c r="AB379" t="str">
        <f>VLOOKUP($Z379,'oddspedia-matches'!$A:$AD,AB$2,0)</f>
        <v>Red</v>
      </c>
      <c r="AC379" t="str">
        <f>VLOOKUP($Z379,'oddspedia-matches'!$A:$AD,AC$2,0)</f>
        <v>Green</v>
      </c>
      <c r="AD379" t="str">
        <f>VLOOKUP($Z379,'oddspedia-matches'!$A:$AD,AD$2,0)</f>
        <v>Red</v>
      </c>
      <c r="AE379" t="str">
        <f>VLOOKUP($Z379,'oddspedia-matches'!$A:$AD,AE$2,0)</f>
        <v>Green</v>
      </c>
      <c r="AF379" t="str">
        <f>VLOOKUP($Z379,'oddspedia-matches'!$A:$AD,AF$2,0)</f>
        <v>Green</v>
      </c>
      <c r="AG379" t="str">
        <f>VLOOKUP($Z379,'oddspedia-matches'!$A:$AD,AG$2,0)</f>
        <v>Red</v>
      </c>
      <c r="AH379" t="str">
        <f>VLOOKUP($Z379,'oddspedia-matches'!$A:$AD,AH$2,0)</f>
        <v>Red</v>
      </c>
      <c r="AI379" t="str">
        <f>VLOOKUP($Z379,'oddspedia-matches'!$A:$AD,AI$2,0)</f>
        <v>Green</v>
      </c>
      <c r="AJ379" t="str">
        <f>VLOOKUP($Z379,'oddspedia-matches'!$A:$AD,AJ$2,0)</f>
        <v>Red</v>
      </c>
      <c r="AK379" t="str">
        <f>VLOOKUP($Z379,'oddspedia-matches'!$A:$AD,AK$2,0)</f>
        <v>Red</v>
      </c>
      <c r="AL379" t="str">
        <f>VLOOKUP($Z379,'oddspedia-matches'!$A:$AD,AL$2,0)</f>
        <v>Green</v>
      </c>
      <c r="AM379" t="str">
        <f>VLOOKUP($Z379,'oddspedia-matches'!$A:$AD,AM$2,0)</f>
        <v>Red</v>
      </c>
      <c r="AN379" t="str">
        <f>VLOOKUP($Z379,'oddspedia-matches'!$A:$AD,AN$2,0)</f>
        <v>Green</v>
      </c>
      <c r="AO379" t="str">
        <f>VLOOKUP($Z379,'oddspedia-matches'!$A:$AD,AO$2,0)</f>
        <v>Green</v>
      </c>
      <c r="AP379" t="str">
        <f>VLOOKUP($Z379,'oddspedia-matches'!$A:$AD,AP$2,0)</f>
        <v>Green</v>
      </c>
      <c r="AQ379" t="str">
        <f>VLOOKUP($Z379,'oddspedia-matches'!$A:$AD,AQ$2,0)</f>
        <v>Red</v>
      </c>
    </row>
    <row r="380" spans="2:43" hidden="1" x14ac:dyDescent="0.25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str">
        <f>VLOOKUP(F380,'Transform table'!A:B,2,0)</f>
        <v>Elfsborg</v>
      </c>
      <c r="Z380" t="str">
        <f t="shared" si="5"/>
        <v>26/07/2026MalmoElfsborg</v>
      </c>
      <c r="AA380" t="str">
        <f>VLOOKUP($Z380,'oddspedia-matches'!$A:$AD,AA$2,0)</f>
        <v>1 - 2</v>
      </c>
      <c r="AB380" t="str">
        <f>VLOOKUP($Z380,'oddspedia-matches'!$A:$AD,AB$2,0)</f>
        <v>Red</v>
      </c>
      <c r="AC380" t="str">
        <f>VLOOKUP($Z380,'oddspedia-matches'!$A:$AD,AC$2,0)</f>
        <v>Red</v>
      </c>
      <c r="AD380" t="str">
        <f>VLOOKUP($Z380,'oddspedia-matches'!$A:$AD,AD$2,0)</f>
        <v>Green</v>
      </c>
      <c r="AE380" t="str">
        <f>VLOOKUP($Z380,'oddspedia-matches'!$A:$AD,AE$2,0)</f>
        <v>Red</v>
      </c>
      <c r="AF380" t="str">
        <f>VLOOKUP($Z380,'oddspedia-matches'!$A:$AD,AF$2,0)</f>
        <v>Green</v>
      </c>
      <c r="AG380" t="str">
        <f>VLOOKUP($Z380,'oddspedia-matches'!$A:$AD,AG$2,0)</f>
        <v>Green</v>
      </c>
      <c r="AH380" t="str">
        <f>VLOOKUP($Z380,'oddspedia-matches'!$A:$AD,AH$2,0)</f>
        <v>Red</v>
      </c>
      <c r="AI380" t="str">
        <f>VLOOKUP($Z380,'oddspedia-matches'!$A:$AD,AI$2,0)</f>
        <v>Red</v>
      </c>
      <c r="AJ380" t="str">
        <f>VLOOKUP($Z380,'oddspedia-matches'!$A:$AD,AJ$2,0)</f>
        <v>Green</v>
      </c>
      <c r="AK380" t="str">
        <f>VLOOKUP($Z380,'oddspedia-matches'!$A:$AD,AK$2,0)</f>
        <v>Green</v>
      </c>
      <c r="AL380" t="str">
        <f>VLOOKUP($Z380,'oddspedia-matches'!$A:$AD,AL$2,0)</f>
        <v>Green</v>
      </c>
      <c r="AM380" t="str">
        <f>VLOOKUP($Z380,'oddspedia-matches'!$A:$AD,AM$2,0)</f>
        <v>Green</v>
      </c>
      <c r="AN380" t="str">
        <f>VLOOKUP($Z380,'oddspedia-matches'!$A:$AD,AN$2,0)</f>
        <v>Red</v>
      </c>
      <c r="AO380" t="str">
        <f>VLOOKUP($Z380,'oddspedia-matches'!$A:$AD,AO$2,0)</f>
        <v>Green</v>
      </c>
      <c r="AP380" t="str">
        <f>VLOOKUP($Z380,'oddspedia-matches'!$A:$AD,AP$2,0)</f>
        <v>Green</v>
      </c>
      <c r="AQ380" t="str">
        <f>VLOOKUP($Z380,'oddspedia-matches'!$A:$AD,AQ$2,0)</f>
        <v>Red</v>
      </c>
    </row>
    <row r="381" spans="2:43" hidden="1" x14ac:dyDescent="0.25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</v>
      </c>
      <c r="Y381" t="str">
        <f>VLOOKUP(F381,'Transform table'!A:B,2,0)</f>
        <v>FC Zhenis</v>
      </c>
      <c r="Z381" t="str">
        <f t="shared" si="5"/>
        <v>26/07/2026FK Kaspyi AktauFC Zhenis</v>
      </c>
      <c r="AA381" t="str">
        <f>VLOOKUP($Z381,'oddspedia-matches'!$A:$AD,AA$2,0)</f>
        <v>3 - 2</v>
      </c>
      <c r="AB381" t="str">
        <f>VLOOKUP($Z381,'oddspedia-matches'!$A:$AD,AB$2,0)</f>
        <v>Green</v>
      </c>
      <c r="AC381" t="str">
        <f>VLOOKUP($Z381,'oddspedia-matches'!$A:$AD,AC$2,0)</f>
        <v>Red</v>
      </c>
      <c r="AD381" t="str">
        <f>VLOOKUP($Z381,'oddspedia-matches'!$A:$AD,AD$2,0)</f>
        <v>Red</v>
      </c>
      <c r="AE381" t="str">
        <f>VLOOKUP($Z381,'oddspedia-matches'!$A:$AD,AE$2,0)</f>
        <v>Green</v>
      </c>
      <c r="AF381" t="str">
        <f>VLOOKUP($Z381,'oddspedia-matches'!$A:$AD,AF$2,0)</f>
        <v>Red</v>
      </c>
      <c r="AG381" t="str">
        <f>VLOOKUP($Z381,'oddspedia-matches'!$A:$AD,AG$2,0)</f>
        <v>Green</v>
      </c>
      <c r="AH381" t="str">
        <f>VLOOKUP($Z381,'oddspedia-matches'!$A:$AD,AH$2,0)</f>
        <v>Green</v>
      </c>
      <c r="AI381" t="str">
        <f>VLOOKUP($Z381,'oddspedia-matches'!$A:$AD,AI$2,0)</f>
        <v>Red</v>
      </c>
      <c r="AJ381" t="str">
        <f>VLOOKUP($Z381,'oddspedia-matches'!$A:$AD,AJ$2,0)</f>
        <v>Red</v>
      </c>
      <c r="AK381" t="str">
        <f>VLOOKUP($Z381,'oddspedia-matches'!$A:$AD,AK$2,0)</f>
        <v>Green</v>
      </c>
      <c r="AL381" t="str">
        <f>VLOOKUP($Z381,'oddspedia-matches'!$A:$AD,AL$2,0)</f>
        <v>Green</v>
      </c>
      <c r="AM381" t="str">
        <f>VLOOKUP($Z381,'oddspedia-matches'!$A:$AD,AM$2,0)</f>
        <v>Green</v>
      </c>
      <c r="AN381" t="str">
        <f>VLOOKUP($Z381,'oddspedia-matches'!$A:$AD,AN$2,0)</f>
        <v>Red</v>
      </c>
      <c r="AO381" t="str">
        <f>VLOOKUP($Z381,'oddspedia-matches'!$A:$AD,AO$2,0)</f>
        <v>Red</v>
      </c>
      <c r="AP381" t="str">
        <f>VLOOKUP($Z381,'oddspedia-matches'!$A:$AD,AP$2,0)</f>
        <v>Green</v>
      </c>
      <c r="AQ381" t="str">
        <f>VLOOKUP($Z381,'oddspedia-matches'!$A:$AD,AQ$2,0)</f>
        <v>Red</v>
      </c>
    </row>
    <row r="382" spans="2:43" hidden="1" x14ac:dyDescent="0.25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 II</v>
      </c>
      <c r="Y382" t="str">
        <f>VLOOKUP(F382,'Transform table'!A:B,2,0)</f>
        <v>New York City II</v>
      </c>
      <c r="Z382" t="str">
        <f t="shared" si="5"/>
        <v>26/07/2026Atlanta United IINew York City II</v>
      </c>
      <c r="AA382" t="str">
        <f>VLOOKUP($Z382,'oddspedia-matches'!$A:$AD,AA$2,0)</f>
        <v>3 - 2</v>
      </c>
      <c r="AB382" t="str">
        <f>VLOOKUP($Z382,'oddspedia-matches'!$A:$AD,AB$2,0)</f>
        <v>Green</v>
      </c>
      <c r="AC382" t="str">
        <f>VLOOKUP($Z382,'oddspedia-matches'!$A:$AD,AC$2,0)</f>
        <v>Red</v>
      </c>
      <c r="AD382" t="str">
        <f>VLOOKUP($Z382,'oddspedia-matches'!$A:$AD,AD$2,0)</f>
        <v>Red</v>
      </c>
      <c r="AE382" t="str">
        <f>VLOOKUP($Z382,'oddspedia-matches'!$A:$AD,AE$2,0)</f>
        <v>Green</v>
      </c>
      <c r="AF382" t="str">
        <f>VLOOKUP($Z382,'oddspedia-matches'!$A:$AD,AF$2,0)</f>
        <v>Red</v>
      </c>
      <c r="AG382" t="str">
        <f>VLOOKUP($Z382,'oddspedia-matches'!$A:$AD,AG$2,0)</f>
        <v>Green</v>
      </c>
      <c r="AH382" t="str">
        <f>VLOOKUP($Z382,'oddspedia-matches'!$A:$AD,AH$2,0)</f>
        <v>Green</v>
      </c>
      <c r="AI382" t="str">
        <f>VLOOKUP($Z382,'oddspedia-matches'!$A:$AD,AI$2,0)</f>
        <v>Red</v>
      </c>
      <c r="AJ382" t="str">
        <f>VLOOKUP($Z382,'oddspedia-matches'!$A:$AD,AJ$2,0)</f>
        <v>Red</v>
      </c>
      <c r="AK382" t="str">
        <f>VLOOKUP($Z382,'oddspedia-matches'!$A:$AD,AK$2,0)</f>
        <v>Green</v>
      </c>
      <c r="AL382" t="str">
        <f>VLOOKUP($Z382,'oddspedia-matches'!$A:$AD,AL$2,0)</f>
        <v>Green</v>
      </c>
      <c r="AM382" t="str">
        <f>VLOOKUP($Z382,'oddspedia-matches'!$A:$AD,AM$2,0)</f>
        <v>Green</v>
      </c>
      <c r="AN382" t="str">
        <f>VLOOKUP($Z382,'oddspedia-matches'!$A:$AD,AN$2,0)</f>
        <v>Red</v>
      </c>
      <c r="AO382" t="str">
        <f>VLOOKUP($Z382,'oddspedia-matches'!$A:$AD,AO$2,0)</f>
        <v>Red</v>
      </c>
      <c r="AP382" t="str">
        <f>VLOOKUP($Z382,'oddspedia-matches'!$A:$AD,AP$2,0)</f>
        <v>Green</v>
      </c>
      <c r="AQ382" t="str">
        <f>VLOOKUP($Z382,'oddspedia-matches'!$A:$AD,AQ$2,0)</f>
        <v>Red</v>
      </c>
    </row>
    <row r="383" spans="2:43" hidden="1" x14ac:dyDescent="0.25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FC Politehnica Chisinau</v>
      </c>
      <c r="Y383" t="str">
        <f>VLOOKUP(F383,'Transform table'!A:B,2,0)</f>
        <v>FC Zimbru</v>
      </c>
      <c r="Z383" t="str">
        <f t="shared" si="5"/>
        <v>26/07/2026FC Politehnica ChisinauFC Zimbru</v>
      </c>
      <c r="AA383" t="str">
        <f>VLOOKUP($Z383,'oddspedia-matches'!$A:$AD,AA$2,0)</f>
        <v>0 - 2</v>
      </c>
      <c r="AB383" t="str">
        <f>VLOOKUP($Z383,'oddspedia-matches'!$A:$AD,AB$2,0)</f>
        <v>Red</v>
      </c>
      <c r="AC383" t="str">
        <f>VLOOKUP($Z383,'oddspedia-matches'!$A:$AD,AC$2,0)</f>
        <v>Red</v>
      </c>
      <c r="AD383" t="str">
        <f>VLOOKUP($Z383,'oddspedia-matches'!$A:$AD,AD$2,0)</f>
        <v>Green</v>
      </c>
      <c r="AE383" t="str">
        <f>VLOOKUP($Z383,'oddspedia-matches'!$A:$AD,AE$2,0)</f>
        <v>Red</v>
      </c>
      <c r="AF383" t="str">
        <f>VLOOKUP($Z383,'oddspedia-matches'!$A:$AD,AF$2,0)</f>
        <v>Green</v>
      </c>
      <c r="AG383" t="str">
        <f>VLOOKUP($Z383,'oddspedia-matches'!$A:$AD,AG$2,0)</f>
        <v>Green</v>
      </c>
      <c r="AH383" t="str">
        <f>VLOOKUP($Z383,'oddspedia-matches'!$A:$AD,AH$2,0)</f>
        <v>Red</v>
      </c>
      <c r="AI383" t="str">
        <f>VLOOKUP($Z383,'oddspedia-matches'!$A:$AD,AI$2,0)</f>
        <v>Red</v>
      </c>
      <c r="AJ383" t="str">
        <f>VLOOKUP($Z383,'oddspedia-matches'!$A:$AD,AJ$2,0)</f>
        <v>Green</v>
      </c>
      <c r="AK383" t="str">
        <f>VLOOKUP($Z383,'oddspedia-matches'!$A:$AD,AK$2,0)</f>
        <v>Green</v>
      </c>
      <c r="AL383" t="str">
        <f>VLOOKUP($Z383,'oddspedia-matches'!$A:$AD,AL$2,0)</f>
        <v>Green</v>
      </c>
      <c r="AM383" t="str">
        <f>VLOOKUP($Z383,'oddspedia-matches'!$A:$AD,AM$2,0)</f>
        <v>Red</v>
      </c>
      <c r="AN383" t="str">
        <f>VLOOKUP($Z383,'oddspedia-matches'!$A:$AD,AN$2,0)</f>
        <v>Green</v>
      </c>
      <c r="AO383" t="str">
        <f>VLOOKUP($Z383,'oddspedia-matches'!$A:$AD,AO$2,0)</f>
        <v>Green</v>
      </c>
      <c r="AP383" t="str">
        <f>VLOOKUP($Z383,'oddspedia-matches'!$A:$AD,AP$2,0)</f>
        <v>Red</v>
      </c>
      <c r="AQ383" t="str">
        <f>VLOOKUP($Z383,'oddspedia-matches'!$A:$AD,AQ$2,0)</f>
        <v>Green</v>
      </c>
    </row>
    <row r="384" spans="2:43" hidden="1" x14ac:dyDescent="0.25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tr">
        <f>VLOOKUP(E384,'Transform table'!A:B,2,0)</f>
        <v>KFUM Oslo</v>
      </c>
      <c r="Y384" t="str">
        <f>VLOOKUP(F384,'Transform table'!A:B,2,0)</f>
        <v>Molde</v>
      </c>
      <c r="Z384" t="str">
        <f t="shared" si="5"/>
        <v>26/07/2026KFUM OsloMolde</v>
      </c>
      <c r="AA384" t="str">
        <f>VLOOKUP($Z384,'oddspedia-matches'!$A:$AD,AA$2,0)</f>
        <v>2 - 4</v>
      </c>
      <c r="AB384" t="str">
        <f>VLOOKUP($Z384,'oddspedia-matches'!$A:$AD,AB$2,0)</f>
        <v>Red</v>
      </c>
      <c r="AC384" t="str">
        <f>VLOOKUP($Z384,'oddspedia-matches'!$A:$AD,AC$2,0)</f>
        <v>Red</v>
      </c>
      <c r="AD384" t="str">
        <f>VLOOKUP($Z384,'oddspedia-matches'!$A:$AD,AD$2,0)</f>
        <v>Green</v>
      </c>
      <c r="AE384" t="str">
        <f>VLOOKUP($Z384,'oddspedia-matches'!$A:$AD,AE$2,0)</f>
        <v>Red</v>
      </c>
      <c r="AF384" t="str">
        <f>VLOOKUP($Z384,'oddspedia-matches'!$A:$AD,AF$2,0)</f>
        <v>Green</v>
      </c>
      <c r="AG384" t="str">
        <f>VLOOKUP($Z384,'oddspedia-matches'!$A:$AD,AG$2,0)</f>
        <v>Green</v>
      </c>
      <c r="AH384" t="str">
        <f>VLOOKUP($Z384,'oddspedia-matches'!$A:$AD,AH$2,0)</f>
        <v>Red</v>
      </c>
      <c r="AI384" t="str">
        <f>VLOOKUP($Z384,'oddspedia-matches'!$A:$AD,AI$2,0)</f>
        <v>Green</v>
      </c>
      <c r="AJ384" t="str">
        <f>VLOOKUP($Z384,'oddspedia-matches'!$A:$AD,AJ$2,0)</f>
        <v>Red</v>
      </c>
      <c r="AK384" t="str">
        <f>VLOOKUP($Z384,'oddspedia-matches'!$A:$AD,AK$2,0)</f>
        <v>Green</v>
      </c>
      <c r="AL384" t="str">
        <f>VLOOKUP($Z384,'oddspedia-matches'!$A:$AD,AL$2,0)</f>
        <v>Green</v>
      </c>
      <c r="AM384" t="str">
        <f>VLOOKUP($Z384,'oddspedia-matches'!$A:$AD,AM$2,0)</f>
        <v>Green</v>
      </c>
      <c r="AN384" t="str">
        <f>VLOOKUP($Z384,'oddspedia-matches'!$A:$AD,AN$2,0)</f>
        <v>Red</v>
      </c>
      <c r="AO384" t="str">
        <f>VLOOKUP($Z384,'oddspedia-matches'!$A:$AD,AO$2,0)</f>
        <v>Red</v>
      </c>
      <c r="AP384" t="str">
        <f>VLOOKUP($Z384,'oddspedia-matches'!$A:$AD,AP$2,0)</f>
        <v>Green</v>
      </c>
      <c r="AQ384" t="str">
        <f>VLOOKUP($Z384,'oddspedia-matches'!$A:$AD,AQ$2,0)</f>
        <v>Red</v>
      </c>
    </row>
    <row r="385" spans="2:43" hidden="1" x14ac:dyDescent="0.25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 t="shared" si="5"/>
        <v>26/07/2026SandefjordBodo/Glimt</v>
      </c>
      <c r="AA385" t="str">
        <f>VLOOKUP($Z385,'oddspedia-matches'!$A:$AD,AA$2,0)</f>
        <v>0 - 3</v>
      </c>
      <c r="AB385" t="str">
        <f>VLOOKUP($Z385,'oddspedia-matches'!$A:$AD,AB$2,0)</f>
        <v>Red</v>
      </c>
      <c r="AC385" t="str">
        <f>VLOOKUP($Z385,'oddspedia-matches'!$A:$AD,AC$2,0)</f>
        <v>Red</v>
      </c>
      <c r="AD385" t="str">
        <f>VLOOKUP($Z385,'oddspedia-matches'!$A:$AD,AD$2,0)</f>
        <v>Green</v>
      </c>
      <c r="AE385" t="str">
        <f>VLOOKUP($Z385,'oddspedia-matches'!$A:$AD,AE$2,0)</f>
        <v>Red</v>
      </c>
      <c r="AF385" t="str">
        <f>VLOOKUP($Z385,'oddspedia-matches'!$A:$AD,AF$2,0)</f>
        <v>Green</v>
      </c>
      <c r="AG385" t="str">
        <f>VLOOKUP($Z385,'oddspedia-matches'!$A:$AD,AG$2,0)</f>
        <v>Green</v>
      </c>
      <c r="AH385" t="str">
        <f>VLOOKUP($Z385,'oddspedia-matches'!$A:$AD,AH$2,0)</f>
        <v>Red</v>
      </c>
      <c r="AI385" t="str">
        <f>VLOOKUP($Z385,'oddspedia-matches'!$A:$AD,AI$2,0)</f>
        <v>Red</v>
      </c>
      <c r="AJ385" t="str">
        <f>VLOOKUP($Z385,'oddspedia-matches'!$A:$AD,AJ$2,0)</f>
        <v>Green</v>
      </c>
      <c r="AK385" t="str">
        <f>VLOOKUP($Z385,'oddspedia-matches'!$A:$AD,AK$2,0)</f>
        <v>Green</v>
      </c>
      <c r="AL385" t="str">
        <f>VLOOKUP($Z385,'oddspedia-matches'!$A:$AD,AL$2,0)</f>
        <v>Green</v>
      </c>
      <c r="AM385" t="str">
        <f>VLOOKUP($Z385,'oddspedia-matches'!$A:$AD,AM$2,0)</f>
        <v>Green</v>
      </c>
      <c r="AN385" t="str">
        <f>VLOOKUP($Z385,'oddspedia-matches'!$A:$AD,AN$2,0)</f>
        <v>Red</v>
      </c>
      <c r="AO385" t="str">
        <f>VLOOKUP($Z385,'oddspedia-matches'!$A:$AD,AO$2,0)</f>
        <v>Green</v>
      </c>
      <c r="AP385" t="str">
        <f>VLOOKUP($Z385,'oddspedia-matches'!$A:$AD,AP$2,0)</f>
        <v>Red</v>
      </c>
      <c r="AQ385" t="str">
        <f>VLOOKUP($Z385,'oddspedia-matches'!$A:$AD,AQ$2,0)</f>
        <v>Green</v>
      </c>
    </row>
    <row r="386" spans="2:43" hidden="1" x14ac:dyDescent="0.25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tr">
        <f>VLOOKUP(E386,'Transform table'!A:B,2,0)</f>
        <v>Sarpsborg 08</v>
      </c>
      <c r="Y386" t="str">
        <f>VLOOKUP(F386,'Transform table'!A:B,2,0)</f>
        <v>HamKam</v>
      </c>
      <c r="Z386" t="str">
        <f t="shared" si="5"/>
        <v>26/07/2026Sarpsborg 08HamKam</v>
      </c>
      <c r="AA386" t="str">
        <f>VLOOKUP($Z386,'oddspedia-matches'!$A:$AD,AA$2,0)</f>
        <v>1 - 0</v>
      </c>
      <c r="AB386" t="str">
        <f>VLOOKUP($Z386,'oddspedia-matches'!$A:$AD,AB$2,0)</f>
        <v>Green</v>
      </c>
      <c r="AC386" t="str">
        <f>VLOOKUP($Z386,'oddspedia-matches'!$A:$AD,AC$2,0)</f>
        <v>Red</v>
      </c>
      <c r="AD386" t="str">
        <f>VLOOKUP($Z386,'oddspedia-matches'!$A:$AD,AD$2,0)</f>
        <v>Red</v>
      </c>
      <c r="AE386" t="str">
        <f>VLOOKUP($Z386,'oddspedia-matches'!$A:$AD,AE$2,0)</f>
        <v>Green</v>
      </c>
      <c r="AF386" t="str">
        <f>VLOOKUP($Z386,'oddspedia-matches'!$A:$AD,AF$2,0)</f>
        <v>Red</v>
      </c>
      <c r="AG386" t="str">
        <f>VLOOKUP($Z386,'oddspedia-matches'!$A:$AD,AG$2,0)</f>
        <v>Green</v>
      </c>
      <c r="AH386" t="str">
        <f>VLOOKUP($Z386,'oddspedia-matches'!$A:$AD,AH$2,0)</f>
        <v>Green</v>
      </c>
      <c r="AI386" t="str">
        <f>VLOOKUP($Z386,'oddspedia-matches'!$A:$AD,AI$2,0)</f>
        <v>Red</v>
      </c>
      <c r="AJ386" t="str">
        <f>VLOOKUP($Z386,'oddspedia-matches'!$A:$AD,AJ$2,0)</f>
        <v>Red</v>
      </c>
      <c r="AK386" t="str">
        <f>VLOOKUP($Z386,'oddspedia-matches'!$A:$AD,AK$2,0)</f>
        <v>Green</v>
      </c>
      <c r="AL386" t="str">
        <f>VLOOKUP($Z386,'oddspedia-matches'!$A:$AD,AL$2,0)</f>
        <v>Red</v>
      </c>
      <c r="AM386" t="str">
        <f>VLOOKUP($Z386,'oddspedia-matches'!$A:$AD,AM$2,0)</f>
        <v>Red</v>
      </c>
      <c r="AN386" t="str">
        <f>VLOOKUP($Z386,'oddspedia-matches'!$A:$AD,AN$2,0)</f>
        <v>Green</v>
      </c>
      <c r="AO386" t="str">
        <f>VLOOKUP($Z386,'oddspedia-matches'!$A:$AD,AO$2,0)</f>
        <v>Green</v>
      </c>
      <c r="AP386" t="str">
        <f>VLOOKUP($Z386,'oddspedia-matches'!$A:$AD,AP$2,0)</f>
        <v>Red</v>
      </c>
      <c r="AQ386" t="str">
        <f>VLOOKUP($Z386,'oddspedia-matches'!$A:$AD,AQ$2,0)</f>
        <v>Green</v>
      </c>
    </row>
    <row r="387" spans="2:43" hidden="1" x14ac:dyDescent="0.25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str">
        <f>VLOOKUP(F387,'Transform table'!A:B,2,0)</f>
        <v>Egersund</v>
      </c>
      <c r="Z387" t="str">
        <f t="shared" si="5"/>
        <v>26/07/2026AsaneEgersund</v>
      </c>
      <c r="AA387" t="str">
        <f>VLOOKUP($Z387,'oddspedia-matches'!$A:$AD,AA$2,0)</f>
        <v>3 - 3</v>
      </c>
      <c r="AB387" t="str">
        <f>VLOOKUP($Z387,'oddspedia-matches'!$A:$AD,AB$2,0)</f>
        <v>Red</v>
      </c>
      <c r="AC387" t="str">
        <f>VLOOKUP($Z387,'oddspedia-matches'!$A:$AD,AC$2,0)</f>
        <v>Green</v>
      </c>
      <c r="AD387" t="str">
        <f>VLOOKUP($Z387,'oddspedia-matches'!$A:$AD,AD$2,0)</f>
        <v>Red</v>
      </c>
      <c r="AE387" t="str">
        <f>VLOOKUP($Z387,'oddspedia-matches'!$A:$AD,AE$2,0)</f>
        <v>Green</v>
      </c>
      <c r="AF387" t="str">
        <f>VLOOKUP($Z387,'oddspedia-matches'!$A:$AD,AF$2,0)</f>
        <v>Green</v>
      </c>
      <c r="AG387" t="str">
        <f>VLOOKUP($Z387,'oddspedia-matches'!$A:$AD,AG$2,0)</f>
        <v>Red</v>
      </c>
      <c r="AH387" t="str">
        <f>VLOOKUP($Z387,'oddspedia-matches'!$A:$AD,AH$2,0)</f>
        <v>Green</v>
      </c>
      <c r="AI387" t="str">
        <f>VLOOKUP($Z387,'oddspedia-matches'!$A:$AD,AI$2,0)</f>
        <v>Red</v>
      </c>
      <c r="AJ387" t="str">
        <f>VLOOKUP($Z387,'oddspedia-matches'!$A:$AD,AJ$2,0)</f>
        <v>Red</v>
      </c>
      <c r="AK387" t="str">
        <f>VLOOKUP($Z387,'oddspedia-matches'!$A:$AD,AK$2,0)</f>
        <v>Green</v>
      </c>
      <c r="AL387" t="str">
        <f>VLOOKUP($Z387,'oddspedia-matches'!$A:$AD,AL$2,0)</f>
        <v>Green</v>
      </c>
      <c r="AM387" t="str">
        <f>VLOOKUP($Z387,'oddspedia-matches'!$A:$AD,AM$2,0)</f>
        <v>Green</v>
      </c>
      <c r="AN387" t="str">
        <f>VLOOKUP($Z387,'oddspedia-matches'!$A:$AD,AN$2,0)</f>
        <v>Red</v>
      </c>
      <c r="AO387" t="str">
        <f>VLOOKUP($Z387,'oddspedia-matches'!$A:$AD,AO$2,0)</f>
        <v>Red</v>
      </c>
      <c r="AP387" t="str">
        <f>VLOOKUP($Z387,'oddspedia-matches'!$A:$AD,AP$2,0)</f>
        <v>Green</v>
      </c>
      <c r="AQ387" t="str">
        <f>VLOOKUP($Z387,'oddspedia-matches'!$A:$AD,AQ$2,0)</f>
        <v>Red</v>
      </c>
    </row>
    <row r="388" spans="2:43" hidden="1" x14ac:dyDescent="0.25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Moss</v>
      </c>
      <c r="Y388" t="str">
        <f>VLOOKUP(F388,'Transform table'!A:B,2,0)</f>
        <v>Raufoss</v>
      </c>
      <c r="Z388" t="str">
        <f t="shared" ref="Z388:Z451" si="6">C388&amp;X388&amp;Y388</f>
        <v>26/07/2026MossRaufoss</v>
      </c>
      <c r="AA388" t="str">
        <f>VLOOKUP($Z388,'oddspedia-matches'!$A:$AD,AA$2,0)</f>
        <v>1 - 2</v>
      </c>
      <c r="AB388" t="str">
        <f>VLOOKUP($Z388,'oddspedia-matches'!$A:$AD,AB$2,0)</f>
        <v>Red</v>
      </c>
      <c r="AC388" t="str">
        <f>VLOOKUP($Z388,'oddspedia-matches'!$A:$AD,AC$2,0)</f>
        <v>Red</v>
      </c>
      <c r="AD388" t="str">
        <f>VLOOKUP($Z388,'oddspedia-matches'!$A:$AD,AD$2,0)</f>
        <v>Green</v>
      </c>
      <c r="AE388" t="str">
        <f>VLOOKUP($Z388,'oddspedia-matches'!$A:$AD,AE$2,0)</f>
        <v>Red</v>
      </c>
      <c r="AF388" t="str">
        <f>VLOOKUP($Z388,'oddspedia-matches'!$A:$AD,AF$2,0)</f>
        <v>Green</v>
      </c>
      <c r="AG388" t="str">
        <f>VLOOKUP($Z388,'oddspedia-matches'!$A:$AD,AG$2,0)</f>
        <v>Green</v>
      </c>
      <c r="AH388" t="str">
        <f>VLOOKUP($Z388,'oddspedia-matches'!$A:$AD,AH$2,0)</f>
        <v>Red</v>
      </c>
      <c r="AI388" t="str">
        <f>VLOOKUP($Z388,'oddspedia-matches'!$A:$AD,AI$2,0)</f>
        <v>Green</v>
      </c>
      <c r="AJ388" t="str">
        <f>VLOOKUP($Z388,'oddspedia-matches'!$A:$AD,AJ$2,0)</f>
        <v>Red</v>
      </c>
      <c r="AK388" t="str">
        <f>VLOOKUP($Z388,'oddspedia-matches'!$A:$AD,AK$2,0)</f>
        <v>Green</v>
      </c>
      <c r="AL388" t="str">
        <f>VLOOKUP($Z388,'oddspedia-matches'!$A:$AD,AL$2,0)</f>
        <v>Green</v>
      </c>
      <c r="AM388" t="str">
        <f>VLOOKUP($Z388,'oddspedia-matches'!$A:$AD,AM$2,0)</f>
        <v>Green</v>
      </c>
      <c r="AN388" t="str">
        <f>VLOOKUP($Z388,'oddspedia-matches'!$A:$AD,AN$2,0)</f>
        <v>Red</v>
      </c>
      <c r="AO388" t="str">
        <f>VLOOKUP($Z388,'oddspedia-matches'!$A:$AD,AO$2,0)</f>
        <v>Green</v>
      </c>
      <c r="AP388" t="str">
        <f>VLOOKUP($Z388,'oddspedia-matches'!$A:$AD,AP$2,0)</f>
        <v>Green</v>
      </c>
      <c r="AQ388" t="str">
        <f>VLOOKUP($Z388,'oddspedia-matches'!$A:$AD,AQ$2,0)</f>
        <v>Red</v>
      </c>
    </row>
    <row r="389" spans="2:43" hidden="1" x14ac:dyDescent="0.25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str">
        <f>VLOOKUP(F389,'Transform table'!A:B,2,0)</f>
        <v>Kongsvinger</v>
      </c>
      <c r="Z389" t="str">
        <f t="shared" si="6"/>
        <v>26/07/2026Sandnes UlfKongsvinger</v>
      </c>
      <c r="AA389" t="str">
        <f>VLOOKUP($Z389,'oddspedia-matches'!$A:$AD,AA$2,0)</f>
        <v>1 - 6</v>
      </c>
      <c r="AB389" t="str">
        <f>VLOOKUP($Z389,'oddspedia-matches'!$A:$AD,AB$2,0)</f>
        <v>Red</v>
      </c>
      <c r="AC389" t="str">
        <f>VLOOKUP($Z389,'oddspedia-matches'!$A:$AD,AC$2,0)</f>
        <v>Red</v>
      </c>
      <c r="AD389" t="str">
        <f>VLOOKUP($Z389,'oddspedia-matches'!$A:$AD,AD$2,0)</f>
        <v>Green</v>
      </c>
      <c r="AE389" t="str">
        <f>VLOOKUP($Z389,'oddspedia-matches'!$A:$AD,AE$2,0)</f>
        <v>Red</v>
      </c>
      <c r="AF389" t="str">
        <f>VLOOKUP($Z389,'oddspedia-matches'!$A:$AD,AF$2,0)</f>
        <v>Green</v>
      </c>
      <c r="AG389" t="str">
        <f>VLOOKUP($Z389,'oddspedia-matches'!$A:$AD,AG$2,0)</f>
        <v>Green</v>
      </c>
      <c r="AH389" t="str">
        <f>VLOOKUP($Z389,'oddspedia-matches'!$A:$AD,AH$2,0)</f>
        <v>Red</v>
      </c>
      <c r="AI389" t="str">
        <f>VLOOKUP($Z389,'oddspedia-matches'!$A:$AD,AI$2,0)</f>
        <v>Red</v>
      </c>
      <c r="AJ389" t="str">
        <f>VLOOKUP($Z389,'oddspedia-matches'!$A:$AD,AJ$2,0)</f>
        <v>Green</v>
      </c>
      <c r="AK389" t="str">
        <f>VLOOKUP($Z389,'oddspedia-matches'!$A:$AD,AK$2,0)</f>
        <v>Green</v>
      </c>
      <c r="AL389" t="str">
        <f>VLOOKUP($Z389,'oddspedia-matches'!$A:$AD,AL$2,0)</f>
        <v>Green</v>
      </c>
      <c r="AM389" t="str">
        <f>VLOOKUP($Z389,'oddspedia-matches'!$A:$AD,AM$2,0)</f>
        <v>Green</v>
      </c>
      <c r="AN389" t="str">
        <f>VLOOKUP($Z389,'oddspedia-matches'!$A:$AD,AN$2,0)</f>
        <v>Red</v>
      </c>
      <c r="AO389" t="str">
        <f>VLOOKUP($Z389,'oddspedia-matches'!$A:$AD,AO$2,0)</f>
        <v>Red</v>
      </c>
      <c r="AP389" t="str">
        <f>VLOOKUP($Z389,'oddspedia-matches'!$A:$AD,AP$2,0)</f>
        <v>Green</v>
      </c>
      <c r="AQ389" t="str">
        <f>VLOOKUP($Z389,'oddspedia-matches'!$A:$AD,AQ$2,0)</f>
        <v>Red</v>
      </c>
    </row>
    <row r="390" spans="2:43" hidden="1" x14ac:dyDescent="0.25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Sogndal</v>
      </c>
      <c r="Y390" t="str">
        <f>VLOOKUP(F390,'Transform table'!A:B,2,0)</f>
        <v>Ranheim</v>
      </c>
      <c r="Z390" t="str">
        <f t="shared" si="6"/>
        <v>26/07/2026SogndalRanheim</v>
      </c>
      <c r="AA390" t="str">
        <f>VLOOKUP($Z390,'oddspedia-matches'!$A:$AD,AA$2,0)</f>
        <v>3 - 2</v>
      </c>
      <c r="AB390" t="str">
        <f>VLOOKUP($Z390,'oddspedia-matches'!$A:$AD,AB$2,0)</f>
        <v>Green</v>
      </c>
      <c r="AC390" t="str">
        <f>VLOOKUP($Z390,'oddspedia-matches'!$A:$AD,AC$2,0)</f>
        <v>Red</v>
      </c>
      <c r="AD390" t="str">
        <f>VLOOKUP($Z390,'oddspedia-matches'!$A:$AD,AD$2,0)</f>
        <v>Red</v>
      </c>
      <c r="AE390" t="str">
        <f>VLOOKUP($Z390,'oddspedia-matches'!$A:$AD,AE$2,0)</f>
        <v>Green</v>
      </c>
      <c r="AF390" t="str">
        <f>VLOOKUP($Z390,'oddspedia-matches'!$A:$AD,AF$2,0)</f>
        <v>Red</v>
      </c>
      <c r="AG390" t="str">
        <f>VLOOKUP($Z390,'oddspedia-matches'!$A:$AD,AG$2,0)</f>
        <v>Green</v>
      </c>
      <c r="AH390" t="str">
        <f>VLOOKUP($Z390,'oddspedia-matches'!$A:$AD,AH$2,0)</f>
        <v>Green</v>
      </c>
      <c r="AI390" t="str">
        <f>VLOOKUP($Z390,'oddspedia-matches'!$A:$AD,AI$2,0)</f>
        <v>Red</v>
      </c>
      <c r="AJ390" t="str">
        <f>VLOOKUP($Z390,'oddspedia-matches'!$A:$AD,AJ$2,0)</f>
        <v>Red</v>
      </c>
      <c r="AK390" t="str">
        <f>VLOOKUP($Z390,'oddspedia-matches'!$A:$AD,AK$2,0)</f>
        <v>Green</v>
      </c>
      <c r="AL390" t="str">
        <f>VLOOKUP($Z390,'oddspedia-matches'!$A:$AD,AL$2,0)</f>
        <v>Green</v>
      </c>
      <c r="AM390" t="str">
        <f>VLOOKUP($Z390,'oddspedia-matches'!$A:$AD,AM$2,0)</f>
        <v>Green</v>
      </c>
      <c r="AN390" t="str">
        <f>VLOOKUP($Z390,'oddspedia-matches'!$A:$AD,AN$2,0)</f>
        <v>Red</v>
      </c>
      <c r="AO390" t="str">
        <f>VLOOKUP($Z390,'oddspedia-matches'!$A:$AD,AO$2,0)</f>
        <v>Red</v>
      </c>
      <c r="AP390" t="str">
        <f>VLOOKUP($Z390,'oddspedia-matches'!$A:$AD,AP$2,0)</f>
        <v>Green</v>
      </c>
      <c r="AQ390" t="str">
        <f>VLOOKUP($Z390,'oddspedia-matches'!$A:$AD,AQ$2,0)</f>
        <v>Red</v>
      </c>
    </row>
    <row r="391" spans="2:43" hidden="1" x14ac:dyDescent="0.25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str">
        <f>VLOOKUP(F391,'Transform table'!A:B,2,0)</f>
        <v>Odd BK</v>
      </c>
      <c r="Z391" t="str">
        <f t="shared" si="6"/>
        <v>26/07/2026StrommenOdd BK</v>
      </c>
      <c r="AA391" t="str">
        <f>VLOOKUP($Z391,'oddspedia-matches'!$A:$AD,AA$2,0)</f>
        <v>0 - 0</v>
      </c>
      <c r="AB391" t="str">
        <f>VLOOKUP($Z391,'oddspedia-matches'!$A:$AD,AB$2,0)</f>
        <v>Red</v>
      </c>
      <c r="AC391" t="str">
        <f>VLOOKUP($Z391,'oddspedia-matches'!$A:$AD,AC$2,0)</f>
        <v>Green</v>
      </c>
      <c r="AD391" t="str">
        <f>VLOOKUP($Z391,'oddspedia-matches'!$A:$AD,AD$2,0)</f>
        <v>Red</v>
      </c>
      <c r="AE391" t="str">
        <f>VLOOKUP($Z391,'oddspedia-matches'!$A:$AD,AE$2,0)</f>
        <v>Green</v>
      </c>
      <c r="AF391" t="str">
        <f>VLOOKUP($Z391,'oddspedia-matches'!$A:$AD,AF$2,0)</f>
        <v>Green</v>
      </c>
      <c r="AG391" t="str">
        <f>VLOOKUP($Z391,'oddspedia-matches'!$A:$AD,AG$2,0)</f>
        <v>Red</v>
      </c>
      <c r="AH391" t="str">
        <f>VLOOKUP($Z391,'oddspedia-matches'!$A:$AD,AH$2,0)</f>
        <v>Red</v>
      </c>
      <c r="AI391" t="str">
        <f>VLOOKUP($Z391,'oddspedia-matches'!$A:$AD,AI$2,0)</f>
        <v>Green</v>
      </c>
      <c r="AJ391" t="str">
        <f>VLOOKUP($Z391,'oddspedia-matches'!$A:$AD,AJ$2,0)</f>
        <v>Red</v>
      </c>
      <c r="AK391" t="str">
        <f>VLOOKUP($Z391,'oddspedia-matches'!$A:$AD,AK$2,0)</f>
        <v>Red</v>
      </c>
      <c r="AL391" t="str">
        <f>VLOOKUP($Z391,'oddspedia-matches'!$A:$AD,AL$2,0)</f>
        <v>Red</v>
      </c>
      <c r="AM391" t="str">
        <f>VLOOKUP($Z391,'oddspedia-matches'!$A:$AD,AM$2,0)</f>
        <v>Red</v>
      </c>
      <c r="AN391" t="str">
        <f>VLOOKUP($Z391,'oddspedia-matches'!$A:$AD,AN$2,0)</f>
        <v>Green</v>
      </c>
      <c r="AO391" t="str">
        <f>VLOOKUP($Z391,'oddspedia-matches'!$A:$AD,AO$2,0)</f>
        <v>Green</v>
      </c>
      <c r="AP391" t="str">
        <f>VLOOKUP($Z391,'oddspedia-matches'!$A:$AD,AP$2,0)</f>
        <v>Red</v>
      </c>
      <c r="AQ391" t="str">
        <f>VLOOKUP($Z391,'oddspedia-matches'!$A:$AD,AQ$2,0)</f>
        <v>Green</v>
      </c>
    </row>
    <row r="392" spans="2:43" hidden="1" x14ac:dyDescent="0.25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tr">
        <f>VLOOKUP(E392,'Transform table'!A:B,2,0)</f>
        <v>Unia Skierniewice</v>
      </c>
      <c r="Y392" t="str">
        <f>VLOOKUP(F392,'Transform table'!A:B,2,0)</f>
        <v>Stal Mielec</v>
      </c>
      <c r="Z392" t="str">
        <f t="shared" si="6"/>
        <v>26/07/2026Unia SkierniewiceStal Mielec</v>
      </c>
      <c r="AA392" t="str">
        <f>VLOOKUP($Z392,'oddspedia-matches'!$A:$AD,AA$2,0)</f>
        <v>1 - 2</v>
      </c>
      <c r="AB392" t="str">
        <f>VLOOKUP($Z392,'oddspedia-matches'!$A:$AD,AB$2,0)</f>
        <v>Red</v>
      </c>
      <c r="AC392" t="str">
        <f>VLOOKUP($Z392,'oddspedia-matches'!$A:$AD,AC$2,0)</f>
        <v>Red</v>
      </c>
      <c r="AD392" t="str">
        <f>VLOOKUP($Z392,'oddspedia-matches'!$A:$AD,AD$2,0)</f>
        <v>Green</v>
      </c>
      <c r="AE392" t="str">
        <f>VLOOKUP($Z392,'oddspedia-matches'!$A:$AD,AE$2,0)</f>
        <v>Red</v>
      </c>
      <c r="AF392" t="str">
        <f>VLOOKUP($Z392,'oddspedia-matches'!$A:$AD,AF$2,0)</f>
        <v>Green</v>
      </c>
      <c r="AG392" t="str">
        <f>VLOOKUP($Z392,'oddspedia-matches'!$A:$AD,AG$2,0)</f>
        <v>Green</v>
      </c>
      <c r="AH392" t="str">
        <f>VLOOKUP($Z392,'oddspedia-matches'!$A:$AD,AH$2,0)</f>
        <v>Red</v>
      </c>
      <c r="AI392" t="str">
        <f>VLOOKUP($Z392,'oddspedia-matches'!$A:$AD,AI$2,0)</f>
        <v>Red</v>
      </c>
      <c r="AJ392" t="str">
        <f>VLOOKUP($Z392,'oddspedia-matches'!$A:$AD,AJ$2,0)</f>
        <v>Green</v>
      </c>
      <c r="AK392" t="str">
        <f>VLOOKUP($Z392,'oddspedia-matches'!$A:$AD,AK$2,0)</f>
        <v>Green</v>
      </c>
      <c r="AL392" t="str">
        <f>VLOOKUP($Z392,'oddspedia-matches'!$A:$AD,AL$2,0)</f>
        <v>Green</v>
      </c>
      <c r="AM392" t="str">
        <f>VLOOKUP($Z392,'oddspedia-matches'!$A:$AD,AM$2,0)</f>
        <v>Green</v>
      </c>
      <c r="AN392" t="str">
        <f>VLOOKUP($Z392,'oddspedia-matches'!$A:$AD,AN$2,0)</f>
        <v>Red</v>
      </c>
      <c r="AO392" t="str">
        <f>VLOOKUP($Z392,'oddspedia-matches'!$A:$AD,AO$2,0)</f>
        <v>Green</v>
      </c>
      <c r="AP392" t="str">
        <f>VLOOKUP($Z392,'oddspedia-matches'!$A:$AD,AP$2,0)</f>
        <v>Green</v>
      </c>
      <c r="AQ392" t="str">
        <f>VLOOKUP($Z392,'oddspedia-matches'!$A:$AD,AQ$2,0)</f>
        <v>Red</v>
      </c>
    </row>
    <row r="393" spans="2:43" hidden="1" x14ac:dyDescent="0.25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PFK Sochi</v>
      </c>
      <c r="Y393">
        <f>VLOOKUP(F393,'Transform table'!A:B,2,0)</f>
        <v>0</v>
      </c>
      <c r="Z393" t="str">
        <f t="shared" si="6"/>
        <v>26/07/2026PFK Sochi0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hidden="1" x14ac:dyDescent="0.25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str">
        <f>VLOOKUP(F394,'Transform table'!A:B,2,0)</f>
        <v>Ostersunds</v>
      </c>
      <c r="Z394" t="str">
        <f t="shared" si="6"/>
        <v>26/07/2026NorrbyOstersunds</v>
      </c>
      <c r="AA394" t="str">
        <f>VLOOKUP($Z394,'oddspedia-matches'!$A:$AD,AA$2,0)</f>
        <v>2 - 2</v>
      </c>
      <c r="AB394" t="str">
        <f>VLOOKUP($Z394,'oddspedia-matches'!$A:$AD,AB$2,0)</f>
        <v>Red</v>
      </c>
      <c r="AC394" t="str">
        <f>VLOOKUP($Z394,'oddspedia-matches'!$A:$AD,AC$2,0)</f>
        <v>Green</v>
      </c>
      <c r="AD394" t="str">
        <f>VLOOKUP($Z394,'oddspedia-matches'!$A:$AD,AD$2,0)</f>
        <v>Red</v>
      </c>
      <c r="AE394" t="str">
        <f>VLOOKUP($Z394,'oddspedia-matches'!$A:$AD,AE$2,0)</f>
        <v>Green</v>
      </c>
      <c r="AF394" t="str">
        <f>VLOOKUP($Z394,'oddspedia-matches'!$A:$AD,AF$2,0)</f>
        <v>Green</v>
      </c>
      <c r="AG394" t="str">
        <f>VLOOKUP($Z394,'oddspedia-matches'!$A:$AD,AG$2,0)</f>
        <v>Red</v>
      </c>
      <c r="AH394" t="str">
        <f>VLOOKUP($Z394,'oddspedia-matches'!$A:$AD,AH$2,0)</f>
        <v>Green</v>
      </c>
      <c r="AI394" t="str">
        <f>VLOOKUP($Z394,'oddspedia-matches'!$A:$AD,AI$2,0)</f>
        <v>Red</v>
      </c>
      <c r="AJ394" t="str">
        <f>VLOOKUP($Z394,'oddspedia-matches'!$A:$AD,AJ$2,0)</f>
        <v>Red</v>
      </c>
      <c r="AK394" t="str">
        <f>VLOOKUP($Z394,'oddspedia-matches'!$A:$AD,AK$2,0)</f>
        <v>Green</v>
      </c>
      <c r="AL394" t="str">
        <f>VLOOKUP($Z394,'oddspedia-matches'!$A:$AD,AL$2,0)</f>
        <v>Green</v>
      </c>
      <c r="AM394" t="str">
        <f>VLOOKUP($Z394,'oddspedia-matches'!$A:$AD,AM$2,0)</f>
        <v>Green</v>
      </c>
      <c r="AN394" t="str">
        <f>VLOOKUP($Z394,'oddspedia-matches'!$A:$AD,AN$2,0)</f>
        <v>Red</v>
      </c>
      <c r="AO394" t="str">
        <f>VLOOKUP($Z394,'oddspedia-matches'!$A:$AD,AO$2,0)</f>
        <v>Red</v>
      </c>
      <c r="AP394" t="str">
        <f>VLOOKUP($Z394,'oddspedia-matches'!$A:$AD,AP$2,0)</f>
        <v>Green</v>
      </c>
      <c r="AQ394" t="str">
        <f>VLOOKUP($Z394,'oddspedia-matches'!$A:$AD,AQ$2,0)</f>
        <v>Red</v>
      </c>
    </row>
    <row r="395" spans="2:43" hidden="1" x14ac:dyDescent="0.25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str">
        <f>VLOOKUP(F395,'Transform table'!A:B,2,0)</f>
        <v>Colon Montevideo</v>
      </c>
      <c r="Z395" t="str">
        <f t="shared" si="6"/>
        <v>26/07/2026CA AtenasColon Montevideo</v>
      </c>
      <c r="AA395" t="str">
        <f>VLOOKUP($Z395,'oddspedia-matches'!$A:$AD,AA$2,0)</f>
        <v xml:space="preserve"> - </v>
      </c>
      <c r="AB395" t="str">
        <f>VLOOKUP($Z395,'oddspedia-matches'!$A:$AD,AB$2,0)</f>
        <v>Red</v>
      </c>
      <c r="AC395" t="str">
        <f>VLOOKUP($Z395,'oddspedia-matches'!$A:$AD,AC$2,0)</f>
        <v>Green</v>
      </c>
      <c r="AD395" t="str">
        <f>VLOOKUP($Z395,'oddspedia-matches'!$A:$AD,AD$2,0)</f>
        <v>Red</v>
      </c>
      <c r="AE395" t="str">
        <f>VLOOKUP($Z395,'oddspedia-matches'!$A:$AD,AE$2,0)</f>
        <v>Green</v>
      </c>
      <c r="AF395" t="str">
        <f>VLOOKUP($Z395,'oddspedia-matches'!$A:$AD,AF$2,0)</f>
        <v>Green</v>
      </c>
      <c r="AG395" t="str">
        <f>VLOOKUP($Z395,'oddspedia-matches'!$A:$AD,AG$2,0)</f>
        <v>Red</v>
      </c>
      <c r="AH395" t="str">
        <f>VLOOKUP($Z395,'oddspedia-matches'!$A:$AD,AH$2,0)</f>
        <v>Red</v>
      </c>
      <c r="AI395" t="str">
        <f>VLOOKUP($Z395,'oddspedia-matches'!$A:$AD,AI$2,0)</f>
        <v>Green</v>
      </c>
      <c r="AJ395" t="str">
        <f>VLOOKUP($Z395,'oddspedia-matches'!$A:$AD,AJ$2,0)</f>
        <v>Red</v>
      </c>
      <c r="AK395" t="str">
        <f>VLOOKUP($Z395,'oddspedia-matches'!$A:$AD,AK$2,0)</f>
        <v>Red</v>
      </c>
      <c r="AL395" t="str">
        <f>VLOOKUP($Z395,'oddspedia-matches'!$A:$AD,AL$2,0)</f>
        <v>Red</v>
      </c>
      <c r="AM395" t="str">
        <f>VLOOKUP($Z395,'oddspedia-matches'!$A:$AD,AM$2,0)</f>
        <v>Red</v>
      </c>
      <c r="AN395" t="str">
        <f>VLOOKUP($Z395,'oddspedia-matches'!$A:$AD,AN$2,0)</f>
        <v>Green</v>
      </c>
      <c r="AO395" t="str">
        <f>VLOOKUP($Z395,'oddspedia-matches'!$A:$AD,AO$2,0)</f>
        <v>Green</v>
      </c>
      <c r="AP395" t="str">
        <f>VLOOKUP($Z395,'oddspedia-matches'!$A:$AD,AP$2,0)</f>
        <v>Red</v>
      </c>
      <c r="AQ395" t="str">
        <f>VLOOKUP($Z395,'oddspedia-matches'!$A:$AD,AQ$2,0)</f>
        <v>Green</v>
      </c>
    </row>
    <row r="396" spans="2:43" hidden="1" x14ac:dyDescent="0.25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tr">
        <f>VLOOKUP(E396,'Transform table'!A:B,2,0)</f>
        <v>Centro AtlÃ©tico FÃ©nix</v>
      </c>
      <c r="Y396" t="str">
        <f>VLOOKUP(F396,'Transform table'!A:B,2,0)</f>
        <v>CA Atenas</v>
      </c>
      <c r="Z396" t="str">
        <f t="shared" si="6"/>
        <v>26/07/2026Centro AtlÃ©tico FÃ©nixCA Atenas</v>
      </c>
      <c r="AA396" t="str">
        <f>VLOOKUP($Z396,'oddspedia-matches'!$A:$AD,AA$2,0)</f>
        <v>1 - 0</v>
      </c>
      <c r="AB396" t="str">
        <f>VLOOKUP($Z396,'oddspedia-matches'!$A:$AD,AB$2,0)</f>
        <v>Green</v>
      </c>
      <c r="AC396" t="str">
        <f>VLOOKUP($Z396,'oddspedia-matches'!$A:$AD,AC$2,0)</f>
        <v>Red</v>
      </c>
      <c r="AD396" t="str">
        <f>VLOOKUP($Z396,'oddspedia-matches'!$A:$AD,AD$2,0)</f>
        <v>Red</v>
      </c>
      <c r="AE396" t="str">
        <f>VLOOKUP($Z396,'oddspedia-matches'!$A:$AD,AE$2,0)</f>
        <v>Green</v>
      </c>
      <c r="AF396" t="str">
        <f>VLOOKUP($Z396,'oddspedia-matches'!$A:$AD,AF$2,0)</f>
        <v>Red</v>
      </c>
      <c r="AG396" t="str">
        <f>VLOOKUP($Z396,'oddspedia-matches'!$A:$AD,AG$2,0)</f>
        <v>Green</v>
      </c>
      <c r="AH396" t="str">
        <f>VLOOKUP($Z396,'oddspedia-matches'!$A:$AD,AH$2,0)</f>
        <v>Red</v>
      </c>
      <c r="AI396" t="str">
        <f>VLOOKUP($Z396,'oddspedia-matches'!$A:$AD,AI$2,0)</f>
        <v>Green</v>
      </c>
      <c r="AJ396" t="str">
        <f>VLOOKUP($Z396,'oddspedia-matches'!$A:$AD,AJ$2,0)</f>
        <v>Red</v>
      </c>
      <c r="AK396" t="str">
        <f>VLOOKUP($Z396,'oddspedia-matches'!$A:$AD,AK$2,0)</f>
        <v>Red</v>
      </c>
      <c r="AL396" t="str">
        <f>VLOOKUP($Z396,'oddspedia-matches'!$A:$AD,AL$2,0)</f>
        <v>Red</v>
      </c>
      <c r="AM396" t="str">
        <f>VLOOKUP($Z396,'oddspedia-matches'!$A:$AD,AM$2,0)</f>
        <v>Red</v>
      </c>
      <c r="AN396" t="str">
        <f>VLOOKUP($Z396,'oddspedia-matches'!$A:$AD,AN$2,0)</f>
        <v>Green</v>
      </c>
      <c r="AO396" t="str">
        <f>VLOOKUP($Z396,'oddspedia-matches'!$A:$AD,AO$2,0)</f>
        <v>Green</v>
      </c>
      <c r="AP396" t="str">
        <f>VLOOKUP($Z396,'oddspedia-matches'!$A:$AD,AP$2,0)</f>
        <v>Red</v>
      </c>
      <c r="AQ396" t="str">
        <f>VLOOKUP($Z396,'oddspedia-matches'!$A:$AD,AQ$2,0)</f>
        <v>Green</v>
      </c>
    </row>
    <row r="397" spans="2:43" hidden="1" x14ac:dyDescent="0.25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str">
        <f>VLOOKUP(F397,'Transform table'!A:B,2,0)</f>
        <v>FK Liepaja</v>
      </c>
      <c r="Z397" t="str">
        <f t="shared" si="6"/>
        <v>26/07/2026JelgavaFK Liepaja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hidden="1" x14ac:dyDescent="0.25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Widzew Lodz</v>
      </c>
      <c r="Y398" t="str">
        <f>VLOOKUP(F398,'Transform table'!A:B,2,0)</f>
        <v>Motor Lublin</v>
      </c>
      <c r="Z398" t="str">
        <f t="shared" si="6"/>
        <v>26/07/2026Widzew LodzMotor Lublin</v>
      </c>
      <c r="AA398" t="str">
        <f>VLOOKUP($Z398,'oddspedia-matches'!$A:$AD,AA$2,0)</f>
        <v>2 - 2</v>
      </c>
      <c r="AB398" t="str">
        <f>VLOOKUP($Z398,'oddspedia-matches'!$A:$AD,AB$2,0)</f>
        <v>Red</v>
      </c>
      <c r="AC398" t="str">
        <f>VLOOKUP($Z398,'oddspedia-matches'!$A:$AD,AC$2,0)</f>
        <v>Green</v>
      </c>
      <c r="AD398" t="str">
        <f>VLOOKUP($Z398,'oddspedia-matches'!$A:$AD,AD$2,0)</f>
        <v>Red</v>
      </c>
      <c r="AE398" t="str">
        <f>VLOOKUP($Z398,'oddspedia-matches'!$A:$AD,AE$2,0)</f>
        <v>Green</v>
      </c>
      <c r="AF398" t="str">
        <f>VLOOKUP($Z398,'oddspedia-matches'!$A:$AD,AF$2,0)</f>
        <v>Green</v>
      </c>
      <c r="AG398" t="str">
        <f>VLOOKUP($Z398,'oddspedia-matches'!$A:$AD,AG$2,0)</f>
        <v>Red</v>
      </c>
      <c r="AH398" t="str">
        <f>VLOOKUP($Z398,'oddspedia-matches'!$A:$AD,AH$2,0)</f>
        <v>Green</v>
      </c>
      <c r="AI398" t="str">
        <f>VLOOKUP($Z398,'oddspedia-matches'!$A:$AD,AI$2,0)</f>
        <v>Red</v>
      </c>
      <c r="AJ398" t="str">
        <f>VLOOKUP($Z398,'oddspedia-matches'!$A:$AD,AJ$2,0)</f>
        <v>Red</v>
      </c>
      <c r="AK398" t="str">
        <f>VLOOKUP($Z398,'oddspedia-matches'!$A:$AD,AK$2,0)</f>
        <v>Green</v>
      </c>
      <c r="AL398" t="str">
        <f>VLOOKUP($Z398,'oddspedia-matches'!$A:$AD,AL$2,0)</f>
        <v>Green</v>
      </c>
      <c r="AM398" t="str">
        <f>VLOOKUP($Z398,'oddspedia-matches'!$A:$AD,AM$2,0)</f>
        <v>Green</v>
      </c>
      <c r="AN398" t="str">
        <f>VLOOKUP($Z398,'oddspedia-matches'!$A:$AD,AN$2,0)</f>
        <v>Red</v>
      </c>
      <c r="AO398" t="str">
        <f>VLOOKUP($Z398,'oddspedia-matches'!$A:$AD,AO$2,0)</f>
        <v>Red</v>
      </c>
      <c r="AP398" t="str">
        <f>VLOOKUP($Z398,'oddspedia-matches'!$A:$AD,AP$2,0)</f>
        <v>Green</v>
      </c>
      <c r="AQ398" t="str">
        <f>VLOOKUP($Z398,'oddspedia-matches'!$A:$AD,AQ$2,0)</f>
        <v>Red</v>
      </c>
    </row>
    <row r="399" spans="2:43" hidden="1" x14ac:dyDescent="0.25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tr">
        <f>VLOOKUP(E399,'Transform table'!A:B,2,0)</f>
        <v>FK Transinvest</v>
      </c>
      <c r="Y399" t="str">
        <f>VLOOKUP(F399,'Transform table'!A:B,2,0)</f>
        <v>FK Dziugas Telsiai</v>
      </c>
      <c r="Z399" t="str">
        <f t="shared" si="6"/>
        <v>26/07/2026FK TransinvestFK Dziugas Telsiai</v>
      </c>
      <c r="AA399" t="str">
        <f>VLOOKUP($Z399,'oddspedia-matches'!$A:$AD,AA$2,0)</f>
        <v>1 - 0</v>
      </c>
      <c r="AB399" t="str">
        <f>VLOOKUP($Z399,'oddspedia-matches'!$A:$AD,AB$2,0)</f>
        <v>Green</v>
      </c>
      <c r="AC399" t="str">
        <f>VLOOKUP($Z399,'oddspedia-matches'!$A:$AD,AC$2,0)</f>
        <v>Red</v>
      </c>
      <c r="AD399" t="str">
        <f>VLOOKUP($Z399,'oddspedia-matches'!$A:$AD,AD$2,0)</f>
        <v>Red</v>
      </c>
      <c r="AE399" t="str">
        <f>VLOOKUP($Z399,'oddspedia-matches'!$A:$AD,AE$2,0)</f>
        <v>Green</v>
      </c>
      <c r="AF399" t="str">
        <f>VLOOKUP($Z399,'oddspedia-matches'!$A:$AD,AF$2,0)</f>
        <v>Red</v>
      </c>
      <c r="AG399" t="str">
        <f>VLOOKUP($Z399,'oddspedia-matches'!$A:$AD,AG$2,0)</f>
        <v>Green</v>
      </c>
      <c r="AH399" t="str">
        <f>VLOOKUP($Z399,'oddspedia-matches'!$A:$AD,AH$2,0)</f>
        <v>Red</v>
      </c>
      <c r="AI399" t="str">
        <f>VLOOKUP($Z399,'oddspedia-matches'!$A:$AD,AI$2,0)</f>
        <v>Green</v>
      </c>
      <c r="AJ399" t="str">
        <f>VLOOKUP($Z399,'oddspedia-matches'!$A:$AD,AJ$2,0)</f>
        <v>Red</v>
      </c>
      <c r="AK399" t="str">
        <f>VLOOKUP($Z399,'oddspedia-matches'!$A:$AD,AK$2,0)</f>
        <v>Red</v>
      </c>
      <c r="AL399" t="str">
        <f>VLOOKUP($Z399,'oddspedia-matches'!$A:$AD,AL$2,0)</f>
        <v>Red</v>
      </c>
      <c r="AM399" t="str">
        <f>VLOOKUP($Z399,'oddspedia-matches'!$A:$AD,AM$2,0)</f>
        <v>Red</v>
      </c>
      <c r="AN399" t="str">
        <f>VLOOKUP($Z399,'oddspedia-matches'!$A:$AD,AN$2,0)</f>
        <v>Green</v>
      </c>
      <c r="AO399" t="str">
        <f>VLOOKUP($Z399,'oddspedia-matches'!$A:$AD,AO$2,0)</f>
        <v>Green</v>
      </c>
      <c r="AP399" t="str">
        <f>VLOOKUP($Z399,'oddspedia-matches'!$A:$AD,AP$2,0)</f>
        <v>Red</v>
      </c>
      <c r="AQ399" t="str">
        <f>VLOOKUP($Z399,'oddspedia-matches'!$A:$AD,AQ$2,0)</f>
        <v>Green</v>
      </c>
    </row>
    <row r="400" spans="2:43" hidden="1" x14ac:dyDescent="0.25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tr">
        <f>VLOOKUP(E400,'Transform table'!A:B,2,0)</f>
        <v>Cherno More</v>
      </c>
      <c r="Y400" t="str">
        <f>VLOOKUP(F400,'Transform table'!A:B,2,0)</f>
        <v>Spartak Varna</v>
      </c>
      <c r="Z400" t="str">
        <f t="shared" si="6"/>
        <v>26/07/2026Cherno MoreSpartak Varna</v>
      </c>
      <c r="AA400" t="str">
        <f>VLOOKUP($Z400,'oddspedia-matches'!$A:$AD,AA$2,0)</f>
        <v>0 - 3</v>
      </c>
      <c r="AB400" t="str">
        <f>VLOOKUP($Z400,'oddspedia-matches'!$A:$AD,AB$2,0)</f>
        <v>Red</v>
      </c>
      <c r="AC400" t="str">
        <f>VLOOKUP($Z400,'oddspedia-matches'!$A:$AD,AC$2,0)</f>
        <v>Red</v>
      </c>
      <c r="AD400" t="str">
        <f>VLOOKUP($Z400,'oddspedia-matches'!$A:$AD,AD$2,0)</f>
        <v>Green</v>
      </c>
      <c r="AE400" t="str">
        <f>VLOOKUP($Z400,'oddspedia-matches'!$A:$AD,AE$2,0)</f>
        <v>Red</v>
      </c>
      <c r="AF400" t="str">
        <f>VLOOKUP($Z400,'oddspedia-matches'!$A:$AD,AF$2,0)</f>
        <v>Green</v>
      </c>
      <c r="AG400" t="str">
        <f>VLOOKUP($Z400,'oddspedia-matches'!$A:$AD,AG$2,0)</f>
        <v>Green</v>
      </c>
      <c r="AH400" t="str">
        <f>VLOOKUP($Z400,'oddspedia-matches'!$A:$AD,AH$2,0)</f>
        <v>Red</v>
      </c>
      <c r="AI400" t="str">
        <f>VLOOKUP($Z400,'oddspedia-matches'!$A:$AD,AI$2,0)</f>
        <v>Red</v>
      </c>
      <c r="AJ400" t="str">
        <f>VLOOKUP($Z400,'oddspedia-matches'!$A:$AD,AJ$2,0)</f>
        <v>Green</v>
      </c>
      <c r="AK400" t="str">
        <f>VLOOKUP($Z400,'oddspedia-matches'!$A:$AD,AK$2,0)</f>
        <v>Green</v>
      </c>
      <c r="AL400" t="str">
        <f>VLOOKUP($Z400,'oddspedia-matches'!$A:$AD,AL$2,0)</f>
        <v>Green</v>
      </c>
      <c r="AM400" t="str">
        <f>VLOOKUP($Z400,'oddspedia-matches'!$A:$AD,AM$2,0)</f>
        <v>Green</v>
      </c>
      <c r="AN400" t="str">
        <f>VLOOKUP($Z400,'oddspedia-matches'!$A:$AD,AN$2,0)</f>
        <v>Red</v>
      </c>
      <c r="AO400" t="str">
        <f>VLOOKUP($Z400,'oddspedia-matches'!$A:$AD,AO$2,0)</f>
        <v>Green</v>
      </c>
      <c r="AP400" t="str">
        <f>VLOOKUP($Z400,'oddspedia-matches'!$A:$AD,AP$2,0)</f>
        <v>Red</v>
      </c>
      <c r="AQ400" t="str">
        <f>VLOOKUP($Z400,'oddspedia-matches'!$A:$AD,AQ$2,0)</f>
        <v>Green</v>
      </c>
    </row>
    <row r="401" spans="2:43" hidden="1" x14ac:dyDescent="0.25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tr">
        <f>VLOOKUP(E401,'Transform table'!A:B,2,0)</f>
        <v>AC Horsens</v>
      </c>
      <c r="Y401" t="str">
        <f>VLOOKUP(F401,'Transform table'!A:B,2,0)</f>
        <v>FC Nordsjaelland</v>
      </c>
      <c r="Z401" t="str">
        <f t="shared" si="6"/>
        <v>26/07/2026AC HorsensFC Nordsjaelland</v>
      </c>
      <c r="AA401" t="str">
        <f>VLOOKUP($Z401,'oddspedia-matches'!$A:$AD,AA$2,0)</f>
        <v>1 - 1</v>
      </c>
      <c r="AB401" t="str">
        <f>VLOOKUP($Z401,'oddspedia-matches'!$A:$AD,AB$2,0)</f>
        <v>Red</v>
      </c>
      <c r="AC401" t="str">
        <f>VLOOKUP($Z401,'oddspedia-matches'!$A:$AD,AC$2,0)</f>
        <v>Green</v>
      </c>
      <c r="AD401" t="str">
        <f>VLOOKUP($Z401,'oddspedia-matches'!$A:$AD,AD$2,0)</f>
        <v>Red</v>
      </c>
      <c r="AE401" t="str">
        <f>VLOOKUP($Z401,'oddspedia-matches'!$A:$AD,AE$2,0)</f>
        <v>Green</v>
      </c>
      <c r="AF401" t="str">
        <f>VLOOKUP($Z401,'oddspedia-matches'!$A:$AD,AF$2,0)</f>
        <v>Green</v>
      </c>
      <c r="AG401" t="str">
        <f>VLOOKUP($Z401,'oddspedia-matches'!$A:$AD,AG$2,0)</f>
        <v>Red</v>
      </c>
      <c r="AH401" t="str">
        <f>VLOOKUP($Z401,'oddspedia-matches'!$A:$AD,AH$2,0)</f>
        <v>Red</v>
      </c>
      <c r="AI401" t="str">
        <f>VLOOKUP($Z401,'oddspedia-matches'!$A:$AD,AI$2,0)</f>
        <v>Green</v>
      </c>
      <c r="AJ401" t="str">
        <f>VLOOKUP($Z401,'oddspedia-matches'!$A:$AD,AJ$2,0)</f>
        <v>Red</v>
      </c>
      <c r="AK401" t="str">
        <f>VLOOKUP($Z401,'oddspedia-matches'!$A:$AD,AK$2,0)</f>
        <v>Green</v>
      </c>
      <c r="AL401" t="str">
        <f>VLOOKUP($Z401,'oddspedia-matches'!$A:$AD,AL$2,0)</f>
        <v>Green</v>
      </c>
      <c r="AM401" t="str">
        <f>VLOOKUP($Z401,'oddspedia-matches'!$A:$AD,AM$2,0)</f>
        <v>Red</v>
      </c>
      <c r="AN401" t="str">
        <f>VLOOKUP($Z401,'oddspedia-matches'!$A:$AD,AN$2,0)</f>
        <v>Green</v>
      </c>
      <c r="AO401" t="str">
        <f>VLOOKUP($Z401,'oddspedia-matches'!$A:$AD,AO$2,0)</f>
        <v>Green</v>
      </c>
      <c r="AP401" t="str">
        <f>VLOOKUP($Z401,'oddspedia-matches'!$A:$AD,AP$2,0)</f>
        <v>Green</v>
      </c>
      <c r="AQ401" t="str">
        <f>VLOOKUP($Z401,'oddspedia-matches'!$A:$AD,AQ$2,0)</f>
        <v>Red</v>
      </c>
    </row>
    <row r="402" spans="2:43" hidden="1" x14ac:dyDescent="0.25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str">
        <f>VLOOKUP(F402,'Transform table'!A:B,2,0)</f>
        <v>ND Lendava</v>
      </c>
      <c r="Z402" t="str">
        <f t="shared" si="6"/>
        <v>26/07/2026NK BravoND Lendava</v>
      </c>
      <c r="AA402" t="str">
        <f>VLOOKUP($Z402,'oddspedia-matches'!$A:$AD,AA$2,0)</f>
        <v>0 - 3</v>
      </c>
      <c r="AB402" t="str">
        <f>VLOOKUP($Z402,'oddspedia-matches'!$A:$AD,AB$2,0)</f>
        <v>Red</v>
      </c>
      <c r="AC402" t="str">
        <f>VLOOKUP($Z402,'oddspedia-matches'!$A:$AD,AC$2,0)</f>
        <v>Red</v>
      </c>
      <c r="AD402" t="str">
        <f>VLOOKUP($Z402,'oddspedia-matches'!$A:$AD,AD$2,0)</f>
        <v>Green</v>
      </c>
      <c r="AE402" t="str">
        <f>VLOOKUP($Z402,'oddspedia-matches'!$A:$AD,AE$2,0)</f>
        <v>Red</v>
      </c>
      <c r="AF402" t="str">
        <f>VLOOKUP($Z402,'oddspedia-matches'!$A:$AD,AF$2,0)</f>
        <v>Green</v>
      </c>
      <c r="AG402" t="str">
        <f>VLOOKUP($Z402,'oddspedia-matches'!$A:$AD,AG$2,0)</f>
        <v>Green</v>
      </c>
      <c r="AH402" t="str">
        <f>VLOOKUP($Z402,'oddspedia-matches'!$A:$AD,AH$2,0)</f>
        <v>Red</v>
      </c>
      <c r="AI402" t="str">
        <f>VLOOKUP($Z402,'oddspedia-matches'!$A:$AD,AI$2,0)</f>
        <v>Red</v>
      </c>
      <c r="AJ402" t="str">
        <f>VLOOKUP($Z402,'oddspedia-matches'!$A:$AD,AJ$2,0)</f>
        <v>Green</v>
      </c>
      <c r="AK402" t="str">
        <f>VLOOKUP($Z402,'oddspedia-matches'!$A:$AD,AK$2,0)</f>
        <v>Green</v>
      </c>
      <c r="AL402" t="str">
        <f>VLOOKUP($Z402,'oddspedia-matches'!$A:$AD,AL$2,0)</f>
        <v>Green</v>
      </c>
      <c r="AM402" t="str">
        <f>VLOOKUP($Z402,'oddspedia-matches'!$A:$AD,AM$2,0)</f>
        <v>Green</v>
      </c>
      <c r="AN402" t="str">
        <f>VLOOKUP($Z402,'oddspedia-matches'!$A:$AD,AN$2,0)</f>
        <v>Red</v>
      </c>
      <c r="AO402" t="str">
        <f>VLOOKUP($Z402,'oddspedia-matches'!$A:$AD,AO$2,0)</f>
        <v>Green</v>
      </c>
      <c r="AP402" t="str">
        <f>VLOOKUP($Z402,'oddspedia-matches'!$A:$AD,AP$2,0)</f>
        <v>Red</v>
      </c>
      <c r="AQ402" t="str">
        <f>VLOOKUP($Z402,'oddspedia-matches'!$A:$AD,AQ$2,0)</f>
        <v>Green</v>
      </c>
    </row>
    <row r="403" spans="2:43" hidden="1" x14ac:dyDescent="0.25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str">
        <f>VLOOKUP(F403,'Transform table'!A:B,2,0)</f>
        <v>Puskas Academia</v>
      </c>
      <c r="Z403" t="str">
        <f t="shared" si="6"/>
        <v>26/07/2026Debreceni VSCPuskas Academia</v>
      </c>
      <c r="AA403" t="str">
        <f>VLOOKUP($Z403,'oddspedia-matches'!$A:$AD,AA$2,0)</f>
        <v>0 - 2</v>
      </c>
      <c r="AB403" t="str">
        <f>VLOOKUP($Z403,'oddspedia-matches'!$A:$AD,AB$2,0)</f>
        <v>Red</v>
      </c>
      <c r="AC403" t="str">
        <f>VLOOKUP($Z403,'oddspedia-matches'!$A:$AD,AC$2,0)</f>
        <v>Red</v>
      </c>
      <c r="AD403" t="str">
        <f>VLOOKUP($Z403,'oddspedia-matches'!$A:$AD,AD$2,0)</f>
        <v>Green</v>
      </c>
      <c r="AE403" t="str">
        <f>VLOOKUP($Z403,'oddspedia-matches'!$A:$AD,AE$2,0)</f>
        <v>Red</v>
      </c>
      <c r="AF403" t="str">
        <f>VLOOKUP($Z403,'oddspedia-matches'!$A:$AD,AF$2,0)</f>
        <v>Green</v>
      </c>
      <c r="AG403" t="str">
        <f>VLOOKUP($Z403,'oddspedia-matches'!$A:$AD,AG$2,0)</f>
        <v>Green</v>
      </c>
      <c r="AH403" t="str">
        <f>VLOOKUP($Z403,'oddspedia-matches'!$A:$AD,AH$2,0)</f>
        <v>Red</v>
      </c>
      <c r="AI403" t="str">
        <f>VLOOKUP($Z403,'oddspedia-matches'!$A:$AD,AI$2,0)</f>
        <v>Red</v>
      </c>
      <c r="AJ403" t="str">
        <f>VLOOKUP($Z403,'oddspedia-matches'!$A:$AD,AJ$2,0)</f>
        <v>Green</v>
      </c>
      <c r="AK403" t="str">
        <f>VLOOKUP($Z403,'oddspedia-matches'!$A:$AD,AK$2,0)</f>
        <v>Green</v>
      </c>
      <c r="AL403" t="str">
        <f>VLOOKUP($Z403,'oddspedia-matches'!$A:$AD,AL$2,0)</f>
        <v>Green</v>
      </c>
      <c r="AM403" t="str">
        <f>VLOOKUP($Z403,'oddspedia-matches'!$A:$AD,AM$2,0)</f>
        <v>Red</v>
      </c>
      <c r="AN403" t="str">
        <f>VLOOKUP($Z403,'oddspedia-matches'!$A:$AD,AN$2,0)</f>
        <v>Green</v>
      </c>
      <c r="AO403" t="str">
        <f>VLOOKUP($Z403,'oddspedia-matches'!$A:$AD,AO$2,0)</f>
        <v>Green</v>
      </c>
      <c r="AP403" t="str">
        <f>VLOOKUP($Z403,'oddspedia-matches'!$A:$AD,AP$2,0)</f>
        <v>Red</v>
      </c>
      <c r="AQ403" t="str">
        <f>VLOOKUP($Z403,'oddspedia-matches'!$A:$AD,AQ$2,0)</f>
        <v>Green</v>
      </c>
    </row>
    <row r="404" spans="2:43" hidden="1" x14ac:dyDescent="0.25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str">
        <f>VLOOKUP(F404,'Transform table'!A:B,2,0)</f>
        <v>BFC Daugavpils</v>
      </c>
      <c r="Z404" t="str">
        <f t="shared" si="6"/>
        <v>26/07/2026FK AudaBFC Daugavpils</v>
      </c>
      <c r="AA404" t="str">
        <f>VLOOKUP($Z404,'oddspedia-matches'!$A:$AD,AA$2,0)</f>
        <v>1 - 0</v>
      </c>
      <c r="AB404" t="str">
        <f>VLOOKUP($Z404,'oddspedia-matches'!$A:$AD,AB$2,0)</f>
        <v>Green</v>
      </c>
      <c r="AC404" t="str">
        <f>VLOOKUP($Z404,'oddspedia-matches'!$A:$AD,AC$2,0)</f>
        <v>Red</v>
      </c>
      <c r="AD404" t="str">
        <f>VLOOKUP($Z404,'oddspedia-matches'!$A:$AD,AD$2,0)</f>
        <v>Red</v>
      </c>
      <c r="AE404" t="str">
        <f>VLOOKUP($Z404,'oddspedia-matches'!$A:$AD,AE$2,0)</f>
        <v>Green</v>
      </c>
      <c r="AF404" t="str">
        <f>VLOOKUP($Z404,'oddspedia-matches'!$A:$AD,AF$2,0)</f>
        <v>Red</v>
      </c>
      <c r="AG404" t="str">
        <f>VLOOKUP($Z404,'oddspedia-matches'!$A:$AD,AG$2,0)</f>
        <v>Green</v>
      </c>
      <c r="AH404" t="str">
        <f>VLOOKUP($Z404,'oddspedia-matches'!$A:$AD,AH$2,0)</f>
        <v>Green</v>
      </c>
      <c r="AI404" t="str">
        <f>VLOOKUP($Z404,'oddspedia-matches'!$A:$AD,AI$2,0)</f>
        <v>Red</v>
      </c>
      <c r="AJ404" t="str">
        <f>VLOOKUP($Z404,'oddspedia-matches'!$A:$AD,AJ$2,0)</f>
        <v>Red</v>
      </c>
      <c r="AK404" t="str">
        <f>VLOOKUP($Z404,'oddspedia-matches'!$A:$AD,AK$2,0)</f>
        <v>Green</v>
      </c>
      <c r="AL404" t="str">
        <f>VLOOKUP($Z404,'oddspedia-matches'!$A:$AD,AL$2,0)</f>
        <v>Red</v>
      </c>
      <c r="AM404" t="str">
        <f>VLOOKUP($Z404,'oddspedia-matches'!$A:$AD,AM$2,0)</f>
        <v>Red</v>
      </c>
      <c r="AN404" t="str">
        <f>VLOOKUP($Z404,'oddspedia-matches'!$A:$AD,AN$2,0)</f>
        <v>Green</v>
      </c>
      <c r="AO404" t="str">
        <f>VLOOKUP($Z404,'oddspedia-matches'!$A:$AD,AO$2,0)</f>
        <v>Green</v>
      </c>
      <c r="AP404" t="str">
        <f>VLOOKUP($Z404,'oddspedia-matches'!$A:$AD,AP$2,0)</f>
        <v>Red</v>
      </c>
      <c r="AQ404" t="str">
        <f>VLOOKUP($Z404,'oddspedia-matches'!$A:$AD,AQ$2,0)</f>
        <v>Green</v>
      </c>
    </row>
    <row r="405" spans="2:43" hidden="1" x14ac:dyDescent="0.25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tr">
        <f>VLOOKUP(E405,'Transform table'!A:B,2,0)</f>
        <v>Banga Gargzdai</v>
      </c>
      <c r="Y405" t="str">
        <f>VLOOKUP(F405,'Transform table'!A:B,2,0)</f>
        <v>FK Panevezys</v>
      </c>
      <c r="Z405" t="str">
        <f t="shared" si="6"/>
        <v>26/07/2026Banga GargzdaiFK Panevezys</v>
      </c>
      <c r="AA405" t="str">
        <f>VLOOKUP($Z405,'oddspedia-matches'!$A:$AD,AA$2,0)</f>
        <v xml:space="preserve"> - </v>
      </c>
      <c r="AB405" t="str">
        <f>VLOOKUP($Z405,'oddspedia-matches'!$A:$AD,AB$2,0)</f>
        <v>Red</v>
      </c>
      <c r="AC405" t="str">
        <f>VLOOKUP($Z405,'oddspedia-matches'!$A:$AD,AC$2,0)</f>
        <v>Green</v>
      </c>
      <c r="AD405" t="str">
        <f>VLOOKUP($Z405,'oddspedia-matches'!$A:$AD,AD$2,0)</f>
        <v>Red</v>
      </c>
      <c r="AE405" t="str">
        <f>VLOOKUP($Z405,'oddspedia-matches'!$A:$AD,AE$2,0)</f>
        <v>Green</v>
      </c>
      <c r="AF405" t="str">
        <f>VLOOKUP($Z405,'oddspedia-matches'!$A:$AD,AF$2,0)</f>
        <v>Green</v>
      </c>
      <c r="AG405" t="str">
        <f>VLOOKUP($Z405,'oddspedia-matches'!$A:$AD,AG$2,0)</f>
        <v>Red</v>
      </c>
      <c r="AH405" t="str">
        <f>VLOOKUP($Z405,'oddspedia-matches'!$A:$AD,AH$2,0)</f>
        <v>Red</v>
      </c>
      <c r="AI405" t="str">
        <f>VLOOKUP($Z405,'oddspedia-matches'!$A:$AD,AI$2,0)</f>
        <v>Green</v>
      </c>
      <c r="AJ405" t="str">
        <f>VLOOKUP($Z405,'oddspedia-matches'!$A:$AD,AJ$2,0)</f>
        <v>Red</v>
      </c>
      <c r="AK405" t="str">
        <f>VLOOKUP($Z405,'oddspedia-matches'!$A:$AD,AK$2,0)</f>
        <v>Red</v>
      </c>
      <c r="AL405" t="str">
        <f>VLOOKUP($Z405,'oddspedia-matches'!$A:$AD,AL$2,0)</f>
        <v>Red</v>
      </c>
      <c r="AM405" t="str">
        <f>VLOOKUP($Z405,'oddspedia-matches'!$A:$AD,AM$2,0)</f>
        <v>Red</v>
      </c>
      <c r="AN405" t="str">
        <f>VLOOKUP($Z405,'oddspedia-matches'!$A:$AD,AN$2,0)</f>
        <v>Green</v>
      </c>
      <c r="AO405" t="str">
        <f>VLOOKUP($Z405,'oddspedia-matches'!$A:$AD,AO$2,0)</f>
        <v>Green</v>
      </c>
      <c r="AP405" t="str">
        <f>VLOOKUP($Z405,'oddspedia-matches'!$A:$AD,AP$2,0)</f>
        <v>Red</v>
      </c>
      <c r="AQ405" t="str">
        <f>VLOOKUP($Z405,'oddspedia-matches'!$A:$AD,AQ$2,0)</f>
        <v>Green</v>
      </c>
    </row>
    <row r="406" spans="2:43" hidden="1" x14ac:dyDescent="0.25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CD Puerto Montt</v>
      </c>
      <c r="Y406" t="str">
        <f>VLOOKUP(F406,'Transform table'!A:B,2,0)</f>
        <v>Deportes Antofagasta</v>
      </c>
      <c r="Z406" t="str">
        <f t="shared" si="6"/>
        <v>26/07/2026CD Puerto MonttDeportes Antofagasta</v>
      </c>
      <c r="AA406" t="str">
        <f>VLOOKUP($Z406,'oddspedia-matches'!$A:$AD,AA$2,0)</f>
        <v>3 - 2</v>
      </c>
      <c r="AB406" t="str">
        <f>VLOOKUP($Z406,'oddspedia-matches'!$A:$AD,AB$2,0)</f>
        <v>Green</v>
      </c>
      <c r="AC406" t="str">
        <f>VLOOKUP($Z406,'oddspedia-matches'!$A:$AD,AC$2,0)</f>
        <v>Red</v>
      </c>
      <c r="AD406" t="str">
        <f>VLOOKUP($Z406,'oddspedia-matches'!$A:$AD,AD$2,0)</f>
        <v>Red</v>
      </c>
      <c r="AE406" t="str">
        <f>VLOOKUP($Z406,'oddspedia-matches'!$A:$AD,AE$2,0)</f>
        <v>Green</v>
      </c>
      <c r="AF406" t="str">
        <f>VLOOKUP($Z406,'oddspedia-matches'!$A:$AD,AF$2,0)</f>
        <v>Red</v>
      </c>
      <c r="AG406" t="str">
        <f>VLOOKUP($Z406,'oddspedia-matches'!$A:$AD,AG$2,0)</f>
        <v>Green</v>
      </c>
      <c r="AH406" t="str">
        <f>VLOOKUP($Z406,'oddspedia-matches'!$A:$AD,AH$2,0)</f>
        <v>Red</v>
      </c>
      <c r="AI406" t="str">
        <f>VLOOKUP($Z406,'oddspedia-matches'!$A:$AD,AI$2,0)</f>
        <v>Green</v>
      </c>
      <c r="AJ406" t="str">
        <f>VLOOKUP($Z406,'oddspedia-matches'!$A:$AD,AJ$2,0)</f>
        <v>Red</v>
      </c>
      <c r="AK406" t="str">
        <f>VLOOKUP($Z406,'oddspedia-matches'!$A:$AD,AK$2,0)</f>
        <v>Green</v>
      </c>
      <c r="AL406" t="str">
        <f>VLOOKUP($Z406,'oddspedia-matches'!$A:$AD,AL$2,0)</f>
        <v>Green</v>
      </c>
      <c r="AM406" t="str">
        <f>VLOOKUP($Z406,'oddspedia-matches'!$A:$AD,AM$2,0)</f>
        <v>Green</v>
      </c>
      <c r="AN406" t="str">
        <f>VLOOKUP($Z406,'oddspedia-matches'!$A:$AD,AN$2,0)</f>
        <v>Red</v>
      </c>
      <c r="AO406" t="str">
        <f>VLOOKUP($Z406,'oddspedia-matches'!$A:$AD,AO$2,0)</f>
        <v>Red</v>
      </c>
      <c r="AP406" t="str">
        <f>VLOOKUP($Z406,'oddspedia-matches'!$A:$AD,AP$2,0)</f>
        <v>Green</v>
      </c>
      <c r="AQ406" t="str">
        <f>VLOOKUP($Z406,'oddspedia-matches'!$A:$AD,AQ$2,0)</f>
        <v>Red</v>
      </c>
    </row>
    <row r="407" spans="2:43" hidden="1" x14ac:dyDescent="0.25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tr">
        <f>VLOOKUP(E407,'Transform table'!A:B,2,0)</f>
        <v>CSD Rangers</v>
      </c>
      <c r="Y407" t="str">
        <f>VLOOKUP(F407,'Transform table'!A:B,2,0)</f>
        <v>Deportes Copiapo</v>
      </c>
      <c r="Z407" t="str">
        <f t="shared" si="6"/>
        <v>26/07/2026CSD RangersDeportes Copiapo</v>
      </c>
      <c r="AA407" t="str">
        <f>VLOOKUP($Z407,'oddspedia-matches'!$A:$AD,AA$2,0)</f>
        <v>0 - 0</v>
      </c>
      <c r="AB407" t="str">
        <f>VLOOKUP($Z407,'oddspedia-matches'!$A:$AD,AB$2,0)</f>
        <v>Red</v>
      </c>
      <c r="AC407" t="str">
        <f>VLOOKUP($Z407,'oddspedia-matches'!$A:$AD,AC$2,0)</f>
        <v>Green</v>
      </c>
      <c r="AD407" t="str">
        <f>VLOOKUP($Z407,'oddspedia-matches'!$A:$AD,AD$2,0)</f>
        <v>Red</v>
      </c>
      <c r="AE407" t="str">
        <f>VLOOKUP($Z407,'oddspedia-matches'!$A:$AD,AE$2,0)</f>
        <v>Green</v>
      </c>
      <c r="AF407" t="str">
        <f>VLOOKUP($Z407,'oddspedia-matches'!$A:$AD,AF$2,0)</f>
        <v>Green</v>
      </c>
      <c r="AG407" t="str">
        <f>VLOOKUP($Z407,'oddspedia-matches'!$A:$AD,AG$2,0)</f>
        <v>Red</v>
      </c>
      <c r="AH407" t="str">
        <f>VLOOKUP($Z407,'oddspedia-matches'!$A:$AD,AH$2,0)</f>
        <v>Red</v>
      </c>
      <c r="AI407" t="str">
        <f>VLOOKUP($Z407,'oddspedia-matches'!$A:$AD,AI$2,0)</f>
        <v>Green</v>
      </c>
      <c r="AJ407" t="str">
        <f>VLOOKUP($Z407,'oddspedia-matches'!$A:$AD,AJ$2,0)</f>
        <v>Red</v>
      </c>
      <c r="AK407" t="str">
        <f>VLOOKUP($Z407,'oddspedia-matches'!$A:$AD,AK$2,0)</f>
        <v>Red</v>
      </c>
      <c r="AL407" t="str">
        <f>VLOOKUP($Z407,'oddspedia-matches'!$A:$AD,AL$2,0)</f>
        <v>Red</v>
      </c>
      <c r="AM407" t="str">
        <f>VLOOKUP($Z407,'oddspedia-matches'!$A:$AD,AM$2,0)</f>
        <v>Red</v>
      </c>
      <c r="AN407" t="str">
        <f>VLOOKUP($Z407,'oddspedia-matches'!$A:$AD,AN$2,0)</f>
        <v>Green</v>
      </c>
      <c r="AO407" t="str">
        <f>VLOOKUP($Z407,'oddspedia-matches'!$A:$AD,AO$2,0)</f>
        <v>Green</v>
      </c>
      <c r="AP407" t="str">
        <f>VLOOKUP($Z407,'oddspedia-matches'!$A:$AD,AP$2,0)</f>
        <v>Red</v>
      </c>
      <c r="AQ407" t="str">
        <f>VLOOKUP($Z407,'oddspedia-matches'!$A:$AD,AQ$2,0)</f>
        <v>Green</v>
      </c>
    </row>
    <row r="408" spans="2:43" hidden="1" x14ac:dyDescent="0.25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tr">
        <f>VLOOKUP(E408,'Transform table'!A:B,2,0)</f>
        <v>Rubin Kazan II</v>
      </c>
      <c r="Y408" t="str">
        <f>VLOOKUP(F408,'Transform table'!A:B,2,0)</f>
        <v>KDV Tomsk</v>
      </c>
      <c r="Z408" t="str">
        <f t="shared" si="6"/>
        <v>26/07/2026Rubin Kazan IIKDV Tomsk</v>
      </c>
      <c r="AA408" t="str">
        <f>VLOOKUP($Z408,'oddspedia-matches'!$A:$AD,AA$2,0)</f>
        <v>1 - 2</v>
      </c>
      <c r="AB408" t="str">
        <f>VLOOKUP($Z408,'oddspedia-matches'!$A:$AD,AB$2,0)</f>
        <v>Red</v>
      </c>
      <c r="AC408" t="str">
        <f>VLOOKUP($Z408,'oddspedia-matches'!$A:$AD,AC$2,0)</f>
        <v>Red</v>
      </c>
      <c r="AD408" t="str">
        <f>VLOOKUP($Z408,'oddspedia-matches'!$A:$AD,AD$2,0)</f>
        <v>Green</v>
      </c>
      <c r="AE408" t="str">
        <f>VLOOKUP($Z408,'oddspedia-matches'!$A:$AD,AE$2,0)</f>
        <v>Red</v>
      </c>
      <c r="AF408" t="str">
        <f>VLOOKUP($Z408,'oddspedia-matches'!$A:$AD,AF$2,0)</f>
        <v>Green</v>
      </c>
      <c r="AG408" t="str">
        <f>VLOOKUP($Z408,'oddspedia-matches'!$A:$AD,AG$2,0)</f>
        <v>Green</v>
      </c>
      <c r="AH408" t="str">
        <f>VLOOKUP($Z408,'oddspedia-matches'!$A:$AD,AH$2,0)</f>
        <v>Red</v>
      </c>
      <c r="AI408" t="str">
        <f>VLOOKUP($Z408,'oddspedia-matches'!$A:$AD,AI$2,0)</f>
        <v>Green</v>
      </c>
      <c r="AJ408" t="str">
        <f>VLOOKUP($Z408,'oddspedia-matches'!$A:$AD,AJ$2,0)</f>
        <v>Red</v>
      </c>
      <c r="AK408" t="str">
        <f>VLOOKUP($Z408,'oddspedia-matches'!$A:$AD,AK$2,0)</f>
        <v>Red</v>
      </c>
      <c r="AL408" t="str">
        <f>VLOOKUP($Z408,'oddspedia-matches'!$A:$AD,AL$2,0)</f>
        <v>Green</v>
      </c>
      <c r="AM408" t="str">
        <f>VLOOKUP($Z408,'oddspedia-matches'!$A:$AD,AM$2,0)</f>
        <v>Green</v>
      </c>
      <c r="AN408" t="str">
        <f>VLOOKUP($Z408,'oddspedia-matches'!$A:$AD,AN$2,0)</f>
        <v>Red</v>
      </c>
      <c r="AO408" t="str">
        <f>VLOOKUP($Z408,'oddspedia-matches'!$A:$AD,AO$2,0)</f>
        <v>Green</v>
      </c>
      <c r="AP408" t="str">
        <f>VLOOKUP($Z408,'oddspedia-matches'!$A:$AD,AP$2,0)</f>
        <v>Green</v>
      </c>
      <c r="AQ408" t="str">
        <f>VLOOKUP($Z408,'oddspedia-matches'!$A:$AD,AQ$2,0)</f>
        <v>Red</v>
      </c>
    </row>
    <row r="409" spans="2:43" hidden="1" x14ac:dyDescent="0.25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tr">
        <f>VLOOKUP(E409,'Transform table'!A:B,2,0)</f>
        <v>Real Sireti</v>
      </c>
      <c r="Y409" t="str">
        <f>VLOOKUP(F409,'Transform table'!A:B,2,0)</f>
        <v>CS Petrocub</v>
      </c>
      <c r="Z409" t="str">
        <f t="shared" si="6"/>
        <v>26/07/2026Real SiretiCS Petrocub</v>
      </c>
      <c r="AA409" t="str">
        <f>VLOOKUP($Z409,'oddspedia-matches'!$A:$AD,AA$2,0)</f>
        <v>0 - 0</v>
      </c>
      <c r="AB409" t="str">
        <f>VLOOKUP($Z409,'oddspedia-matches'!$A:$AD,AB$2,0)</f>
        <v>Red</v>
      </c>
      <c r="AC409" t="str">
        <f>VLOOKUP($Z409,'oddspedia-matches'!$A:$AD,AC$2,0)</f>
        <v>Green</v>
      </c>
      <c r="AD409" t="str">
        <f>VLOOKUP($Z409,'oddspedia-matches'!$A:$AD,AD$2,0)</f>
        <v>Red</v>
      </c>
      <c r="AE409" t="str">
        <f>VLOOKUP($Z409,'oddspedia-matches'!$A:$AD,AE$2,0)</f>
        <v>Green</v>
      </c>
      <c r="AF409" t="str">
        <f>VLOOKUP($Z409,'oddspedia-matches'!$A:$AD,AF$2,0)</f>
        <v>Green</v>
      </c>
      <c r="AG409" t="str">
        <f>VLOOKUP($Z409,'oddspedia-matches'!$A:$AD,AG$2,0)</f>
        <v>Red</v>
      </c>
      <c r="AH409" t="str">
        <f>VLOOKUP($Z409,'oddspedia-matches'!$A:$AD,AH$2,0)</f>
        <v>Red</v>
      </c>
      <c r="AI409" t="str">
        <f>VLOOKUP($Z409,'oddspedia-matches'!$A:$AD,AI$2,0)</f>
        <v>Green</v>
      </c>
      <c r="AJ409" t="str">
        <f>VLOOKUP($Z409,'oddspedia-matches'!$A:$AD,AJ$2,0)</f>
        <v>Red</v>
      </c>
      <c r="AK409" t="str">
        <f>VLOOKUP($Z409,'oddspedia-matches'!$A:$AD,AK$2,0)</f>
        <v>Red</v>
      </c>
      <c r="AL409" t="str">
        <f>VLOOKUP($Z409,'oddspedia-matches'!$A:$AD,AL$2,0)</f>
        <v>Red</v>
      </c>
      <c r="AM409" t="str">
        <f>VLOOKUP($Z409,'oddspedia-matches'!$A:$AD,AM$2,0)</f>
        <v>Red</v>
      </c>
      <c r="AN409" t="str">
        <f>VLOOKUP($Z409,'oddspedia-matches'!$A:$AD,AN$2,0)</f>
        <v>Green</v>
      </c>
      <c r="AO409" t="str">
        <f>VLOOKUP($Z409,'oddspedia-matches'!$A:$AD,AO$2,0)</f>
        <v>Green</v>
      </c>
      <c r="AP409" t="str">
        <f>VLOOKUP($Z409,'oddspedia-matches'!$A:$AD,AP$2,0)</f>
        <v>Red</v>
      </c>
      <c r="AQ409" t="str">
        <f>VLOOKUP($Z409,'oddspedia-matches'!$A:$AD,AQ$2,0)</f>
        <v>Green</v>
      </c>
    </row>
    <row r="410" spans="2:43" hidden="1" x14ac:dyDescent="0.25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tr">
        <f>VLOOKUP(E410,'Transform table'!A:B,2,0)</f>
        <v>FC Sheriff Tiraspol</v>
      </c>
      <c r="Y410" t="str">
        <f>VLOOKUP(F410,'Transform table'!A:B,2,0)</f>
        <v>FC Milsami</v>
      </c>
      <c r="Z410" t="str">
        <f t="shared" si="6"/>
        <v>26/07/2026FC Sheriff TiraspolFC Milsami</v>
      </c>
      <c r="AA410" t="str">
        <f>VLOOKUP($Z410,'oddspedia-matches'!$A:$AD,AA$2,0)</f>
        <v>0 - 0</v>
      </c>
      <c r="AB410" t="str">
        <f>VLOOKUP($Z410,'oddspedia-matches'!$A:$AD,AB$2,0)</f>
        <v>Red</v>
      </c>
      <c r="AC410" t="str">
        <f>VLOOKUP($Z410,'oddspedia-matches'!$A:$AD,AC$2,0)</f>
        <v>Green</v>
      </c>
      <c r="AD410" t="str">
        <f>VLOOKUP($Z410,'oddspedia-matches'!$A:$AD,AD$2,0)</f>
        <v>Red</v>
      </c>
      <c r="AE410" t="str">
        <f>VLOOKUP($Z410,'oddspedia-matches'!$A:$AD,AE$2,0)</f>
        <v>Green</v>
      </c>
      <c r="AF410" t="str">
        <f>VLOOKUP($Z410,'oddspedia-matches'!$A:$AD,AF$2,0)</f>
        <v>Green</v>
      </c>
      <c r="AG410" t="str">
        <f>VLOOKUP($Z410,'oddspedia-matches'!$A:$AD,AG$2,0)</f>
        <v>Red</v>
      </c>
      <c r="AH410" t="str">
        <f>VLOOKUP($Z410,'oddspedia-matches'!$A:$AD,AH$2,0)</f>
        <v>Red</v>
      </c>
      <c r="AI410" t="str">
        <f>VLOOKUP($Z410,'oddspedia-matches'!$A:$AD,AI$2,0)</f>
        <v>Green</v>
      </c>
      <c r="AJ410" t="str">
        <f>VLOOKUP($Z410,'oddspedia-matches'!$A:$AD,AJ$2,0)</f>
        <v>Red</v>
      </c>
      <c r="AK410" t="str">
        <f>VLOOKUP($Z410,'oddspedia-matches'!$A:$AD,AK$2,0)</f>
        <v>Red</v>
      </c>
      <c r="AL410" t="str">
        <f>VLOOKUP($Z410,'oddspedia-matches'!$A:$AD,AL$2,0)</f>
        <v>Red</v>
      </c>
      <c r="AM410" t="str">
        <f>VLOOKUP($Z410,'oddspedia-matches'!$A:$AD,AM$2,0)</f>
        <v>Red</v>
      </c>
      <c r="AN410" t="str">
        <f>VLOOKUP($Z410,'oddspedia-matches'!$A:$AD,AN$2,0)</f>
        <v>Green</v>
      </c>
      <c r="AO410" t="str">
        <f>VLOOKUP($Z410,'oddspedia-matches'!$A:$AD,AO$2,0)</f>
        <v>Green</v>
      </c>
      <c r="AP410" t="str">
        <f>VLOOKUP($Z410,'oddspedia-matches'!$A:$AD,AP$2,0)</f>
        <v>Red</v>
      </c>
      <c r="AQ410" t="str">
        <f>VLOOKUP($Z410,'oddspedia-matches'!$A:$AD,AQ$2,0)</f>
        <v>Green</v>
      </c>
    </row>
    <row r="411" spans="2:43" hidden="1" x14ac:dyDescent="0.25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str">
        <f>VLOOKUP(F411,'Transform table'!A:B,2,0)</f>
        <v>Vojvodina</v>
      </c>
      <c r="Z411" t="str">
        <f t="shared" si="6"/>
        <v>26/07/2026Red Star BelgradeVojvodina</v>
      </c>
      <c r="AA411" t="str">
        <f>VLOOKUP($Z411,'oddspedia-matches'!$A:$AD,AA$2,0)</f>
        <v>3 - 1</v>
      </c>
      <c r="AB411" t="str">
        <f>VLOOKUP($Z411,'oddspedia-matches'!$A:$AD,AB$2,0)</f>
        <v>Green</v>
      </c>
      <c r="AC411" t="str">
        <f>VLOOKUP($Z411,'oddspedia-matches'!$A:$AD,AC$2,0)</f>
        <v>Red</v>
      </c>
      <c r="AD411" t="str">
        <f>VLOOKUP($Z411,'oddspedia-matches'!$A:$AD,AD$2,0)</f>
        <v>Red</v>
      </c>
      <c r="AE411" t="str">
        <f>VLOOKUP($Z411,'oddspedia-matches'!$A:$AD,AE$2,0)</f>
        <v>Green</v>
      </c>
      <c r="AF411" t="str">
        <f>VLOOKUP($Z411,'oddspedia-matches'!$A:$AD,AF$2,0)</f>
        <v>Red</v>
      </c>
      <c r="AG411" t="str">
        <f>VLOOKUP($Z411,'oddspedia-matches'!$A:$AD,AG$2,0)</f>
        <v>Green</v>
      </c>
      <c r="AH411" t="str">
        <f>VLOOKUP($Z411,'oddspedia-matches'!$A:$AD,AH$2,0)</f>
        <v>Green</v>
      </c>
      <c r="AI411" t="str">
        <f>VLOOKUP($Z411,'oddspedia-matches'!$A:$AD,AI$2,0)</f>
        <v>Red</v>
      </c>
      <c r="AJ411" t="str">
        <f>VLOOKUP($Z411,'oddspedia-matches'!$A:$AD,AJ$2,0)</f>
        <v>Red</v>
      </c>
      <c r="AK411" t="str">
        <f>VLOOKUP($Z411,'oddspedia-matches'!$A:$AD,AK$2,0)</f>
        <v>Green</v>
      </c>
      <c r="AL411" t="str">
        <f>VLOOKUP($Z411,'oddspedia-matches'!$A:$AD,AL$2,0)</f>
        <v>Green</v>
      </c>
      <c r="AM411" t="str">
        <f>VLOOKUP($Z411,'oddspedia-matches'!$A:$AD,AM$2,0)</f>
        <v>Green</v>
      </c>
      <c r="AN411" t="str">
        <f>VLOOKUP($Z411,'oddspedia-matches'!$A:$AD,AN$2,0)</f>
        <v>Red</v>
      </c>
      <c r="AO411" t="str">
        <f>VLOOKUP($Z411,'oddspedia-matches'!$A:$AD,AO$2,0)</f>
        <v>Red</v>
      </c>
      <c r="AP411" t="str">
        <f>VLOOKUP($Z411,'oddspedia-matches'!$A:$AD,AP$2,0)</f>
        <v>Green</v>
      </c>
      <c r="AQ411" t="str">
        <f>VLOOKUP($Z411,'oddspedia-matches'!$A:$AD,AQ$2,0)</f>
        <v>Red</v>
      </c>
    </row>
    <row r="412" spans="2:43" hidden="1" x14ac:dyDescent="0.25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tr">
        <f>VLOOKUP(E412,'Transform table'!A:B,2,0)</f>
        <v>Aalesunds</v>
      </c>
      <c r="Y412" t="str">
        <f>VLOOKUP(F412,'Transform table'!A:B,2,0)</f>
        <v>Viking</v>
      </c>
      <c r="Z412" t="str">
        <f t="shared" si="6"/>
        <v>26/07/2026AalesundsViking</v>
      </c>
      <c r="AA412" t="str">
        <f>VLOOKUP($Z412,'oddspedia-matches'!$A:$AD,AA$2,0)</f>
        <v>1 - 1</v>
      </c>
      <c r="AB412" t="str">
        <f>VLOOKUP($Z412,'oddspedia-matches'!$A:$AD,AB$2,0)</f>
        <v>Red</v>
      </c>
      <c r="AC412" t="str">
        <f>VLOOKUP($Z412,'oddspedia-matches'!$A:$AD,AC$2,0)</f>
        <v>Green</v>
      </c>
      <c r="AD412" t="str">
        <f>VLOOKUP($Z412,'oddspedia-matches'!$A:$AD,AD$2,0)</f>
        <v>Red</v>
      </c>
      <c r="AE412" t="str">
        <f>VLOOKUP($Z412,'oddspedia-matches'!$A:$AD,AE$2,0)</f>
        <v>Green</v>
      </c>
      <c r="AF412" t="str">
        <f>VLOOKUP($Z412,'oddspedia-matches'!$A:$AD,AF$2,0)</f>
        <v>Green</v>
      </c>
      <c r="AG412" t="str">
        <f>VLOOKUP($Z412,'oddspedia-matches'!$A:$AD,AG$2,0)</f>
        <v>Red</v>
      </c>
      <c r="AH412" t="str">
        <f>VLOOKUP($Z412,'oddspedia-matches'!$A:$AD,AH$2,0)</f>
        <v>Red</v>
      </c>
      <c r="AI412" t="str">
        <f>VLOOKUP($Z412,'oddspedia-matches'!$A:$AD,AI$2,0)</f>
        <v>Red</v>
      </c>
      <c r="AJ412" t="str">
        <f>VLOOKUP($Z412,'oddspedia-matches'!$A:$AD,AJ$2,0)</f>
        <v>Green</v>
      </c>
      <c r="AK412" t="str">
        <f>VLOOKUP($Z412,'oddspedia-matches'!$A:$AD,AK$2,0)</f>
        <v>Green</v>
      </c>
      <c r="AL412" t="str">
        <f>VLOOKUP($Z412,'oddspedia-matches'!$A:$AD,AL$2,0)</f>
        <v>Green</v>
      </c>
      <c r="AM412" t="str">
        <f>VLOOKUP($Z412,'oddspedia-matches'!$A:$AD,AM$2,0)</f>
        <v>Red</v>
      </c>
      <c r="AN412" t="str">
        <f>VLOOKUP($Z412,'oddspedia-matches'!$A:$AD,AN$2,0)</f>
        <v>Green</v>
      </c>
      <c r="AO412" t="str">
        <f>VLOOKUP($Z412,'oddspedia-matches'!$A:$AD,AO$2,0)</f>
        <v>Green</v>
      </c>
      <c r="AP412" t="str">
        <f>VLOOKUP($Z412,'oddspedia-matches'!$A:$AD,AP$2,0)</f>
        <v>Green</v>
      </c>
      <c r="AQ412" t="str">
        <f>VLOOKUP($Z412,'oddspedia-matches'!$A:$AD,AQ$2,0)</f>
        <v>Red</v>
      </c>
    </row>
    <row r="413" spans="2:43" hidden="1" x14ac:dyDescent="0.25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tr">
        <f>VLOOKUP(E413,'Transform table'!A:B,2,0)</f>
        <v>Puszcza Niepolomice</v>
      </c>
      <c r="Y413" t="str">
        <f>VLOOKUP(F413,'Transform table'!A:B,2,0)</f>
        <v>Polonia Warsaw</v>
      </c>
      <c r="Z413" t="str">
        <f t="shared" si="6"/>
        <v>26/07/2026Puszcza NiepolomicePolonia Warsaw</v>
      </c>
      <c r="AA413" t="str">
        <f>VLOOKUP($Z413,'oddspedia-matches'!$A:$AD,AA$2,0)</f>
        <v>0 - 1</v>
      </c>
      <c r="AB413" t="str">
        <f>VLOOKUP($Z413,'oddspedia-matches'!$A:$AD,AB$2,0)</f>
        <v>Red</v>
      </c>
      <c r="AC413" t="str">
        <f>VLOOKUP($Z413,'oddspedia-matches'!$A:$AD,AC$2,0)</f>
        <v>Red</v>
      </c>
      <c r="AD413" t="str">
        <f>VLOOKUP($Z413,'oddspedia-matches'!$A:$AD,AD$2,0)</f>
        <v>Green</v>
      </c>
      <c r="AE413" t="str">
        <f>VLOOKUP($Z413,'oddspedia-matches'!$A:$AD,AE$2,0)</f>
        <v>Red</v>
      </c>
      <c r="AF413" t="str">
        <f>VLOOKUP($Z413,'oddspedia-matches'!$A:$AD,AF$2,0)</f>
        <v>Green</v>
      </c>
      <c r="AG413" t="str">
        <f>VLOOKUP($Z413,'oddspedia-matches'!$A:$AD,AG$2,0)</f>
        <v>Green</v>
      </c>
      <c r="AH413" t="str">
        <f>VLOOKUP($Z413,'oddspedia-matches'!$A:$AD,AH$2,0)</f>
        <v>Red</v>
      </c>
      <c r="AI413" t="str">
        <f>VLOOKUP($Z413,'oddspedia-matches'!$A:$AD,AI$2,0)</f>
        <v>Green</v>
      </c>
      <c r="AJ413" t="str">
        <f>VLOOKUP($Z413,'oddspedia-matches'!$A:$AD,AJ$2,0)</f>
        <v>Red</v>
      </c>
      <c r="AK413" t="str">
        <f>VLOOKUP($Z413,'oddspedia-matches'!$A:$AD,AK$2,0)</f>
        <v>Red</v>
      </c>
      <c r="AL413" t="str">
        <f>VLOOKUP($Z413,'oddspedia-matches'!$A:$AD,AL$2,0)</f>
        <v>Red</v>
      </c>
      <c r="AM413" t="str">
        <f>VLOOKUP($Z413,'oddspedia-matches'!$A:$AD,AM$2,0)</f>
        <v>Red</v>
      </c>
      <c r="AN413" t="str">
        <f>VLOOKUP($Z413,'oddspedia-matches'!$A:$AD,AN$2,0)</f>
        <v>Green</v>
      </c>
      <c r="AO413" t="str">
        <f>VLOOKUP($Z413,'oddspedia-matches'!$A:$AD,AO$2,0)</f>
        <v>Green</v>
      </c>
      <c r="AP413" t="str">
        <f>VLOOKUP($Z413,'oddspedia-matches'!$A:$AD,AP$2,0)</f>
        <v>Red</v>
      </c>
      <c r="AQ413" t="str">
        <f>VLOOKUP($Z413,'oddspedia-matches'!$A:$AD,AQ$2,0)</f>
        <v>Green</v>
      </c>
    </row>
    <row r="414" spans="2:43" hidden="1" x14ac:dyDescent="0.25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str">
        <f>VLOOKUP(F414,'Transform table'!A:B,2,0)</f>
        <v>FCSB</v>
      </c>
      <c r="Z414" t="str">
        <f t="shared" si="6"/>
        <v>26/07/2026Csikszereda Miercurea CiucFCSB</v>
      </c>
      <c r="AA414" t="str">
        <f>VLOOKUP($Z414,'oddspedia-matches'!$A:$AD,AA$2,0)</f>
        <v>0 - 2</v>
      </c>
      <c r="AB414" t="str">
        <f>VLOOKUP($Z414,'oddspedia-matches'!$A:$AD,AB$2,0)</f>
        <v>Red</v>
      </c>
      <c r="AC414" t="str">
        <f>VLOOKUP($Z414,'oddspedia-matches'!$A:$AD,AC$2,0)</f>
        <v>Red</v>
      </c>
      <c r="AD414" t="str">
        <f>VLOOKUP($Z414,'oddspedia-matches'!$A:$AD,AD$2,0)</f>
        <v>Green</v>
      </c>
      <c r="AE414" t="str">
        <f>VLOOKUP($Z414,'oddspedia-matches'!$A:$AD,AE$2,0)</f>
        <v>Red</v>
      </c>
      <c r="AF414" t="str">
        <f>VLOOKUP($Z414,'oddspedia-matches'!$A:$AD,AF$2,0)</f>
        <v>Green</v>
      </c>
      <c r="AG414" t="str">
        <f>VLOOKUP($Z414,'oddspedia-matches'!$A:$AD,AG$2,0)</f>
        <v>Green</v>
      </c>
      <c r="AH414" t="str">
        <f>VLOOKUP($Z414,'oddspedia-matches'!$A:$AD,AH$2,0)</f>
        <v>Red</v>
      </c>
      <c r="AI414" t="str">
        <f>VLOOKUP($Z414,'oddspedia-matches'!$A:$AD,AI$2,0)</f>
        <v>Red</v>
      </c>
      <c r="AJ414" t="str">
        <f>VLOOKUP($Z414,'oddspedia-matches'!$A:$AD,AJ$2,0)</f>
        <v>Green</v>
      </c>
      <c r="AK414" t="str">
        <f>VLOOKUP($Z414,'oddspedia-matches'!$A:$AD,AK$2,0)</f>
        <v>Green</v>
      </c>
      <c r="AL414" t="str">
        <f>VLOOKUP($Z414,'oddspedia-matches'!$A:$AD,AL$2,0)</f>
        <v>Green</v>
      </c>
      <c r="AM414" t="str">
        <f>VLOOKUP($Z414,'oddspedia-matches'!$A:$AD,AM$2,0)</f>
        <v>Red</v>
      </c>
      <c r="AN414" t="str">
        <f>VLOOKUP($Z414,'oddspedia-matches'!$A:$AD,AN$2,0)</f>
        <v>Green</v>
      </c>
      <c r="AO414" t="str">
        <f>VLOOKUP($Z414,'oddspedia-matches'!$A:$AD,AO$2,0)</f>
        <v>Green</v>
      </c>
      <c r="AP414" t="str">
        <f>VLOOKUP($Z414,'oddspedia-matches'!$A:$AD,AP$2,0)</f>
        <v>Red</v>
      </c>
      <c r="AQ414" t="str">
        <f>VLOOKUP($Z414,'oddspedia-matches'!$A:$AD,AQ$2,0)</f>
        <v>Green</v>
      </c>
    </row>
    <row r="415" spans="2:43" hidden="1" x14ac:dyDescent="0.25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tr">
        <f>VLOOKUP(E415,'Transform table'!A:B,2,0)</f>
        <v>Atletico Tucuman</v>
      </c>
      <c r="Y415" t="str">
        <f>VLOOKUP(F415,'Transform table'!A:B,2,0)</f>
        <v>Independiente Rivadavia</v>
      </c>
      <c r="Z415" t="str">
        <f t="shared" si="6"/>
        <v>26/07/2026Atletico TucumanIndependiente Rivadavia</v>
      </c>
      <c r="AA415" t="str">
        <f>VLOOKUP($Z415,'oddspedia-matches'!$A:$AD,AA$2,0)</f>
        <v>0 - 0</v>
      </c>
      <c r="AB415" t="str">
        <f>VLOOKUP($Z415,'oddspedia-matches'!$A:$AD,AB$2,0)</f>
        <v>Red</v>
      </c>
      <c r="AC415" t="str">
        <f>VLOOKUP($Z415,'oddspedia-matches'!$A:$AD,AC$2,0)</f>
        <v>Green</v>
      </c>
      <c r="AD415" t="str">
        <f>VLOOKUP($Z415,'oddspedia-matches'!$A:$AD,AD$2,0)</f>
        <v>Red</v>
      </c>
      <c r="AE415" t="str">
        <f>VLOOKUP($Z415,'oddspedia-matches'!$A:$AD,AE$2,0)</f>
        <v>Green</v>
      </c>
      <c r="AF415" t="str">
        <f>VLOOKUP($Z415,'oddspedia-matches'!$A:$AD,AF$2,0)</f>
        <v>Green</v>
      </c>
      <c r="AG415" t="str">
        <f>VLOOKUP($Z415,'oddspedia-matches'!$A:$AD,AG$2,0)</f>
        <v>Red</v>
      </c>
      <c r="AH415" t="str">
        <f>VLOOKUP($Z415,'oddspedia-matches'!$A:$AD,AH$2,0)</f>
        <v>Red</v>
      </c>
      <c r="AI415" t="str">
        <f>VLOOKUP($Z415,'oddspedia-matches'!$A:$AD,AI$2,0)</f>
        <v>Green</v>
      </c>
      <c r="AJ415" t="str">
        <f>VLOOKUP($Z415,'oddspedia-matches'!$A:$AD,AJ$2,0)</f>
        <v>Red</v>
      </c>
      <c r="AK415" t="str">
        <f>VLOOKUP($Z415,'oddspedia-matches'!$A:$AD,AK$2,0)</f>
        <v>Red</v>
      </c>
      <c r="AL415" t="str">
        <f>VLOOKUP($Z415,'oddspedia-matches'!$A:$AD,AL$2,0)</f>
        <v>Red</v>
      </c>
      <c r="AM415" t="str">
        <f>VLOOKUP($Z415,'oddspedia-matches'!$A:$AD,AM$2,0)</f>
        <v>Red</v>
      </c>
      <c r="AN415" t="str">
        <f>VLOOKUP($Z415,'oddspedia-matches'!$A:$AD,AN$2,0)</f>
        <v>Green</v>
      </c>
      <c r="AO415" t="str">
        <f>VLOOKUP($Z415,'oddspedia-matches'!$A:$AD,AO$2,0)</f>
        <v>Green</v>
      </c>
      <c r="AP415" t="str">
        <f>VLOOKUP($Z415,'oddspedia-matches'!$A:$AD,AP$2,0)</f>
        <v>Red</v>
      </c>
      <c r="AQ415" t="str">
        <f>VLOOKUP($Z415,'oddspedia-matches'!$A:$AD,AQ$2,0)</f>
        <v>Green</v>
      </c>
    </row>
    <row r="416" spans="2:43" hidden="1" x14ac:dyDescent="0.25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tr">
        <f>VLOOKUP(E416,'Transform table'!A:B,2,0)</f>
        <v>Agropecuario</v>
      </c>
      <c r="Y416" t="str">
        <f>VLOOKUP(F416,'Transform table'!A:B,2,0)</f>
        <v>San Martin de San Juan</v>
      </c>
      <c r="Z416" t="str">
        <f t="shared" si="6"/>
        <v>26/07/2026AgropecuarioSan Martin de San Juan</v>
      </c>
      <c r="AA416" t="str">
        <f>VLOOKUP($Z416,'oddspedia-matches'!$A:$AD,AA$2,0)</f>
        <v>2 - 1</v>
      </c>
      <c r="AB416" t="str">
        <f>VLOOKUP($Z416,'oddspedia-matches'!$A:$AD,AB$2,0)</f>
        <v>Green</v>
      </c>
      <c r="AC416" t="str">
        <f>VLOOKUP($Z416,'oddspedia-matches'!$A:$AD,AC$2,0)</f>
        <v>Red</v>
      </c>
      <c r="AD416" t="str">
        <f>VLOOKUP($Z416,'oddspedia-matches'!$A:$AD,AD$2,0)</f>
        <v>Red</v>
      </c>
      <c r="AE416" t="str">
        <f>VLOOKUP($Z416,'oddspedia-matches'!$A:$AD,AE$2,0)</f>
        <v>Green</v>
      </c>
      <c r="AF416" t="str">
        <f>VLOOKUP($Z416,'oddspedia-matches'!$A:$AD,AF$2,0)</f>
        <v>Red</v>
      </c>
      <c r="AG416" t="str">
        <f>VLOOKUP($Z416,'oddspedia-matches'!$A:$AD,AG$2,0)</f>
        <v>Green</v>
      </c>
      <c r="AH416" t="str">
        <f>VLOOKUP($Z416,'oddspedia-matches'!$A:$AD,AH$2,0)</f>
        <v>Red</v>
      </c>
      <c r="AI416" t="str">
        <f>VLOOKUP($Z416,'oddspedia-matches'!$A:$AD,AI$2,0)</f>
        <v>Red</v>
      </c>
      <c r="AJ416" t="str">
        <f>VLOOKUP($Z416,'oddspedia-matches'!$A:$AD,AJ$2,0)</f>
        <v>Green</v>
      </c>
      <c r="AK416" t="str">
        <f>VLOOKUP($Z416,'oddspedia-matches'!$A:$AD,AK$2,0)</f>
        <v>Green</v>
      </c>
      <c r="AL416" t="str">
        <f>VLOOKUP($Z416,'oddspedia-matches'!$A:$AD,AL$2,0)</f>
        <v>Green</v>
      </c>
      <c r="AM416" t="str">
        <f>VLOOKUP($Z416,'oddspedia-matches'!$A:$AD,AM$2,0)</f>
        <v>Green</v>
      </c>
      <c r="AN416" t="str">
        <f>VLOOKUP($Z416,'oddspedia-matches'!$A:$AD,AN$2,0)</f>
        <v>Red</v>
      </c>
      <c r="AO416" t="str">
        <f>VLOOKUP($Z416,'oddspedia-matches'!$A:$AD,AO$2,0)</f>
        <v>Green</v>
      </c>
      <c r="AP416" t="str">
        <f>VLOOKUP($Z416,'oddspedia-matches'!$A:$AD,AP$2,0)</f>
        <v>Green</v>
      </c>
      <c r="AQ416" t="str">
        <f>VLOOKUP($Z416,'oddspedia-matches'!$A:$AD,AQ$2,0)</f>
        <v>Red</v>
      </c>
    </row>
    <row r="417" spans="2:43" hidden="1" x14ac:dyDescent="0.25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tr">
        <f>VLOOKUP(E417,'Transform table'!A:B,2,0)</f>
        <v>All Boys</v>
      </c>
      <c r="Y417" t="str">
        <f>VLOOKUP(F417,'Transform table'!A:B,2,0)</f>
        <v>Defensores de Belgrano</v>
      </c>
      <c r="Z417" t="str">
        <f t="shared" si="6"/>
        <v>26/07/2026All BoysDefensores de Belgrano</v>
      </c>
      <c r="AA417" t="str">
        <f>VLOOKUP($Z417,'oddspedia-matches'!$A:$AD,AA$2,0)</f>
        <v>0 - 0</v>
      </c>
      <c r="AB417" t="str">
        <f>VLOOKUP($Z417,'oddspedia-matches'!$A:$AD,AB$2,0)</f>
        <v>Red</v>
      </c>
      <c r="AC417" t="str">
        <f>VLOOKUP($Z417,'oddspedia-matches'!$A:$AD,AC$2,0)</f>
        <v>Green</v>
      </c>
      <c r="AD417" t="str">
        <f>VLOOKUP($Z417,'oddspedia-matches'!$A:$AD,AD$2,0)</f>
        <v>Red</v>
      </c>
      <c r="AE417" t="str">
        <f>VLOOKUP($Z417,'oddspedia-matches'!$A:$AD,AE$2,0)</f>
        <v>Green</v>
      </c>
      <c r="AF417" t="str">
        <f>VLOOKUP($Z417,'oddspedia-matches'!$A:$AD,AF$2,0)</f>
        <v>Green</v>
      </c>
      <c r="AG417" t="str">
        <f>VLOOKUP($Z417,'oddspedia-matches'!$A:$AD,AG$2,0)</f>
        <v>Red</v>
      </c>
      <c r="AH417" t="str">
        <f>VLOOKUP($Z417,'oddspedia-matches'!$A:$AD,AH$2,0)</f>
        <v>Red</v>
      </c>
      <c r="AI417" t="str">
        <f>VLOOKUP($Z417,'oddspedia-matches'!$A:$AD,AI$2,0)</f>
        <v>Green</v>
      </c>
      <c r="AJ417" t="str">
        <f>VLOOKUP($Z417,'oddspedia-matches'!$A:$AD,AJ$2,0)</f>
        <v>Red</v>
      </c>
      <c r="AK417" t="str">
        <f>VLOOKUP($Z417,'oddspedia-matches'!$A:$AD,AK$2,0)</f>
        <v>Red</v>
      </c>
      <c r="AL417" t="str">
        <f>VLOOKUP($Z417,'oddspedia-matches'!$A:$AD,AL$2,0)</f>
        <v>Red</v>
      </c>
      <c r="AM417" t="str">
        <f>VLOOKUP($Z417,'oddspedia-matches'!$A:$AD,AM$2,0)</f>
        <v>Red</v>
      </c>
      <c r="AN417" t="str">
        <f>VLOOKUP($Z417,'oddspedia-matches'!$A:$AD,AN$2,0)</f>
        <v>Green</v>
      </c>
      <c r="AO417" t="str">
        <f>VLOOKUP($Z417,'oddspedia-matches'!$A:$AD,AO$2,0)</f>
        <v>Green</v>
      </c>
      <c r="AP417" t="str">
        <f>VLOOKUP($Z417,'oddspedia-matches'!$A:$AD,AP$2,0)</f>
        <v>Red</v>
      </c>
      <c r="AQ417" t="str">
        <f>VLOOKUP($Z417,'oddspedia-matches'!$A:$AD,AQ$2,0)</f>
        <v>Green</v>
      </c>
    </row>
    <row r="418" spans="2:43" hidden="1" x14ac:dyDescent="0.25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tr">
        <f>VLOOKUP(E418,'Transform table'!A:B,2,0)</f>
        <v>Deportivo Moron</v>
      </c>
      <c r="Y418" t="str">
        <f>VLOOKUP(F418,'Transform table'!A:B,2,0)</f>
        <v>Ferro Carril Oeste</v>
      </c>
      <c r="Z418" t="str">
        <f t="shared" si="6"/>
        <v>26/07/2026Deportivo MoronFerro Carril Oeste</v>
      </c>
      <c r="AA418" t="str">
        <f>VLOOKUP($Z418,'oddspedia-matches'!$A:$AD,AA$2,0)</f>
        <v>4 - 0</v>
      </c>
      <c r="AB418" t="str">
        <f>VLOOKUP($Z418,'oddspedia-matches'!$A:$AD,AB$2,0)</f>
        <v>Green</v>
      </c>
      <c r="AC418" t="str">
        <f>VLOOKUP($Z418,'oddspedia-matches'!$A:$AD,AC$2,0)</f>
        <v>Red</v>
      </c>
      <c r="AD418" t="str">
        <f>VLOOKUP($Z418,'oddspedia-matches'!$A:$AD,AD$2,0)</f>
        <v>Red</v>
      </c>
      <c r="AE418" t="str">
        <f>VLOOKUP($Z418,'oddspedia-matches'!$A:$AD,AE$2,0)</f>
        <v>Green</v>
      </c>
      <c r="AF418" t="str">
        <f>VLOOKUP($Z418,'oddspedia-matches'!$A:$AD,AF$2,0)</f>
        <v>Red</v>
      </c>
      <c r="AG418" t="str">
        <f>VLOOKUP($Z418,'oddspedia-matches'!$A:$AD,AG$2,0)</f>
        <v>Green</v>
      </c>
      <c r="AH418" t="str">
        <f>VLOOKUP($Z418,'oddspedia-matches'!$A:$AD,AH$2,0)</f>
        <v>Green</v>
      </c>
      <c r="AI418" t="str">
        <f>VLOOKUP($Z418,'oddspedia-matches'!$A:$AD,AI$2,0)</f>
        <v>Red</v>
      </c>
      <c r="AJ418" t="str">
        <f>VLOOKUP($Z418,'oddspedia-matches'!$A:$AD,AJ$2,0)</f>
        <v>Red</v>
      </c>
      <c r="AK418" t="str">
        <f>VLOOKUP($Z418,'oddspedia-matches'!$A:$AD,AK$2,0)</f>
        <v>Green</v>
      </c>
      <c r="AL418" t="str">
        <f>VLOOKUP($Z418,'oddspedia-matches'!$A:$AD,AL$2,0)</f>
        <v>Green</v>
      </c>
      <c r="AM418" t="str">
        <f>VLOOKUP($Z418,'oddspedia-matches'!$A:$AD,AM$2,0)</f>
        <v>Green</v>
      </c>
      <c r="AN418" t="str">
        <f>VLOOKUP($Z418,'oddspedia-matches'!$A:$AD,AN$2,0)</f>
        <v>Red</v>
      </c>
      <c r="AO418" t="str">
        <f>VLOOKUP($Z418,'oddspedia-matches'!$A:$AD,AO$2,0)</f>
        <v>Red</v>
      </c>
      <c r="AP418" t="str">
        <f>VLOOKUP($Z418,'oddspedia-matches'!$A:$AD,AP$2,0)</f>
        <v>Red</v>
      </c>
      <c r="AQ418" t="str">
        <f>VLOOKUP($Z418,'oddspedia-matches'!$A:$AD,AQ$2,0)</f>
        <v>Green</v>
      </c>
    </row>
    <row r="419" spans="2:43" hidden="1" x14ac:dyDescent="0.25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str">
        <f>VLOOKUP(F419,'Transform table'!A:B,2,0)</f>
        <v>Deportivo Madryn</v>
      </c>
      <c r="Z419" t="str">
        <f t="shared" si="6"/>
        <v>26/07/2026Los AndesDeportivo Madryn</v>
      </c>
      <c r="AA419" t="str">
        <f>VLOOKUP($Z419,'oddspedia-matches'!$A:$AD,AA$2,0)</f>
        <v>0 - 0</v>
      </c>
      <c r="AB419" t="str">
        <f>VLOOKUP($Z419,'oddspedia-matches'!$A:$AD,AB$2,0)</f>
        <v>Red</v>
      </c>
      <c r="AC419" t="str">
        <f>VLOOKUP($Z419,'oddspedia-matches'!$A:$AD,AC$2,0)</f>
        <v>Green</v>
      </c>
      <c r="AD419" t="str">
        <f>VLOOKUP($Z419,'oddspedia-matches'!$A:$AD,AD$2,0)</f>
        <v>Red</v>
      </c>
      <c r="AE419" t="str">
        <f>VLOOKUP($Z419,'oddspedia-matches'!$A:$AD,AE$2,0)</f>
        <v>Green</v>
      </c>
      <c r="AF419" t="str">
        <f>VLOOKUP($Z419,'oddspedia-matches'!$A:$AD,AF$2,0)</f>
        <v>Green</v>
      </c>
      <c r="AG419" t="str">
        <f>VLOOKUP($Z419,'oddspedia-matches'!$A:$AD,AG$2,0)</f>
        <v>Red</v>
      </c>
      <c r="AH419" t="str">
        <f>VLOOKUP($Z419,'oddspedia-matches'!$A:$AD,AH$2,0)</f>
        <v>Red</v>
      </c>
      <c r="AI419" t="str">
        <f>VLOOKUP($Z419,'oddspedia-matches'!$A:$AD,AI$2,0)</f>
        <v>Green</v>
      </c>
      <c r="AJ419" t="str">
        <f>VLOOKUP($Z419,'oddspedia-matches'!$A:$AD,AJ$2,0)</f>
        <v>Red</v>
      </c>
      <c r="AK419" t="str">
        <f>VLOOKUP($Z419,'oddspedia-matches'!$A:$AD,AK$2,0)</f>
        <v>Red</v>
      </c>
      <c r="AL419" t="str">
        <f>VLOOKUP($Z419,'oddspedia-matches'!$A:$AD,AL$2,0)</f>
        <v>Red</v>
      </c>
      <c r="AM419" t="str">
        <f>VLOOKUP($Z419,'oddspedia-matches'!$A:$AD,AM$2,0)</f>
        <v>Red</v>
      </c>
      <c r="AN419" t="str">
        <f>VLOOKUP($Z419,'oddspedia-matches'!$A:$AD,AN$2,0)</f>
        <v>Green</v>
      </c>
      <c r="AO419" t="str">
        <f>VLOOKUP($Z419,'oddspedia-matches'!$A:$AD,AO$2,0)</f>
        <v>Green</v>
      </c>
      <c r="AP419" t="str">
        <f>VLOOKUP($Z419,'oddspedia-matches'!$A:$AD,AP$2,0)</f>
        <v>Red</v>
      </c>
      <c r="AQ419" t="str">
        <f>VLOOKUP($Z419,'oddspedia-matches'!$A:$AD,AQ$2,0)</f>
        <v>Green</v>
      </c>
    </row>
    <row r="420" spans="2:43" hidden="1" x14ac:dyDescent="0.25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e">
        <f>VLOOKUP(E420,'Transform table'!A:B,2,0)</f>
        <v>#N/A</v>
      </c>
      <c r="Y420" t="e">
        <f>VLOOKUP(F420,'Transform table'!A:B,2,0)</f>
        <v>#N/A</v>
      </c>
      <c r="Z420" t="e">
        <f t="shared" si="6"/>
        <v>#N/A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hidden="1" x14ac:dyDescent="0.25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f>VLOOKUP(E421,'Transform table'!A:B,2,0)</f>
        <v>#N/A</v>
      </c>
      <c r="Y421" t="e">
        <f>VLOOKUP(F421,'Transform table'!A:B,2,0)</f>
        <v>#N/A</v>
      </c>
      <c r="Z421" t="e">
        <f t="shared" si="6"/>
        <v>#N/A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hidden="1" x14ac:dyDescent="0.25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tr">
        <f>VLOOKUP(E422,'Transform table'!A:B,2,0)</f>
        <v>Atletico Ottawa</v>
      </c>
      <c r="Y422" t="str">
        <f>VLOOKUP(F422,'Transform table'!A:B,2,0)</f>
        <v>Pacific FC Langford</v>
      </c>
      <c r="Z422" t="str">
        <f t="shared" si="6"/>
        <v>26/07/2026Atletico OttawaPacific FC Langford</v>
      </c>
      <c r="AA422" t="str">
        <f>VLOOKUP($Z422,'oddspedia-matches'!$A:$AD,AA$2,0)</f>
        <v>3 - 2</v>
      </c>
      <c r="AB422" t="str">
        <f>VLOOKUP($Z422,'oddspedia-matches'!$A:$AD,AB$2,0)</f>
        <v>Green</v>
      </c>
      <c r="AC422" t="str">
        <f>VLOOKUP($Z422,'oddspedia-matches'!$A:$AD,AC$2,0)</f>
        <v>Red</v>
      </c>
      <c r="AD422" t="str">
        <f>VLOOKUP($Z422,'oddspedia-matches'!$A:$AD,AD$2,0)</f>
        <v>Red</v>
      </c>
      <c r="AE422" t="str">
        <f>VLOOKUP($Z422,'oddspedia-matches'!$A:$AD,AE$2,0)</f>
        <v>Green</v>
      </c>
      <c r="AF422" t="str">
        <f>VLOOKUP($Z422,'oddspedia-matches'!$A:$AD,AF$2,0)</f>
        <v>Red</v>
      </c>
      <c r="AG422" t="str">
        <f>VLOOKUP($Z422,'oddspedia-matches'!$A:$AD,AG$2,0)</f>
        <v>Green</v>
      </c>
      <c r="AH422" t="str">
        <f>VLOOKUP($Z422,'oddspedia-matches'!$A:$AD,AH$2,0)</f>
        <v>Green</v>
      </c>
      <c r="AI422" t="str">
        <f>VLOOKUP($Z422,'oddspedia-matches'!$A:$AD,AI$2,0)</f>
        <v>Red</v>
      </c>
      <c r="AJ422" t="str">
        <f>VLOOKUP($Z422,'oddspedia-matches'!$A:$AD,AJ$2,0)</f>
        <v>Red</v>
      </c>
      <c r="AK422" t="str">
        <f>VLOOKUP($Z422,'oddspedia-matches'!$A:$AD,AK$2,0)</f>
        <v>Green</v>
      </c>
      <c r="AL422" t="str">
        <f>VLOOKUP($Z422,'oddspedia-matches'!$A:$AD,AL$2,0)</f>
        <v>Green</v>
      </c>
      <c r="AM422" t="str">
        <f>VLOOKUP($Z422,'oddspedia-matches'!$A:$AD,AM$2,0)</f>
        <v>Green</v>
      </c>
      <c r="AN422" t="str">
        <f>VLOOKUP($Z422,'oddspedia-matches'!$A:$AD,AN$2,0)</f>
        <v>Red</v>
      </c>
      <c r="AO422" t="str">
        <f>VLOOKUP($Z422,'oddspedia-matches'!$A:$AD,AO$2,0)</f>
        <v>Red</v>
      </c>
      <c r="AP422" t="str">
        <f>VLOOKUP($Z422,'oddspedia-matches'!$A:$AD,AP$2,0)</f>
        <v>Green</v>
      </c>
      <c r="AQ422" t="str">
        <f>VLOOKUP($Z422,'oddspedia-matches'!$A:$AD,AQ$2,0)</f>
        <v>Red</v>
      </c>
    </row>
    <row r="423" spans="2:43" hidden="1" x14ac:dyDescent="0.25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str">
        <f>VLOOKUP(F423,'Transform table'!A:B,2,0)</f>
        <v>Ferencvarosi TC</v>
      </c>
      <c r="Z423" t="str">
        <f t="shared" si="6"/>
        <v>26/07/2026Paksi SEFerencvarosi TC</v>
      </c>
      <c r="AA423" t="str">
        <f>VLOOKUP($Z423,'oddspedia-matches'!$A:$AD,AA$2,0)</f>
        <v>4 - 2</v>
      </c>
      <c r="AB423" t="str">
        <f>VLOOKUP($Z423,'oddspedia-matches'!$A:$AD,AB$2,0)</f>
        <v>Green</v>
      </c>
      <c r="AC423" t="str">
        <f>VLOOKUP($Z423,'oddspedia-matches'!$A:$AD,AC$2,0)</f>
        <v>Red</v>
      </c>
      <c r="AD423" t="str">
        <f>VLOOKUP($Z423,'oddspedia-matches'!$A:$AD,AD$2,0)</f>
        <v>Red</v>
      </c>
      <c r="AE423" t="str">
        <f>VLOOKUP($Z423,'oddspedia-matches'!$A:$AD,AE$2,0)</f>
        <v>Green</v>
      </c>
      <c r="AF423" t="str">
        <f>VLOOKUP($Z423,'oddspedia-matches'!$A:$AD,AF$2,0)</f>
        <v>Red</v>
      </c>
      <c r="AG423" t="str">
        <f>VLOOKUP($Z423,'oddspedia-matches'!$A:$AD,AG$2,0)</f>
        <v>Green</v>
      </c>
      <c r="AH423" t="str">
        <f>VLOOKUP($Z423,'oddspedia-matches'!$A:$AD,AH$2,0)</f>
        <v>Red</v>
      </c>
      <c r="AI423" t="str">
        <f>VLOOKUP($Z423,'oddspedia-matches'!$A:$AD,AI$2,0)</f>
        <v>Green</v>
      </c>
      <c r="AJ423" t="str">
        <f>VLOOKUP($Z423,'oddspedia-matches'!$A:$AD,AJ$2,0)</f>
        <v>Red</v>
      </c>
      <c r="AK423" t="str">
        <f>VLOOKUP($Z423,'oddspedia-matches'!$A:$AD,AK$2,0)</f>
        <v>Green</v>
      </c>
      <c r="AL423" t="str">
        <f>VLOOKUP($Z423,'oddspedia-matches'!$A:$AD,AL$2,0)</f>
        <v>Green</v>
      </c>
      <c r="AM423" t="str">
        <f>VLOOKUP($Z423,'oddspedia-matches'!$A:$AD,AM$2,0)</f>
        <v>Green</v>
      </c>
      <c r="AN423" t="str">
        <f>VLOOKUP($Z423,'oddspedia-matches'!$A:$AD,AN$2,0)</f>
        <v>Red</v>
      </c>
      <c r="AO423" t="str">
        <f>VLOOKUP($Z423,'oddspedia-matches'!$A:$AD,AO$2,0)</f>
        <v>Red</v>
      </c>
      <c r="AP423" t="str">
        <f>VLOOKUP($Z423,'oddspedia-matches'!$A:$AD,AP$2,0)</f>
        <v>Green</v>
      </c>
      <c r="AQ423" t="str">
        <f>VLOOKUP($Z423,'oddspedia-matches'!$A:$AD,AQ$2,0)</f>
        <v>Red</v>
      </c>
    </row>
    <row r="424" spans="2:43" hidden="1" x14ac:dyDescent="0.25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tr">
        <f>VLOOKUP(E424,'Transform table'!A:B,2,0)</f>
        <v>UTC Cajamarca</v>
      </c>
      <c r="Y424" t="str">
        <f>VLOOKUP(F424,'Transform table'!A:B,2,0)</f>
        <v>UCV Moquegua</v>
      </c>
      <c r="Z424" t="str">
        <f t="shared" si="6"/>
        <v>26/07/2026UTC CajamarcaUCV Moquegua</v>
      </c>
      <c r="AA424" t="str">
        <f>VLOOKUP($Z424,'oddspedia-matches'!$A:$AD,AA$2,0)</f>
        <v>0 - 0</v>
      </c>
      <c r="AB424" t="str">
        <f>VLOOKUP($Z424,'oddspedia-matches'!$A:$AD,AB$2,0)</f>
        <v>Red</v>
      </c>
      <c r="AC424" t="str">
        <f>VLOOKUP($Z424,'oddspedia-matches'!$A:$AD,AC$2,0)</f>
        <v>Green</v>
      </c>
      <c r="AD424" t="str">
        <f>VLOOKUP($Z424,'oddspedia-matches'!$A:$AD,AD$2,0)</f>
        <v>Red</v>
      </c>
      <c r="AE424" t="str">
        <f>VLOOKUP($Z424,'oddspedia-matches'!$A:$AD,AE$2,0)</f>
        <v>Green</v>
      </c>
      <c r="AF424" t="str">
        <f>VLOOKUP($Z424,'oddspedia-matches'!$A:$AD,AF$2,0)</f>
        <v>Green</v>
      </c>
      <c r="AG424" t="str">
        <f>VLOOKUP($Z424,'oddspedia-matches'!$A:$AD,AG$2,0)</f>
        <v>Red</v>
      </c>
      <c r="AH424" t="str">
        <f>VLOOKUP($Z424,'oddspedia-matches'!$A:$AD,AH$2,0)</f>
        <v>Red</v>
      </c>
      <c r="AI424" t="str">
        <f>VLOOKUP($Z424,'oddspedia-matches'!$A:$AD,AI$2,0)</f>
        <v>Green</v>
      </c>
      <c r="AJ424" t="str">
        <f>VLOOKUP($Z424,'oddspedia-matches'!$A:$AD,AJ$2,0)</f>
        <v>Red</v>
      </c>
      <c r="AK424" t="str">
        <f>VLOOKUP($Z424,'oddspedia-matches'!$A:$AD,AK$2,0)</f>
        <v>Red</v>
      </c>
      <c r="AL424" t="str">
        <f>VLOOKUP($Z424,'oddspedia-matches'!$A:$AD,AL$2,0)</f>
        <v>Red</v>
      </c>
      <c r="AM424" t="str">
        <f>VLOOKUP($Z424,'oddspedia-matches'!$A:$AD,AM$2,0)</f>
        <v>Red</v>
      </c>
      <c r="AN424" t="str">
        <f>VLOOKUP($Z424,'oddspedia-matches'!$A:$AD,AN$2,0)</f>
        <v>Green</v>
      </c>
      <c r="AO424" t="str">
        <f>VLOOKUP($Z424,'oddspedia-matches'!$A:$AD,AO$2,0)</f>
        <v>Green</v>
      </c>
      <c r="AP424" t="str">
        <f>VLOOKUP($Z424,'oddspedia-matches'!$A:$AD,AP$2,0)</f>
        <v>Red</v>
      </c>
      <c r="AQ424" t="str">
        <f>VLOOKUP($Z424,'oddspedia-matches'!$A:$AD,AQ$2,0)</f>
        <v>Green</v>
      </c>
    </row>
    <row r="425" spans="2:43" hidden="1" x14ac:dyDescent="0.25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Albion FC</v>
      </c>
      <c r="Y425" t="str">
        <f>VLOOKUP(F425,'Transform table'!A:B,2,0)</f>
        <v>Danubio</v>
      </c>
      <c r="Z425" t="str">
        <f t="shared" si="6"/>
        <v>26/07/2026Albion FCDanubio</v>
      </c>
      <c r="AA425" t="str">
        <f>VLOOKUP($Z425,'oddspedia-matches'!$A:$AD,AA$2,0)</f>
        <v xml:space="preserve"> - </v>
      </c>
      <c r="AB425" t="str">
        <f>VLOOKUP($Z425,'oddspedia-matches'!$A:$AD,AB$2,0)</f>
        <v>Red</v>
      </c>
      <c r="AC425" t="str">
        <f>VLOOKUP($Z425,'oddspedia-matches'!$A:$AD,AC$2,0)</f>
        <v>Green</v>
      </c>
      <c r="AD425" t="str">
        <f>VLOOKUP($Z425,'oddspedia-matches'!$A:$AD,AD$2,0)</f>
        <v>Red</v>
      </c>
      <c r="AE425" t="str">
        <f>VLOOKUP($Z425,'oddspedia-matches'!$A:$AD,AE$2,0)</f>
        <v>Green</v>
      </c>
      <c r="AF425" t="str">
        <f>VLOOKUP($Z425,'oddspedia-matches'!$A:$AD,AF$2,0)</f>
        <v>Green</v>
      </c>
      <c r="AG425" t="str">
        <f>VLOOKUP($Z425,'oddspedia-matches'!$A:$AD,AG$2,0)</f>
        <v>Red</v>
      </c>
      <c r="AH425" t="str">
        <f>VLOOKUP($Z425,'oddspedia-matches'!$A:$AD,AH$2,0)</f>
        <v>Red</v>
      </c>
      <c r="AI425" t="str">
        <f>VLOOKUP($Z425,'oddspedia-matches'!$A:$AD,AI$2,0)</f>
        <v>Green</v>
      </c>
      <c r="AJ425" t="str">
        <f>VLOOKUP($Z425,'oddspedia-matches'!$A:$AD,AJ$2,0)</f>
        <v>Red</v>
      </c>
      <c r="AK425" t="str">
        <f>VLOOKUP($Z425,'oddspedia-matches'!$A:$AD,AK$2,0)</f>
        <v>Red</v>
      </c>
      <c r="AL425" t="str">
        <f>VLOOKUP($Z425,'oddspedia-matches'!$A:$AD,AL$2,0)</f>
        <v>Red</v>
      </c>
      <c r="AM425" t="str">
        <f>VLOOKUP($Z425,'oddspedia-matches'!$A:$AD,AM$2,0)</f>
        <v>Red</v>
      </c>
      <c r="AN425" t="str">
        <f>VLOOKUP($Z425,'oddspedia-matches'!$A:$AD,AN$2,0)</f>
        <v>Green</v>
      </c>
      <c r="AO425" t="str">
        <f>VLOOKUP($Z425,'oddspedia-matches'!$A:$AD,AO$2,0)</f>
        <v>Green</v>
      </c>
      <c r="AP425" t="str">
        <f>VLOOKUP($Z425,'oddspedia-matches'!$A:$AD,AP$2,0)</f>
        <v>Red</v>
      </c>
      <c r="AQ425" t="str">
        <f>VLOOKUP($Z425,'oddspedia-matches'!$A:$AD,AQ$2,0)</f>
        <v>Green</v>
      </c>
    </row>
    <row r="426" spans="2:43" hidden="1" x14ac:dyDescent="0.25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CA Cerro</v>
      </c>
      <c r="Y426" t="str">
        <f>VLOOKUP(F426,'Transform table'!A:B,2,0)</f>
        <v>Racing Club Montevideo</v>
      </c>
      <c r="Z426" t="str">
        <f t="shared" si="6"/>
        <v>26/07/2026CA CerroRacing Club Montevideo</v>
      </c>
      <c r="AA426" t="str">
        <f>VLOOKUP($Z426,'oddspedia-matches'!$A:$AD,AA$2,0)</f>
        <v>1 - 0</v>
      </c>
      <c r="AB426" t="str">
        <f>VLOOKUP($Z426,'oddspedia-matches'!$A:$AD,AB$2,0)</f>
        <v>Green</v>
      </c>
      <c r="AC426" t="str">
        <f>VLOOKUP($Z426,'oddspedia-matches'!$A:$AD,AC$2,0)</f>
        <v>Red</v>
      </c>
      <c r="AD426" t="str">
        <f>VLOOKUP($Z426,'oddspedia-matches'!$A:$AD,AD$2,0)</f>
        <v>Red</v>
      </c>
      <c r="AE426" t="str">
        <f>VLOOKUP($Z426,'oddspedia-matches'!$A:$AD,AE$2,0)</f>
        <v>Green</v>
      </c>
      <c r="AF426" t="str">
        <f>VLOOKUP($Z426,'oddspedia-matches'!$A:$AD,AF$2,0)</f>
        <v>Red</v>
      </c>
      <c r="AG426" t="str">
        <f>VLOOKUP($Z426,'oddspedia-matches'!$A:$AD,AG$2,0)</f>
        <v>Green</v>
      </c>
      <c r="AH426" t="str">
        <f>VLOOKUP($Z426,'oddspedia-matches'!$A:$AD,AH$2,0)</f>
        <v>Green</v>
      </c>
      <c r="AI426" t="str">
        <f>VLOOKUP($Z426,'oddspedia-matches'!$A:$AD,AI$2,0)</f>
        <v>Red</v>
      </c>
      <c r="AJ426" t="str">
        <f>VLOOKUP($Z426,'oddspedia-matches'!$A:$AD,AJ$2,0)</f>
        <v>Red</v>
      </c>
      <c r="AK426" t="str">
        <f>VLOOKUP($Z426,'oddspedia-matches'!$A:$AD,AK$2,0)</f>
        <v>Green</v>
      </c>
      <c r="AL426" t="str">
        <f>VLOOKUP($Z426,'oddspedia-matches'!$A:$AD,AL$2,0)</f>
        <v>Red</v>
      </c>
      <c r="AM426" t="str">
        <f>VLOOKUP($Z426,'oddspedia-matches'!$A:$AD,AM$2,0)</f>
        <v>Red</v>
      </c>
      <c r="AN426" t="str">
        <f>VLOOKUP($Z426,'oddspedia-matches'!$A:$AD,AN$2,0)</f>
        <v>Green</v>
      </c>
      <c r="AO426" t="str">
        <f>VLOOKUP($Z426,'oddspedia-matches'!$A:$AD,AO$2,0)</f>
        <v>Green</v>
      </c>
      <c r="AP426" t="str">
        <f>VLOOKUP($Z426,'oddspedia-matches'!$A:$AD,AP$2,0)</f>
        <v>Red</v>
      </c>
      <c r="AQ426" t="str">
        <f>VLOOKUP($Z426,'oddspedia-matches'!$A:$AD,AQ$2,0)</f>
        <v>Green</v>
      </c>
    </row>
    <row r="427" spans="2:43" hidden="1" x14ac:dyDescent="0.25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Cerrito</v>
      </c>
      <c r="Y427" t="str">
        <f>VLOOKUP(F427,'Transform table'!A:B,2,0)</f>
        <v>Centro AtlÃ©tico FÃ©nix</v>
      </c>
      <c r="Z427" t="str">
        <f t="shared" si="6"/>
        <v>26/07/2026CerritoCentro AtlÃ©tico FÃ©nix</v>
      </c>
      <c r="AA427" t="str">
        <f>VLOOKUP($Z427,'oddspedia-matches'!$A:$AD,AA$2,0)</f>
        <v xml:space="preserve"> - </v>
      </c>
      <c r="AB427" t="str">
        <f>VLOOKUP($Z427,'oddspedia-matches'!$A:$AD,AB$2,0)</f>
        <v>Red</v>
      </c>
      <c r="AC427" t="str">
        <f>VLOOKUP($Z427,'oddspedia-matches'!$A:$AD,AC$2,0)</f>
        <v>Green</v>
      </c>
      <c r="AD427" t="str">
        <f>VLOOKUP($Z427,'oddspedia-matches'!$A:$AD,AD$2,0)</f>
        <v>Red</v>
      </c>
      <c r="AE427" t="str">
        <f>VLOOKUP($Z427,'oddspedia-matches'!$A:$AD,AE$2,0)</f>
        <v>Green</v>
      </c>
      <c r="AF427" t="str">
        <f>VLOOKUP($Z427,'oddspedia-matches'!$A:$AD,AF$2,0)</f>
        <v>Green</v>
      </c>
      <c r="AG427" t="str">
        <f>VLOOKUP($Z427,'oddspedia-matches'!$A:$AD,AG$2,0)</f>
        <v>Red</v>
      </c>
      <c r="AH427" t="str">
        <f>VLOOKUP($Z427,'oddspedia-matches'!$A:$AD,AH$2,0)</f>
        <v>Red</v>
      </c>
      <c r="AI427" t="str">
        <f>VLOOKUP($Z427,'oddspedia-matches'!$A:$AD,AI$2,0)</f>
        <v>Green</v>
      </c>
      <c r="AJ427" t="str">
        <f>VLOOKUP($Z427,'oddspedia-matches'!$A:$AD,AJ$2,0)</f>
        <v>Red</v>
      </c>
      <c r="AK427" t="str">
        <f>VLOOKUP($Z427,'oddspedia-matches'!$A:$AD,AK$2,0)</f>
        <v>Red</v>
      </c>
      <c r="AL427" t="str">
        <f>VLOOKUP($Z427,'oddspedia-matches'!$A:$AD,AL$2,0)</f>
        <v>Red</v>
      </c>
      <c r="AM427" t="str">
        <f>VLOOKUP($Z427,'oddspedia-matches'!$A:$AD,AM$2,0)</f>
        <v>Red</v>
      </c>
      <c r="AN427" t="str">
        <f>VLOOKUP($Z427,'oddspedia-matches'!$A:$AD,AN$2,0)</f>
        <v>Green</v>
      </c>
      <c r="AO427" t="str">
        <f>VLOOKUP($Z427,'oddspedia-matches'!$A:$AD,AO$2,0)</f>
        <v>Green</v>
      </c>
      <c r="AP427" t="str">
        <f>VLOOKUP($Z427,'oddspedia-matches'!$A:$AD,AP$2,0)</f>
        <v>Red</v>
      </c>
      <c r="AQ427" t="str">
        <f>VLOOKUP($Z427,'oddspedia-matches'!$A:$AD,AQ$2,0)</f>
        <v>Green</v>
      </c>
    </row>
    <row r="428" spans="2:43" hidden="1" x14ac:dyDescent="0.25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Plovdiv</v>
      </c>
      <c r="Y428" t="str">
        <f>VLOOKUP(F428,'Transform table'!A:B,2,0)</f>
        <v>FK Septemvri Sofia</v>
      </c>
      <c r="Z428" t="str">
        <f t="shared" si="6"/>
        <v>26/07/2026Lokomotiv PlovdivFK Septemvri Sofia</v>
      </c>
      <c r="AA428" t="str">
        <f>VLOOKUP($Z428,'oddspedia-matches'!$A:$AD,AA$2,0)</f>
        <v>2 - 1</v>
      </c>
      <c r="AB428" t="str">
        <f>VLOOKUP($Z428,'oddspedia-matches'!$A:$AD,AB$2,0)</f>
        <v>Green</v>
      </c>
      <c r="AC428" t="str">
        <f>VLOOKUP($Z428,'oddspedia-matches'!$A:$AD,AC$2,0)</f>
        <v>Red</v>
      </c>
      <c r="AD428" t="str">
        <f>VLOOKUP($Z428,'oddspedia-matches'!$A:$AD,AD$2,0)</f>
        <v>Red</v>
      </c>
      <c r="AE428" t="str">
        <f>VLOOKUP($Z428,'oddspedia-matches'!$A:$AD,AE$2,0)</f>
        <v>Green</v>
      </c>
      <c r="AF428" t="str">
        <f>VLOOKUP($Z428,'oddspedia-matches'!$A:$AD,AF$2,0)</f>
        <v>Red</v>
      </c>
      <c r="AG428" t="str">
        <f>VLOOKUP($Z428,'oddspedia-matches'!$A:$AD,AG$2,0)</f>
        <v>Green</v>
      </c>
      <c r="AH428" t="str">
        <f>VLOOKUP($Z428,'oddspedia-matches'!$A:$AD,AH$2,0)</f>
        <v>Red</v>
      </c>
      <c r="AI428" t="str">
        <f>VLOOKUP($Z428,'oddspedia-matches'!$A:$AD,AI$2,0)</f>
        <v>Green</v>
      </c>
      <c r="AJ428" t="str">
        <f>VLOOKUP($Z428,'oddspedia-matches'!$A:$AD,AJ$2,0)</f>
        <v>Red</v>
      </c>
      <c r="AK428" t="str">
        <f>VLOOKUP($Z428,'oddspedia-matches'!$A:$AD,AK$2,0)</f>
        <v>Green</v>
      </c>
      <c r="AL428" t="str">
        <f>VLOOKUP($Z428,'oddspedia-matches'!$A:$AD,AL$2,0)</f>
        <v>Green</v>
      </c>
      <c r="AM428" t="str">
        <f>VLOOKUP($Z428,'oddspedia-matches'!$A:$AD,AM$2,0)</f>
        <v>Green</v>
      </c>
      <c r="AN428" t="str">
        <f>VLOOKUP($Z428,'oddspedia-matches'!$A:$AD,AN$2,0)</f>
        <v>Red</v>
      </c>
      <c r="AO428" t="str">
        <f>VLOOKUP($Z428,'oddspedia-matches'!$A:$AD,AO$2,0)</f>
        <v>Green</v>
      </c>
      <c r="AP428" t="str">
        <f>VLOOKUP($Z428,'oddspedia-matches'!$A:$AD,AP$2,0)</f>
        <v>Green</v>
      </c>
      <c r="AQ428" t="str">
        <f>VLOOKUP($Z428,'oddspedia-matches'!$A:$AD,AQ$2,0)</f>
        <v>Red</v>
      </c>
    </row>
    <row r="429" spans="2:43" hidden="1" x14ac:dyDescent="0.25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 t="shared" si="6"/>
        <v>26/07/2026SD AucasCSD Macara</v>
      </c>
      <c r="AA429" t="str">
        <f>VLOOKUP($Z429,'oddspedia-matches'!$A:$AD,AA$2,0)</f>
        <v>1 - 4</v>
      </c>
      <c r="AB429" t="str">
        <f>VLOOKUP($Z429,'oddspedia-matches'!$A:$AD,AB$2,0)</f>
        <v>Red</v>
      </c>
      <c r="AC429" t="str">
        <f>VLOOKUP($Z429,'oddspedia-matches'!$A:$AD,AC$2,0)</f>
        <v>Red</v>
      </c>
      <c r="AD429" t="str">
        <f>VLOOKUP($Z429,'oddspedia-matches'!$A:$AD,AD$2,0)</f>
        <v>Green</v>
      </c>
      <c r="AE429" t="str">
        <f>VLOOKUP($Z429,'oddspedia-matches'!$A:$AD,AE$2,0)</f>
        <v>Red</v>
      </c>
      <c r="AF429" t="str">
        <f>VLOOKUP($Z429,'oddspedia-matches'!$A:$AD,AF$2,0)</f>
        <v>Green</v>
      </c>
      <c r="AG429" t="str">
        <f>VLOOKUP($Z429,'oddspedia-matches'!$A:$AD,AG$2,0)</f>
        <v>Green</v>
      </c>
      <c r="AH429" t="str">
        <f>VLOOKUP($Z429,'oddspedia-matches'!$A:$AD,AH$2,0)</f>
        <v>Red</v>
      </c>
      <c r="AI429" t="str">
        <f>VLOOKUP($Z429,'oddspedia-matches'!$A:$AD,AI$2,0)</f>
        <v>Green</v>
      </c>
      <c r="AJ429" t="str">
        <f>VLOOKUP($Z429,'oddspedia-matches'!$A:$AD,AJ$2,0)</f>
        <v>Red</v>
      </c>
      <c r="AK429" t="str">
        <f>VLOOKUP($Z429,'oddspedia-matches'!$A:$AD,AK$2,0)</f>
        <v>Green</v>
      </c>
      <c r="AL429" t="str">
        <f>VLOOKUP($Z429,'oddspedia-matches'!$A:$AD,AL$2,0)</f>
        <v>Green</v>
      </c>
      <c r="AM429" t="str">
        <f>VLOOKUP($Z429,'oddspedia-matches'!$A:$AD,AM$2,0)</f>
        <v>Green</v>
      </c>
      <c r="AN429" t="str">
        <f>VLOOKUP($Z429,'oddspedia-matches'!$A:$AD,AN$2,0)</f>
        <v>Red</v>
      </c>
      <c r="AO429" t="str">
        <f>VLOOKUP($Z429,'oddspedia-matches'!$A:$AD,AO$2,0)</f>
        <v>Red</v>
      </c>
      <c r="AP429" t="str">
        <f>VLOOKUP($Z429,'oddspedia-matches'!$A:$AD,AP$2,0)</f>
        <v>Green</v>
      </c>
      <c r="AQ429" t="str">
        <f>VLOOKUP($Z429,'oddspedia-matches'!$A:$AD,AQ$2,0)</f>
        <v>Red</v>
      </c>
    </row>
    <row r="430" spans="2:43" hidden="1" x14ac:dyDescent="0.25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 t="shared" si="6"/>
        <v>26/07/2026Delfin SCCD Leones Del Norte</v>
      </c>
      <c r="AA430" t="str">
        <f>VLOOKUP($Z430,'oddspedia-matches'!$A:$AD,AA$2,0)</f>
        <v>0 - 1</v>
      </c>
      <c r="AB430" t="str">
        <f>VLOOKUP($Z430,'oddspedia-matches'!$A:$AD,AB$2,0)</f>
        <v>Red</v>
      </c>
      <c r="AC430" t="str">
        <f>VLOOKUP($Z430,'oddspedia-matches'!$A:$AD,AC$2,0)</f>
        <v>Red</v>
      </c>
      <c r="AD430" t="str">
        <f>VLOOKUP($Z430,'oddspedia-matches'!$A:$AD,AD$2,0)</f>
        <v>Green</v>
      </c>
      <c r="AE430" t="str">
        <f>VLOOKUP($Z430,'oddspedia-matches'!$A:$AD,AE$2,0)</f>
        <v>Red</v>
      </c>
      <c r="AF430" t="str">
        <f>VLOOKUP($Z430,'oddspedia-matches'!$A:$AD,AF$2,0)</f>
        <v>Green</v>
      </c>
      <c r="AG430" t="str">
        <f>VLOOKUP($Z430,'oddspedia-matches'!$A:$AD,AG$2,0)</f>
        <v>Green</v>
      </c>
      <c r="AH430" t="str">
        <f>VLOOKUP($Z430,'oddspedia-matches'!$A:$AD,AH$2,0)</f>
        <v>Red</v>
      </c>
      <c r="AI430" t="str">
        <f>VLOOKUP($Z430,'oddspedia-matches'!$A:$AD,AI$2,0)</f>
        <v>Green</v>
      </c>
      <c r="AJ430" t="str">
        <f>VLOOKUP($Z430,'oddspedia-matches'!$A:$AD,AJ$2,0)</f>
        <v>Red</v>
      </c>
      <c r="AK430" t="str">
        <f>VLOOKUP($Z430,'oddspedia-matches'!$A:$AD,AK$2,0)</f>
        <v>Red</v>
      </c>
      <c r="AL430" t="str">
        <f>VLOOKUP($Z430,'oddspedia-matches'!$A:$AD,AL$2,0)</f>
        <v>Red</v>
      </c>
      <c r="AM430" t="str">
        <f>VLOOKUP($Z430,'oddspedia-matches'!$A:$AD,AM$2,0)</f>
        <v>Red</v>
      </c>
      <c r="AN430" t="str">
        <f>VLOOKUP($Z430,'oddspedia-matches'!$A:$AD,AN$2,0)</f>
        <v>Green</v>
      </c>
      <c r="AO430" t="str">
        <f>VLOOKUP($Z430,'oddspedia-matches'!$A:$AD,AO$2,0)</f>
        <v>Green</v>
      </c>
      <c r="AP430" t="str">
        <f>VLOOKUP($Z430,'oddspedia-matches'!$A:$AD,AP$2,0)</f>
        <v>Red</v>
      </c>
      <c r="AQ430" t="str">
        <f>VLOOKUP($Z430,'oddspedia-matches'!$A:$AD,AQ$2,0)</f>
        <v>Green</v>
      </c>
    </row>
    <row r="431" spans="2:43" hidden="1" x14ac:dyDescent="0.25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str">
        <f>VLOOKUP(F431,'Transform table'!A:B,2,0)</f>
        <v>NK Radomlje</v>
      </c>
      <c r="Z431" t="str">
        <f t="shared" si="6"/>
        <v>26/07/2026KoperNK Radomlje</v>
      </c>
      <c r="AA431" t="str">
        <f>VLOOKUP($Z431,'oddspedia-matches'!$A:$AD,AA$2,0)</f>
        <v>2 - 2</v>
      </c>
      <c r="AB431" t="str">
        <f>VLOOKUP($Z431,'oddspedia-matches'!$A:$AD,AB$2,0)</f>
        <v>Red</v>
      </c>
      <c r="AC431" t="str">
        <f>VLOOKUP($Z431,'oddspedia-matches'!$A:$AD,AC$2,0)</f>
        <v>Green</v>
      </c>
      <c r="AD431" t="str">
        <f>VLOOKUP($Z431,'oddspedia-matches'!$A:$AD,AD$2,0)</f>
        <v>Red</v>
      </c>
      <c r="AE431" t="str">
        <f>VLOOKUP($Z431,'oddspedia-matches'!$A:$AD,AE$2,0)</f>
        <v>Green</v>
      </c>
      <c r="AF431" t="str">
        <f>VLOOKUP($Z431,'oddspedia-matches'!$A:$AD,AF$2,0)</f>
        <v>Green</v>
      </c>
      <c r="AG431" t="str">
        <f>VLOOKUP($Z431,'oddspedia-matches'!$A:$AD,AG$2,0)</f>
        <v>Red</v>
      </c>
      <c r="AH431" t="str">
        <f>VLOOKUP($Z431,'oddspedia-matches'!$A:$AD,AH$2,0)</f>
        <v>Red</v>
      </c>
      <c r="AI431" t="str">
        <f>VLOOKUP($Z431,'oddspedia-matches'!$A:$AD,AI$2,0)</f>
        <v>Red</v>
      </c>
      <c r="AJ431" t="str">
        <f>VLOOKUP($Z431,'oddspedia-matches'!$A:$AD,AJ$2,0)</f>
        <v>Green</v>
      </c>
      <c r="AK431" t="str">
        <f>VLOOKUP($Z431,'oddspedia-matches'!$A:$AD,AK$2,0)</f>
        <v>Green</v>
      </c>
      <c r="AL431" t="str">
        <f>VLOOKUP($Z431,'oddspedia-matches'!$A:$AD,AL$2,0)</f>
        <v>Green</v>
      </c>
      <c r="AM431" t="str">
        <f>VLOOKUP($Z431,'oddspedia-matches'!$A:$AD,AM$2,0)</f>
        <v>Green</v>
      </c>
      <c r="AN431" t="str">
        <f>VLOOKUP($Z431,'oddspedia-matches'!$A:$AD,AN$2,0)</f>
        <v>Red</v>
      </c>
      <c r="AO431" t="str">
        <f>VLOOKUP($Z431,'oddspedia-matches'!$A:$AD,AO$2,0)</f>
        <v>Red</v>
      </c>
      <c r="AP431" t="str">
        <f>VLOOKUP($Z431,'oddspedia-matches'!$A:$AD,AP$2,0)</f>
        <v>Green</v>
      </c>
      <c r="AQ431" t="str">
        <f>VLOOKUP($Z431,'oddspedia-matches'!$A:$AD,AQ$2,0)</f>
        <v>Red</v>
      </c>
    </row>
    <row r="432" spans="2:43" hidden="1" x14ac:dyDescent="0.25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Wisla Krakow</v>
      </c>
      <c r="Y432" t="str">
        <f>VLOOKUP(F432,'Transform table'!A:B,2,0)</f>
        <v>GKS Katowice</v>
      </c>
      <c r="Z432" t="str">
        <f t="shared" si="6"/>
        <v>26/07/2026Wisla KrakowGKS Katowice</v>
      </c>
      <c r="AA432" t="str">
        <f>VLOOKUP($Z432,'oddspedia-matches'!$A:$AD,AA$2,0)</f>
        <v>2 - 1</v>
      </c>
      <c r="AB432" t="str">
        <f>VLOOKUP($Z432,'oddspedia-matches'!$A:$AD,AB$2,0)</f>
        <v>Green</v>
      </c>
      <c r="AC432" t="str">
        <f>VLOOKUP($Z432,'oddspedia-matches'!$A:$AD,AC$2,0)</f>
        <v>Red</v>
      </c>
      <c r="AD432" t="str">
        <f>VLOOKUP($Z432,'oddspedia-matches'!$A:$AD,AD$2,0)</f>
        <v>Red</v>
      </c>
      <c r="AE432" t="str">
        <f>VLOOKUP($Z432,'oddspedia-matches'!$A:$AD,AE$2,0)</f>
        <v>Green</v>
      </c>
      <c r="AF432" t="str">
        <f>VLOOKUP($Z432,'oddspedia-matches'!$A:$AD,AF$2,0)</f>
        <v>Red</v>
      </c>
      <c r="AG432" t="str">
        <f>VLOOKUP($Z432,'oddspedia-matches'!$A:$AD,AG$2,0)</f>
        <v>Green</v>
      </c>
      <c r="AH432" t="str">
        <f>VLOOKUP($Z432,'oddspedia-matches'!$A:$AD,AH$2,0)</f>
        <v>Red</v>
      </c>
      <c r="AI432" t="str">
        <f>VLOOKUP($Z432,'oddspedia-matches'!$A:$AD,AI$2,0)</f>
        <v>Green</v>
      </c>
      <c r="AJ432" t="str">
        <f>VLOOKUP($Z432,'oddspedia-matches'!$A:$AD,AJ$2,0)</f>
        <v>Red</v>
      </c>
      <c r="AK432" t="str">
        <f>VLOOKUP($Z432,'oddspedia-matches'!$A:$AD,AK$2,0)</f>
        <v>Red</v>
      </c>
      <c r="AL432" t="str">
        <f>VLOOKUP($Z432,'oddspedia-matches'!$A:$AD,AL$2,0)</f>
        <v>Green</v>
      </c>
      <c r="AM432" t="str">
        <f>VLOOKUP($Z432,'oddspedia-matches'!$A:$AD,AM$2,0)</f>
        <v>Green</v>
      </c>
      <c r="AN432" t="str">
        <f>VLOOKUP($Z432,'oddspedia-matches'!$A:$AD,AN$2,0)</f>
        <v>Red</v>
      </c>
      <c r="AO432" t="str">
        <f>VLOOKUP($Z432,'oddspedia-matches'!$A:$AD,AO$2,0)</f>
        <v>Green</v>
      </c>
      <c r="AP432" t="str">
        <f>VLOOKUP($Z432,'oddspedia-matches'!$A:$AD,AP$2,0)</f>
        <v>Green</v>
      </c>
      <c r="AQ432" t="str">
        <f>VLOOKUP($Z432,'oddspedia-matches'!$A:$AD,AQ$2,0)</f>
        <v>Red</v>
      </c>
    </row>
    <row r="433" spans="2:43" hidden="1" x14ac:dyDescent="0.25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Club Atletico Colon</v>
      </c>
      <c r="Y433" t="str">
        <f>VLOOKUP(F433,'Transform table'!A:B,2,0)</f>
        <v>CA Chaco For Ever</v>
      </c>
      <c r="Z433" t="str">
        <f t="shared" si="6"/>
        <v>26/07/2026Club Atletico ColonCA Chaco For Ever</v>
      </c>
      <c r="AA433" t="str">
        <f>VLOOKUP($Z433,'oddspedia-matches'!$A:$AD,AA$2,0)</f>
        <v>0 - 1</v>
      </c>
      <c r="AB433" t="str">
        <f>VLOOKUP($Z433,'oddspedia-matches'!$A:$AD,AB$2,0)</f>
        <v>Red</v>
      </c>
      <c r="AC433" t="str">
        <f>VLOOKUP($Z433,'oddspedia-matches'!$A:$AD,AC$2,0)</f>
        <v>Red</v>
      </c>
      <c r="AD433" t="str">
        <f>VLOOKUP($Z433,'oddspedia-matches'!$A:$AD,AD$2,0)</f>
        <v>Green</v>
      </c>
      <c r="AE433" t="str">
        <f>VLOOKUP($Z433,'oddspedia-matches'!$A:$AD,AE$2,0)</f>
        <v>Red</v>
      </c>
      <c r="AF433" t="str">
        <f>VLOOKUP($Z433,'oddspedia-matches'!$A:$AD,AF$2,0)</f>
        <v>Green</v>
      </c>
      <c r="AG433" t="str">
        <f>VLOOKUP($Z433,'oddspedia-matches'!$A:$AD,AG$2,0)</f>
        <v>Green</v>
      </c>
      <c r="AH433" t="str">
        <f>VLOOKUP($Z433,'oddspedia-matches'!$A:$AD,AH$2,0)</f>
        <v>Red</v>
      </c>
      <c r="AI433" t="str">
        <f>VLOOKUP($Z433,'oddspedia-matches'!$A:$AD,AI$2,0)</f>
        <v>Red</v>
      </c>
      <c r="AJ433" t="str">
        <f>VLOOKUP($Z433,'oddspedia-matches'!$A:$AD,AJ$2,0)</f>
        <v>Green</v>
      </c>
      <c r="AK433" t="str">
        <f>VLOOKUP($Z433,'oddspedia-matches'!$A:$AD,AK$2,0)</f>
        <v>Green</v>
      </c>
      <c r="AL433" t="str">
        <f>VLOOKUP($Z433,'oddspedia-matches'!$A:$AD,AL$2,0)</f>
        <v>Red</v>
      </c>
      <c r="AM433" t="str">
        <f>VLOOKUP($Z433,'oddspedia-matches'!$A:$AD,AM$2,0)</f>
        <v>Red</v>
      </c>
      <c r="AN433" t="str">
        <f>VLOOKUP($Z433,'oddspedia-matches'!$A:$AD,AN$2,0)</f>
        <v>Green</v>
      </c>
      <c r="AO433" t="str">
        <f>VLOOKUP($Z433,'oddspedia-matches'!$A:$AD,AO$2,0)</f>
        <v>Green</v>
      </c>
      <c r="AP433" t="str">
        <f>VLOOKUP($Z433,'oddspedia-matches'!$A:$AD,AP$2,0)</f>
        <v>Red</v>
      </c>
      <c r="AQ433" t="str">
        <f>VLOOKUP($Z433,'oddspedia-matches'!$A:$AD,AQ$2,0)</f>
        <v>Green</v>
      </c>
    </row>
    <row r="434" spans="2:43" hidden="1" x14ac:dyDescent="0.25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 t="shared" si="6"/>
        <v>26/07/2026CA San MiguelClub Atletico Acassuso</v>
      </c>
      <c r="AA434" t="str">
        <f>VLOOKUP($Z434,'oddspedia-matches'!$A:$AD,AA$2,0)</f>
        <v>0 - 0</v>
      </c>
      <c r="AB434" t="str">
        <f>VLOOKUP($Z434,'oddspedia-matches'!$A:$AD,AB$2,0)</f>
        <v>Red</v>
      </c>
      <c r="AC434" t="str">
        <f>VLOOKUP($Z434,'oddspedia-matches'!$A:$AD,AC$2,0)</f>
        <v>Green</v>
      </c>
      <c r="AD434" t="str">
        <f>VLOOKUP($Z434,'oddspedia-matches'!$A:$AD,AD$2,0)</f>
        <v>Red</v>
      </c>
      <c r="AE434" t="str">
        <f>VLOOKUP($Z434,'oddspedia-matches'!$A:$AD,AE$2,0)</f>
        <v>Green</v>
      </c>
      <c r="AF434" t="str">
        <f>VLOOKUP($Z434,'oddspedia-matches'!$A:$AD,AF$2,0)</f>
        <v>Green</v>
      </c>
      <c r="AG434" t="str">
        <f>VLOOKUP($Z434,'oddspedia-matches'!$A:$AD,AG$2,0)</f>
        <v>Red</v>
      </c>
      <c r="AH434" t="str">
        <f>VLOOKUP($Z434,'oddspedia-matches'!$A:$AD,AH$2,0)</f>
        <v>Red</v>
      </c>
      <c r="AI434" t="str">
        <f>VLOOKUP($Z434,'oddspedia-matches'!$A:$AD,AI$2,0)</f>
        <v>Green</v>
      </c>
      <c r="AJ434" t="str">
        <f>VLOOKUP($Z434,'oddspedia-matches'!$A:$AD,AJ$2,0)</f>
        <v>Red</v>
      </c>
      <c r="AK434" t="str">
        <f>VLOOKUP($Z434,'oddspedia-matches'!$A:$AD,AK$2,0)</f>
        <v>Red</v>
      </c>
      <c r="AL434" t="str">
        <f>VLOOKUP($Z434,'oddspedia-matches'!$A:$AD,AL$2,0)</f>
        <v>Red</v>
      </c>
      <c r="AM434" t="str">
        <f>VLOOKUP($Z434,'oddspedia-matches'!$A:$AD,AM$2,0)</f>
        <v>Red</v>
      </c>
      <c r="AN434" t="str">
        <f>VLOOKUP($Z434,'oddspedia-matches'!$A:$AD,AN$2,0)</f>
        <v>Green</v>
      </c>
      <c r="AO434" t="str">
        <f>VLOOKUP($Z434,'oddspedia-matches'!$A:$AD,AO$2,0)</f>
        <v>Green</v>
      </c>
      <c r="AP434" t="str">
        <f>VLOOKUP($Z434,'oddspedia-matches'!$A:$AD,AP$2,0)</f>
        <v>Red</v>
      </c>
      <c r="AQ434" t="str">
        <f>VLOOKUP($Z434,'oddspedia-matches'!$A:$AD,AQ$2,0)</f>
        <v>Green</v>
      </c>
    </row>
    <row r="435" spans="2:43" hidden="1" x14ac:dyDescent="0.25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tr">
        <f>VLOOKUP(E435,'Transform table'!A:B,2,0)</f>
        <v>Radnicki 1923</v>
      </c>
      <c r="Y435" t="str">
        <f>VLOOKUP(F435,'Transform table'!A:B,2,0)</f>
        <v>FK Zeleznicar Pancevo</v>
      </c>
      <c r="Z435" t="str">
        <f t="shared" si="6"/>
        <v>26/07/2026Radnicki 1923FK Zeleznicar Pancevo</v>
      </c>
      <c r="AA435" t="str">
        <f>VLOOKUP($Z435,'oddspedia-matches'!$A:$AD,AA$2,0)</f>
        <v xml:space="preserve"> - </v>
      </c>
      <c r="AB435" t="str">
        <f>VLOOKUP($Z435,'oddspedia-matches'!$A:$AD,AB$2,0)</f>
        <v>Red</v>
      </c>
      <c r="AC435" t="str">
        <f>VLOOKUP($Z435,'oddspedia-matches'!$A:$AD,AC$2,0)</f>
        <v>Green</v>
      </c>
      <c r="AD435" t="str">
        <f>VLOOKUP($Z435,'oddspedia-matches'!$A:$AD,AD$2,0)</f>
        <v>Red</v>
      </c>
      <c r="AE435" t="str">
        <f>VLOOKUP($Z435,'oddspedia-matches'!$A:$AD,AE$2,0)</f>
        <v>Green</v>
      </c>
      <c r="AF435" t="str">
        <f>VLOOKUP($Z435,'oddspedia-matches'!$A:$AD,AF$2,0)</f>
        <v>Green</v>
      </c>
      <c r="AG435" t="str">
        <f>VLOOKUP($Z435,'oddspedia-matches'!$A:$AD,AG$2,0)</f>
        <v>Red</v>
      </c>
      <c r="AH435" t="str">
        <f>VLOOKUP($Z435,'oddspedia-matches'!$A:$AD,AH$2,0)</f>
        <v>Red</v>
      </c>
      <c r="AI435" t="str">
        <f>VLOOKUP($Z435,'oddspedia-matches'!$A:$AD,AI$2,0)</f>
        <v>Green</v>
      </c>
      <c r="AJ435" t="str">
        <f>VLOOKUP($Z435,'oddspedia-matches'!$A:$AD,AJ$2,0)</f>
        <v>Red</v>
      </c>
      <c r="AK435" t="str">
        <f>VLOOKUP($Z435,'oddspedia-matches'!$A:$AD,AK$2,0)</f>
        <v>Red</v>
      </c>
      <c r="AL435" t="str">
        <f>VLOOKUP($Z435,'oddspedia-matches'!$A:$AD,AL$2,0)</f>
        <v>Red</v>
      </c>
      <c r="AM435" t="str">
        <f>VLOOKUP($Z435,'oddspedia-matches'!$A:$AD,AM$2,0)</f>
        <v>Red</v>
      </c>
      <c r="AN435" t="str">
        <f>VLOOKUP($Z435,'oddspedia-matches'!$A:$AD,AN$2,0)</f>
        <v>Green</v>
      </c>
      <c r="AO435" t="str">
        <f>VLOOKUP($Z435,'oddspedia-matches'!$A:$AD,AO$2,0)</f>
        <v>Green</v>
      </c>
      <c r="AP435" t="str">
        <f>VLOOKUP($Z435,'oddspedia-matches'!$A:$AD,AP$2,0)</f>
        <v>Red</v>
      </c>
      <c r="AQ435" t="str">
        <f>VLOOKUP($Z435,'oddspedia-matches'!$A:$AD,AQ$2,0)</f>
        <v>Green</v>
      </c>
    </row>
    <row r="436" spans="2:43" hidden="1" x14ac:dyDescent="0.25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tr">
        <f>VLOOKUP(E436,'Transform table'!A:B,2,0)</f>
        <v>Mladost Lucani</v>
      </c>
      <c r="Y436" t="str">
        <f>VLOOKUP(F436,'Transform table'!A:B,2,0)</f>
        <v>Novi Pazar</v>
      </c>
      <c r="Z436" t="str">
        <f t="shared" si="6"/>
        <v>26/07/2026Mladost LucaniNovi Pazar</v>
      </c>
      <c r="AA436" t="str">
        <f>VLOOKUP($Z436,'oddspedia-matches'!$A:$AD,AA$2,0)</f>
        <v>0 - 0</v>
      </c>
      <c r="AB436" t="str">
        <f>VLOOKUP($Z436,'oddspedia-matches'!$A:$AD,AB$2,0)</f>
        <v>Red</v>
      </c>
      <c r="AC436" t="str">
        <f>VLOOKUP($Z436,'oddspedia-matches'!$A:$AD,AC$2,0)</f>
        <v>Green</v>
      </c>
      <c r="AD436" t="str">
        <f>VLOOKUP($Z436,'oddspedia-matches'!$A:$AD,AD$2,0)</f>
        <v>Red</v>
      </c>
      <c r="AE436" t="str">
        <f>VLOOKUP($Z436,'oddspedia-matches'!$A:$AD,AE$2,0)</f>
        <v>Green</v>
      </c>
      <c r="AF436" t="str">
        <f>VLOOKUP($Z436,'oddspedia-matches'!$A:$AD,AF$2,0)</f>
        <v>Green</v>
      </c>
      <c r="AG436" t="str">
        <f>VLOOKUP($Z436,'oddspedia-matches'!$A:$AD,AG$2,0)</f>
        <v>Red</v>
      </c>
      <c r="AH436" t="str">
        <f>VLOOKUP($Z436,'oddspedia-matches'!$A:$AD,AH$2,0)</f>
        <v>Red</v>
      </c>
      <c r="AI436" t="str">
        <f>VLOOKUP($Z436,'oddspedia-matches'!$A:$AD,AI$2,0)</f>
        <v>Green</v>
      </c>
      <c r="AJ436" t="str">
        <f>VLOOKUP($Z436,'oddspedia-matches'!$A:$AD,AJ$2,0)</f>
        <v>Red</v>
      </c>
      <c r="AK436" t="str">
        <f>VLOOKUP($Z436,'oddspedia-matches'!$A:$AD,AK$2,0)</f>
        <v>Red</v>
      </c>
      <c r="AL436" t="str">
        <f>VLOOKUP($Z436,'oddspedia-matches'!$A:$AD,AL$2,0)</f>
        <v>Red</v>
      </c>
      <c r="AM436" t="str">
        <f>VLOOKUP($Z436,'oddspedia-matches'!$A:$AD,AM$2,0)</f>
        <v>Red</v>
      </c>
      <c r="AN436" t="str">
        <f>VLOOKUP($Z436,'oddspedia-matches'!$A:$AD,AN$2,0)</f>
        <v>Green</v>
      </c>
      <c r="AO436" t="str">
        <f>VLOOKUP($Z436,'oddspedia-matches'!$A:$AD,AO$2,0)</f>
        <v>Green</v>
      </c>
      <c r="AP436" t="str">
        <f>VLOOKUP($Z436,'oddspedia-matches'!$A:$AD,AP$2,0)</f>
        <v>Red</v>
      </c>
      <c r="AQ436" t="str">
        <f>VLOOKUP($Z436,'oddspedia-matches'!$A:$AD,AQ$2,0)</f>
        <v>Green</v>
      </c>
    </row>
    <row r="437" spans="2:43" hidden="1" x14ac:dyDescent="0.25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str">
        <f>VLOOKUP(F437,'Transform table'!A:B,2,0)</f>
        <v>CA Guemes</v>
      </c>
      <c r="Z437" t="str">
        <f t="shared" si="6"/>
        <v>26/07/2026Gimnasia JujuyCA Guemes</v>
      </c>
      <c r="AA437" t="str">
        <f>VLOOKUP($Z437,'oddspedia-matches'!$A:$AD,AA$2,0)</f>
        <v>2 - 1</v>
      </c>
      <c r="AB437" t="str">
        <f>VLOOKUP($Z437,'oddspedia-matches'!$A:$AD,AB$2,0)</f>
        <v>Green</v>
      </c>
      <c r="AC437" t="str">
        <f>VLOOKUP($Z437,'oddspedia-matches'!$A:$AD,AC$2,0)</f>
        <v>Red</v>
      </c>
      <c r="AD437" t="str">
        <f>VLOOKUP($Z437,'oddspedia-matches'!$A:$AD,AD$2,0)</f>
        <v>Red</v>
      </c>
      <c r="AE437" t="str">
        <f>VLOOKUP($Z437,'oddspedia-matches'!$A:$AD,AE$2,0)</f>
        <v>Green</v>
      </c>
      <c r="AF437" t="str">
        <f>VLOOKUP($Z437,'oddspedia-matches'!$A:$AD,AF$2,0)</f>
        <v>Red</v>
      </c>
      <c r="AG437" t="str">
        <f>VLOOKUP($Z437,'oddspedia-matches'!$A:$AD,AG$2,0)</f>
        <v>Green</v>
      </c>
      <c r="AH437" t="str">
        <f>VLOOKUP($Z437,'oddspedia-matches'!$A:$AD,AH$2,0)</f>
        <v>Red</v>
      </c>
      <c r="AI437" t="str">
        <f>VLOOKUP($Z437,'oddspedia-matches'!$A:$AD,AI$2,0)</f>
        <v>Red</v>
      </c>
      <c r="AJ437" t="str">
        <f>VLOOKUP($Z437,'oddspedia-matches'!$A:$AD,AJ$2,0)</f>
        <v>Green</v>
      </c>
      <c r="AK437" t="str">
        <f>VLOOKUP($Z437,'oddspedia-matches'!$A:$AD,AK$2,0)</f>
        <v>Green</v>
      </c>
      <c r="AL437" t="str">
        <f>VLOOKUP($Z437,'oddspedia-matches'!$A:$AD,AL$2,0)</f>
        <v>Green</v>
      </c>
      <c r="AM437" t="str">
        <f>VLOOKUP($Z437,'oddspedia-matches'!$A:$AD,AM$2,0)</f>
        <v>Green</v>
      </c>
      <c r="AN437" t="str">
        <f>VLOOKUP($Z437,'oddspedia-matches'!$A:$AD,AN$2,0)</f>
        <v>Red</v>
      </c>
      <c r="AO437" t="str">
        <f>VLOOKUP($Z437,'oddspedia-matches'!$A:$AD,AO$2,0)</f>
        <v>Green</v>
      </c>
      <c r="AP437" t="str">
        <f>VLOOKUP($Z437,'oddspedia-matches'!$A:$AD,AP$2,0)</f>
        <v>Green</v>
      </c>
      <c r="AQ437" t="str">
        <f>VLOOKUP($Z437,'oddspedia-matches'!$A:$AD,AQ$2,0)</f>
        <v>Red</v>
      </c>
    </row>
    <row r="438" spans="2:43" hidden="1" x14ac:dyDescent="0.25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str">
        <f>VLOOKUP(F438,'Transform table'!A:B,2,0)</f>
        <v>Club Atletico Patronato</v>
      </c>
      <c r="Z438" t="str">
        <f t="shared" si="6"/>
        <v>26/07/2026Ferrocarril MidlandClub Atletico Patronato</v>
      </c>
      <c r="AA438" t="str">
        <f>VLOOKUP($Z438,'oddspedia-matches'!$A:$AD,AA$2,0)</f>
        <v>1 - 0</v>
      </c>
      <c r="AB438" t="str">
        <f>VLOOKUP($Z438,'oddspedia-matches'!$A:$AD,AB$2,0)</f>
        <v>Green</v>
      </c>
      <c r="AC438" t="str">
        <f>VLOOKUP($Z438,'oddspedia-matches'!$A:$AD,AC$2,0)</f>
        <v>Red</v>
      </c>
      <c r="AD438" t="str">
        <f>VLOOKUP($Z438,'oddspedia-matches'!$A:$AD,AD$2,0)</f>
        <v>Red</v>
      </c>
      <c r="AE438" t="str">
        <f>VLOOKUP($Z438,'oddspedia-matches'!$A:$AD,AE$2,0)</f>
        <v>Green</v>
      </c>
      <c r="AF438" t="str">
        <f>VLOOKUP($Z438,'oddspedia-matches'!$A:$AD,AF$2,0)</f>
        <v>Red</v>
      </c>
      <c r="AG438" t="str">
        <f>VLOOKUP($Z438,'oddspedia-matches'!$A:$AD,AG$2,0)</f>
        <v>Green</v>
      </c>
      <c r="AH438" t="str">
        <f>VLOOKUP($Z438,'oddspedia-matches'!$A:$AD,AH$2,0)</f>
        <v>Red</v>
      </c>
      <c r="AI438" t="str">
        <f>VLOOKUP($Z438,'oddspedia-matches'!$A:$AD,AI$2,0)</f>
        <v>Green</v>
      </c>
      <c r="AJ438" t="str">
        <f>VLOOKUP($Z438,'oddspedia-matches'!$A:$AD,AJ$2,0)</f>
        <v>Red</v>
      </c>
      <c r="AK438" t="str">
        <f>VLOOKUP($Z438,'oddspedia-matches'!$A:$AD,AK$2,0)</f>
        <v>Red</v>
      </c>
      <c r="AL438" t="str">
        <f>VLOOKUP($Z438,'oddspedia-matches'!$A:$AD,AL$2,0)</f>
        <v>Red</v>
      </c>
      <c r="AM438" t="str">
        <f>VLOOKUP($Z438,'oddspedia-matches'!$A:$AD,AM$2,0)</f>
        <v>Red</v>
      </c>
      <c r="AN438" t="str">
        <f>VLOOKUP($Z438,'oddspedia-matches'!$A:$AD,AN$2,0)</f>
        <v>Green</v>
      </c>
      <c r="AO438" t="str">
        <f>VLOOKUP($Z438,'oddspedia-matches'!$A:$AD,AO$2,0)</f>
        <v>Green</v>
      </c>
      <c r="AP438" t="str">
        <f>VLOOKUP($Z438,'oddspedia-matches'!$A:$AD,AP$2,0)</f>
        <v>Red</v>
      </c>
      <c r="AQ438" t="str">
        <f>VLOOKUP($Z438,'oddspedia-matches'!$A:$AD,AQ$2,0)</f>
        <v>Green</v>
      </c>
    </row>
    <row r="439" spans="2:43" hidden="1" x14ac:dyDescent="0.25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tr">
        <f>VLOOKUP(E439,'Transform table'!A:B,2,0)</f>
        <v>Club Atletico Mitre</v>
      </c>
      <c r="Y439" t="str">
        <f>VLOOKUP(F439,'Transform table'!A:B,2,0)</f>
        <v>Club Almirante Brown</v>
      </c>
      <c r="Z439" t="str">
        <f t="shared" si="6"/>
        <v>26/07/2026Club Atletico MitreClub Almirante Brown</v>
      </c>
      <c r="AA439" t="str">
        <f>VLOOKUP($Z439,'oddspedia-matches'!$A:$AD,AA$2,0)</f>
        <v>0 - 0</v>
      </c>
      <c r="AB439" t="str">
        <f>VLOOKUP($Z439,'oddspedia-matches'!$A:$AD,AB$2,0)</f>
        <v>Red</v>
      </c>
      <c r="AC439" t="str">
        <f>VLOOKUP($Z439,'oddspedia-matches'!$A:$AD,AC$2,0)</f>
        <v>Green</v>
      </c>
      <c r="AD439" t="str">
        <f>VLOOKUP($Z439,'oddspedia-matches'!$A:$AD,AD$2,0)</f>
        <v>Red</v>
      </c>
      <c r="AE439" t="str">
        <f>VLOOKUP($Z439,'oddspedia-matches'!$A:$AD,AE$2,0)</f>
        <v>Green</v>
      </c>
      <c r="AF439" t="str">
        <f>VLOOKUP($Z439,'oddspedia-matches'!$A:$AD,AF$2,0)</f>
        <v>Green</v>
      </c>
      <c r="AG439" t="str">
        <f>VLOOKUP($Z439,'oddspedia-matches'!$A:$AD,AG$2,0)</f>
        <v>Red</v>
      </c>
      <c r="AH439" t="str">
        <f>VLOOKUP($Z439,'oddspedia-matches'!$A:$AD,AH$2,0)</f>
        <v>Red</v>
      </c>
      <c r="AI439" t="str">
        <f>VLOOKUP($Z439,'oddspedia-matches'!$A:$AD,AI$2,0)</f>
        <v>Green</v>
      </c>
      <c r="AJ439" t="str">
        <f>VLOOKUP($Z439,'oddspedia-matches'!$A:$AD,AJ$2,0)</f>
        <v>Red</v>
      </c>
      <c r="AK439" t="str">
        <f>VLOOKUP($Z439,'oddspedia-matches'!$A:$AD,AK$2,0)</f>
        <v>Red</v>
      </c>
      <c r="AL439" t="str">
        <f>VLOOKUP($Z439,'oddspedia-matches'!$A:$AD,AL$2,0)</f>
        <v>Red</v>
      </c>
      <c r="AM439" t="str">
        <f>VLOOKUP($Z439,'oddspedia-matches'!$A:$AD,AM$2,0)</f>
        <v>Red</v>
      </c>
      <c r="AN439" t="str">
        <f>VLOOKUP($Z439,'oddspedia-matches'!$A:$AD,AN$2,0)</f>
        <v>Green</v>
      </c>
      <c r="AO439" t="str">
        <f>VLOOKUP($Z439,'oddspedia-matches'!$A:$AD,AO$2,0)</f>
        <v>Green</v>
      </c>
      <c r="AP439" t="str">
        <f>VLOOKUP($Z439,'oddspedia-matches'!$A:$AD,AP$2,0)</f>
        <v>Red</v>
      </c>
      <c r="AQ439" t="str">
        <f>VLOOKUP($Z439,'oddspedia-matches'!$A:$AD,AQ$2,0)</f>
        <v>Green</v>
      </c>
    </row>
    <row r="440" spans="2:43" hidden="1" x14ac:dyDescent="0.25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str">
        <f>VLOOKUP(F440,'Transform table'!A:B,2,0)</f>
        <v>CA Colegiales</v>
      </c>
      <c r="Z440" t="str">
        <f t="shared" si="6"/>
        <v>26/07/2026QuilmesCA Colegiales</v>
      </c>
      <c r="AA440" t="str">
        <f>VLOOKUP($Z440,'oddspedia-matches'!$A:$AD,AA$2,0)</f>
        <v>0 - 1</v>
      </c>
      <c r="AB440" t="str">
        <f>VLOOKUP($Z440,'oddspedia-matches'!$A:$AD,AB$2,0)</f>
        <v>Red</v>
      </c>
      <c r="AC440" t="str">
        <f>VLOOKUP($Z440,'oddspedia-matches'!$A:$AD,AC$2,0)</f>
        <v>Red</v>
      </c>
      <c r="AD440" t="str">
        <f>VLOOKUP($Z440,'oddspedia-matches'!$A:$AD,AD$2,0)</f>
        <v>Green</v>
      </c>
      <c r="AE440" t="str">
        <f>VLOOKUP($Z440,'oddspedia-matches'!$A:$AD,AE$2,0)</f>
        <v>Red</v>
      </c>
      <c r="AF440" t="str">
        <f>VLOOKUP($Z440,'oddspedia-matches'!$A:$AD,AF$2,0)</f>
        <v>Green</v>
      </c>
      <c r="AG440" t="str">
        <f>VLOOKUP($Z440,'oddspedia-matches'!$A:$AD,AG$2,0)</f>
        <v>Green</v>
      </c>
      <c r="AH440" t="str">
        <f>VLOOKUP($Z440,'oddspedia-matches'!$A:$AD,AH$2,0)</f>
        <v>Red</v>
      </c>
      <c r="AI440" t="str">
        <f>VLOOKUP($Z440,'oddspedia-matches'!$A:$AD,AI$2,0)</f>
        <v>Green</v>
      </c>
      <c r="AJ440" t="str">
        <f>VLOOKUP($Z440,'oddspedia-matches'!$A:$AD,AJ$2,0)</f>
        <v>Red</v>
      </c>
      <c r="AK440" t="str">
        <f>VLOOKUP($Z440,'oddspedia-matches'!$A:$AD,AK$2,0)</f>
        <v>Red</v>
      </c>
      <c r="AL440" t="str">
        <f>VLOOKUP($Z440,'oddspedia-matches'!$A:$AD,AL$2,0)</f>
        <v>Red</v>
      </c>
      <c r="AM440" t="str">
        <f>VLOOKUP($Z440,'oddspedia-matches'!$A:$AD,AM$2,0)</f>
        <v>Red</v>
      </c>
      <c r="AN440" t="str">
        <f>VLOOKUP($Z440,'oddspedia-matches'!$A:$AD,AN$2,0)</f>
        <v>Green</v>
      </c>
      <c r="AO440" t="str">
        <f>VLOOKUP($Z440,'oddspedia-matches'!$A:$AD,AO$2,0)</f>
        <v>Green</v>
      </c>
      <c r="AP440" t="str">
        <f>VLOOKUP($Z440,'oddspedia-matches'!$A:$AD,AP$2,0)</f>
        <v>Red</v>
      </c>
      <c r="AQ440" t="str">
        <f>VLOOKUP($Z440,'oddspedia-matches'!$A:$AD,AQ$2,0)</f>
        <v>Green</v>
      </c>
    </row>
    <row r="441" spans="2:43" hidden="1" x14ac:dyDescent="0.25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tr">
        <f>VLOOKUP(E441,'Transform table'!A:B,2,0)</f>
        <v>Racing de Cordoba</v>
      </c>
      <c r="Y441" t="str">
        <f>VLOOKUP(F441,'Transform table'!A:B,2,0)</f>
        <v>San Telmo</v>
      </c>
      <c r="Z441" t="str">
        <f t="shared" si="6"/>
        <v>26/07/2026Racing de CordobaSan Telmo</v>
      </c>
      <c r="AA441" t="str">
        <f>VLOOKUP($Z441,'oddspedia-matches'!$A:$AD,AA$2,0)</f>
        <v>2 - 1</v>
      </c>
      <c r="AB441" t="str">
        <f>VLOOKUP($Z441,'oddspedia-matches'!$A:$AD,AB$2,0)</f>
        <v>Green</v>
      </c>
      <c r="AC441" t="str">
        <f>VLOOKUP($Z441,'oddspedia-matches'!$A:$AD,AC$2,0)</f>
        <v>Red</v>
      </c>
      <c r="AD441" t="str">
        <f>VLOOKUP($Z441,'oddspedia-matches'!$A:$AD,AD$2,0)</f>
        <v>Red</v>
      </c>
      <c r="AE441" t="str">
        <f>VLOOKUP($Z441,'oddspedia-matches'!$A:$AD,AE$2,0)</f>
        <v>Green</v>
      </c>
      <c r="AF441" t="str">
        <f>VLOOKUP($Z441,'oddspedia-matches'!$A:$AD,AF$2,0)</f>
        <v>Red</v>
      </c>
      <c r="AG441" t="str">
        <f>VLOOKUP($Z441,'oddspedia-matches'!$A:$AD,AG$2,0)</f>
        <v>Green</v>
      </c>
      <c r="AH441" t="str">
        <f>VLOOKUP($Z441,'oddspedia-matches'!$A:$AD,AH$2,0)</f>
        <v>Green</v>
      </c>
      <c r="AI441" t="str">
        <f>VLOOKUP($Z441,'oddspedia-matches'!$A:$AD,AI$2,0)</f>
        <v>Red</v>
      </c>
      <c r="AJ441" t="str">
        <f>VLOOKUP($Z441,'oddspedia-matches'!$A:$AD,AJ$2,0)</f>
        <v>Red</v>
      </c>
      <c r="AK441" t="str">
        <f>VLOOKUP($Z441,'oddspedia-matches'!$A:$AD,AK$2,0)</f>
        <v>Green</v>
      </c>
      <c r="AL441" t="str">
        <f>VLOOKUP($Z441,'oddspedia-matches'!$A:$AD,AL$2,0)</f>
        <v>Green</v>
      </c>
      <c r="AM441" t="str">
        <f>VLOOKUP($Z441,'oddspedia-matches'!$A:$AD,AM$2,0)</f>
        <v>Green</v>
      </c>
      <c r="AN441" t="str">
        <f>VLOOKUP($Z441,'oddspedia-matches'!$A:$AD,AN$2,0)</f>
        <v>Red</v>
      </c>
      <c r="AO441" t="str">
        <f>VLOOKUP($Z441,'oddspedia-matches'!$A:$AD,AO$2,0)</f>
        <v>Green</v>
      </c>
      <c r="AP441" t="str">
        <f>VLOOKUP($Z441,'oddspedia-matches'!$A:$AD,AP$2,0)</f>
        <v>Green</v>
      </c>
      <c r="AQ441" t="str">
        <f>VLOOKUP($Z441,'oddspedia-matches'!$A:$AD,AQ$2,0)</f>
        <v>Red</v>
      </c>
    </row>
    <row r="442" spans="2:43" hidden="1" x14ac:dyDescent="0.25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str">
        <f>VLOOKUP(F442,'Transform table'!A:B,2,0)</f>
        <v>CD Real Tomayapo</v>
      </c>
      <c r="Z442" t="str">
        <f t="shared" si="6"/>
        <v>26/07/2026Nacional PotosiCD Real Tomayapo</v>
      </c>
      <c r="AA442" t="str">
        <f>VLOOKUP($Z442,'oddspedia-matches'!$A:$AD,AA$2,0)</f>
        <v>4 - 1</v>
      </c>
      <c r="AB442" t="str">
        <f>VLOOKUP($Z442,'oddspedia-matches'!$A:$AD,AB$2,0)</f>
        <v>Green</v>
      </c>
      <c r="AC442" t="str">
        <f>VLOOKUP($Z442,'oddspedia-matches'!$A:$AD,AC$2,0)</f>
        <v>Red</v>
      </c>
      <c r="AD442" t="str">
        <f>VLOOKUP($Z442,'oddspedia-matches'!$A:$AD,AD$2,0)</f>
        <v>Red</v>
      </c>
      <c r="AE442" t="str">
        <f>VLOOKUP($Z442,'oddspedia-matches'!$A:$AD,AE$2,0)</f>
        <v>Green</v>
      </c>
      <c r="AF442" t="str">
        <f>VLOOKUP($Z442,'oddspedia-matches'!$A:$AD,AF$2,0)</f>
        <v>Red</v>
      </c>
      <c r="AG442" t="str">
        <f>VLOOKUP($Z442,'oddspedia-matches'!$A:$AD,AG$2,0)</f>
        <v>Green</v>
      </c>
      <c r="AH442" t="str">
        <f>VLOOKUP($Z442,'oddspedia-matches'!$A:$AD,AH$2,0)</f>
        <v>Green</v>
      </c>
      <c r="AI442" t="str">
        <f>VLOOKUP($Z442,'oddspedia-matches'!$A:$AD,AI$2,0)</f>
        <v>Red</v>
      </c>
      <c r="AJ442" t="str">
        <f>VLOOKUP($Z442,'oddspedia-matches'!$A:$AD,AJ$2,0)</f>
        <v>Red</v>
      </c>
      <c r="AK442" t="str">
        <f>VLOOKUP($Z442,'oddspedia-matches'!$A:$AD,AK$2,0)</f>
        <v>Green</v>
      </c>
      <c r="AL442" t="str">
        <f>VLOOKUP($Z442,'oddspedia-matches'!$A:$AD,AL$2,0)</f>
        <v>Green</v>
      </c>
      <c r="AM442" t="str">
        <f>VLOOKUP($Z442,'oddspedia-matches'!$A:$AD,AM$2,0)</f>
        <v>Green</v>
      </c>
      <c r="AN442" t="str">
        <f>VLOOKUP($Z442,'oddspedia-matches'!$A:$AD,AN$2,0)</f>
        <v>Red</v>
      </c>
      <c r="AO442" t="str">
        <f>VLOOKUP($Z442,'oddspedia-matches'!$A:$AD,AO$2,0)</f>
        <v>Red</v>
      </c>
      <c r="AP442" t="str">
        <f>VLOOKUP($Z442,'oddspedia-matches'!$A:$AD,AP$2,0)</f>
        <v>Green</v>
      </c>
      <c r="AQ442" t="str">
        <f>VLOOKUP($Z442,'oddspedia-matches'!$A:$AD,AQ$2,0)</f>
        <v>Red</v>
      </c>
    </row>
    <row r="443" spans="2:43" hidden="1" x14ac:dyDescent="0.25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 t="shared" si="6"/>
        <v>26/07/2026BahiaCorinthians</v>
      </c>
      <c r="AA443" t="str">
        <f>VLOOKUP($Z443,'oddspedia-matches'!$A:$AD,AA$2,0)</f>
        <v>1 - 1</v>
      </c>
      <c r="AB443" t="str">
        <f>VLOOKUP($Z443,'oddspedia-matches'!$A:$AD,AB$2,0)</f>
        <v>Red</v>
      </c>
      <c r="AC443" t="str">
        <f>VLOOKUP($Z443,'oddspedia-matches'!$A:$AD,AC$2,0)</f>
        <v>Green</v>
      </c>
      <c r="AD443" t="str">
        <f>VLOOKUP($Z443,'oddspedia-matches'!$A:$AD,AD$2,0)</f>
        <v>Red</v>
      </c>
      <c r="AE443" t="str">
        <f>VLOOKUP($Z443,'oddspedia-matches'!$A:$AD,AE$2,0)</f>
        <v>Green</v>
      </c>
      <c r="AF443" t="str">
        <f>VLOOKUP($Z443,'oddspedia-matches'!$A:$AD,AF$2,0)</f>
        <v>Green</v>
      </c>
      <c r="AG443" t="str">
        <f>VLOOKUP($Z443,'oddspedia-matches'!$A:$AD,AG$2,0)</f>
        <v>Red</v>
      </c>
      <c r="AH443" t="str">
        <f>VLOOKUP($Z443,'oddspedia-matches'!$A:$AD,AH$2,0)</f>
        <v>Red</v>
      </c>
      <c r="AI443" t="str">
        <f>VLOOKUP($Z443,'oddspedia-matches'!$A:$AD,AI$2,0)</f>
        <v>Green</v>
      </c>
      <c r="AJ443" t="str">
        <f>VLOOKUP($Z443,'oddspedia-matches'!$A:$AD,AJ$2,0)</f>
        <v>Red</v>
      </c>
      <c r="AK443" t="str">
        <f>VLOOKUP($Z443,'oddspedia-matches'!$A:$AD,AK$2,0)</f>
        <v>Green</v>
      </c>
      <c r="AL443" t="str">
        <f>VLOOKUP($Z443,'oddspedia-matches'!$A:$AD,AL$2,0)</f>
        <v>Green</v>
      </c>
      <c r="AM443" t="str">
        <f>VLOOKUP($Z443,'oddspedia-matches'!$A:$AD,AM$2,0)</f>
        <v>Red</v>
      </c>
      <c r="AN443" t="str">
        <f>VLOOKUP($Z443,'oddspedia-matches'!$A:$AD,AN$2,0)</f>
        <v>Green</v>
      </c>
      <c r="AO443" t="str">
        <f>VLOOKUP($Z443,'oddspedia-matches'!$A:$AD,AO$2,0)</f>
        <v>Green</v>
      </c>
      <c r="AP443" t="str">
        <f>VLOOKUP($Z443,'oddspedia-matches'!$A:$AD,AP$2,0)</f>
        <v>Green</v>
      </c>
      <c r="AQ443" t="str">
        <f>VLOOKUP($Z443,'oddspedia-matches'!$A:$AD,AQ$2,0)</f>
        <v>Red</v>
      </c>
    </row>
    <row r="444" spans="2:43" hidden="1" x14ac:dyDescent="0.25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 t="shared" si="6"/>
        <v>26/07/2026CruzeiroBotafogo RJ</v>
      </c>
      <c r="AA444" t="str">
        <f>VLOOKUP($Z444,'oddspedia-matches'!$A:$AD,AA$2,0)</f>
        <v>0 - 1</v>
      </c>
      <c r="AB444" t="str">
        <f>VLOOKUP($Z444,'oddspedia-matches'!$A:$AD,AB$2,0)</f>
        <v>Red</v>
      </c>
      <c r="AC444" t="str">
        <f>VLOOKUP($Z444,'oddspedia-matches'!$A:$AD,AC$2,0)</f>
        <v>Red</v>
      </c>
      <c r="AD444" t="str">
        <f>VLOOKUP($Z444,'oddspedia-matches'!$A:$AD,AD$2,0)</f>
        <v>Green</v>
      </c>
      <c r="AE444" t="str">
        <f>VLOOKUP($Z444,'oddspedia-matches'!$A:$AD,AE$2,0)</f>
        <v>Red</v>
      </c>
      <c r="AF444" t="str">
        <f>VLOOKUP($Z444,'oddspedia-matches'!$A:$AD,AF$2,0)</f>
        <v>Green</v>
      </c>
      <c r="AG444" t="str">
        <f>VLOOKUP($Z444,'oddspedia-matches'!$A:$AD,AG$2,0)</f>
        <v>Green</v>
      </c>
      <c r="AH444" t="str">
        <f>VLOOKUP($Z444,'oddspedia-matches'!$A:$AD,AH$2,0)</f>
        <v>Red</v>
      </c>
      <c r="AI444" t="str">
        <f>VLOOKUP($Z444,'oddspedia-matches'!$A:$AD,AI$2,0)</f>
        <v>Red</v>
      </c>
      <c r="AJ444" t="str">
        <f>VLOOKUP($Z444,'oddspedia-matches'!$A:$AD,AJ$2,0)</f>
        <v>Green</v>
      </c>
      <c r="AK444" t="str">
        <f>VLOOKUP($Z444,'oddspedia-matches'!$A:$AD,AK$2,0)</f>
        <v>Green</v>
      </c>
      <c r="AL444" t="str">
        <f>VLOOKUP($Z444,'oddspedia-matches'!$A:$AD,AL$2,0)</f>
        <v>Red</v>
      </c>
      <c r="AM444" t="str">
        <f>VLOOKUP($Z444,'oddspedia-matches'!$A:$AD,AM$2,0)</f>
        <v>Red</v>
      </c>
      <c r="AN444" t="str">
        <f>VLOOKUP($Z444,'oddspedia-matches'!$A:$AD,AN$2,0)</f>
        <v>Green</v>
      </c>
      <c r="AO444" t="str">
        <f>VLOOKUP($Z444,'oddspedia-matches'!$A:$AD,AO$2,0)</f>
        <v>Green</v>
      </c>
      <c r="AP444" t="str">
        <f>VLOOKUP($Z444,'oddspedia-matches'!$A:$AD,AP$2,0)</f>
        <v>Red</v>
      </c>
      <c r="AQ444" t="str">
        <f>VLOOKUP($Z444,'oddspedia-matches'!$A:$AD,AQ$2,0)</f>
        <v>Green</v>
      </c>
    </row>
    <row r="445" spans="2:43" hidden="1" x14ac:dyDescent="0.25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 t="shared" si="6"/>
        <v>26/07/2026CriciumaNautico</v>
      </c>
      <c r="AA445" t="str">
        <f>VLOOKUP($Z445,'oddspedia-matches'!$A:$AD,AA$2,0)</f>
        <v>0 - 0</v>
      </c>
      <c r="AB445" t="str">
        <f>VLOOKUP($Z445,'oddspedia-matches'!$A:$AD,AB$2,0)</f>
        <v>Red</v>
      </c>
      <c r="AC445" t="str">
        <f>VLOOKUP($Z445,'oddspedia-matches'!$A:$AD,AC$2,0)</f>
        <v>Green</v>
      </c>
      <c r="AD445" t="str">
        <f>VLOOKUP($Z445,'oddspedia-matches'!$A:$AD,AD$2,0)</f>
        <v>Red</v>
      </c>
      <c r="AE445" t="str">
        <f>VLOOKUP($Z445,'oddspedia-matches'!$A:$AD,AE$2,0)</f>
        <v>Green</v>
      </c>
      <c r="AF445" t="str">
        <f>VLOOKUP($Z445,'oddspedia-matches'!$A:$AD,AF$2,0)</f>
        <v>Green</v>
      </c>
      <c r="AG445" t="str">
        <f>VLOOKUP($Z445,'oddspedia-matches'!$A:$AD,AG$2,0)</f>
        <v>Red</v>
      </c>
      <c r="AH445" t="str">
        <f>VLOOKUP($Z445,'oddspedia-matches'!$A:$AD,AH$2,0)</f>
        <v>Red</v>
      </c>
      <c r="AI445" t="str">
        <f>VLOOKUP($Z445,'oddspedia-matches'!$A:$AD,AI$2,0)</f>
        <v>Green</v>
      </c>
      <c r="AJ445" t="str">
        <f>VLOOKUP($Z445,'oddspedia-matches'!$A:$AD,AJ$2,0)</f>
        <v>Red</v>
      </c>
      <c r="AK445" t="str">
        <f>VLOOKUP($Z445,'oddspedia-matches'!$A:$AD,AK$2,0)</f>
        <v>Red</v>
      </c>
      <c r="AL445" t="str">
        <f>VLOOKUP($Z445,'oddspedia-matches'!$A:$AD,AL$2,0)</f>
        <v>Red</v>
      </c>
      <c r="AM445" t="str">
        <f>VLOOKUP($Z445,'oddspedia-matches'!$A:$AD,AM$2,0)</f>
        <v>Red</v>
      </c>
      <c r="AN445" t="str">
        <f>VLOOKUP($Z445,'oddspedia-matches'!$A:$AD,AN$2,0)</f>
        <v>Green</v>
      </c>
      <c r="AO445" t="str">
        <f>VLOOKUP($Z445,'oddspedia-matches'!$A:$AD,AO$2,0)</f>
        <v>Green</v>
      </c>
      <c r="AP445" t="str">
        <f>VLOOKUP($Z445,'oddspedia-matches'!$A:$AD,AP$2,0)</f>
        <v>Red</v>
      </c>
      <c r="AQ445" t="str">
        <f>VLOOKUP($Z445,'oddspedia-matches'!$A:$AD,AQ$2,0)</f>
        <v>Green</v>
      </c>
    </row>
    <row r="446" spans="2:43" hidden="1" x14ac:dyDescent="0.25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 t="shared" si="6"/>
        <v>26/07/2026Sao Bernardo FC SPCeara</v>
      </c>
      <c r="AA446" t="str">
        <f>VLOOKUP($Z446,'oddspedia-matches'!$A:$AD,AA$2,0)</f>
        <v>3 - 4</v>
      </c>
      <c r="AB446" t="str">
        <f>VLOOKUP($Z446,'oddspedia-matches'!$A:$AD,AB$2,0)</f>
        <v>Red</v>
      </c>
      <c r="AC446" t="str">
        <f>VLOOKUP($Z446,'oddspedia-matches'!$A:$AD,AC$2,0)</f>
        <v>Red</v>
      </c>
      <c r="AD446" t="str">
        <f>VLOOKUP($Z446,'oddspedia-matches'!$A:$AD,AD$2,0)</f>
        <v>Green</v>
      </c>
      <c r="AE446" t="str">
        <f>VLOOKUP($Z446,'oddspedia-matches'!$A:$AD,AE$2,0)</f>
        <v>Red</v>
      </c>
      <c r="AF446" t="str">
        <f>VLOOKUP($Z446,'oddspedia-matches'!$A:$AD,AF$2,0)</f>
        <v>Green</v>
      </c>
      <c r="AG446" t="str">
        <f>VLOOKUP($Z446,'oddspedia-matches'!$A:$AD,AG$2,0)</f>
        <v>Green</v>
      </c>
      <c r="AH446" t="str">
        <f>VLOOKUP($Z446,'oddspedia-matches'!$A:$AD,AH$2,0)</f>
        <v>Green</v>
      </c>
      <c r="AI446" t="str">
        <f>VLOOKUP($Z446,'oddspedia-matches'!$A:$AD,AI$2,0)</f>
        <v>Red</v>
      </c>
      <c r="AJ446" t="str">
        <f>VLOOKUP($Z446,'oddspedia-matches'!$A:$AD,AJ$2,0)</f>
        <v>Red</v>
      </c>
      <c r="AK446" t="str">
        <f>VLOOKUP($Z446,'oddspedia-matches'!$A:$AD,AK$2,0)</f>
        <v>Green</v>
      </c>
      <c r="AL446" t="str">
        <f>VLOOKUP($Z446,'oddspedia-matches'!$A:$AD,AL$2,0)</f>
        <v>Green</v>
      </c>
      <c r="AM446" t="str">
        <f>VLOOKUP($Z446,'oddspedia-matches'!$A:$AD,AM$2,0)</f>
        <v>Green</v>
      </c>
      <c r="AN446" t="str">
        <f>VLOOKUP($Z446,'oddspedia-matches'!$A:$AD,AN$2,0)</f>
        <v>Red</v>
      </c>
      <c r="AO446" t="str">
        <f>VLOOKUP($Z446,'oddspedia-matches'!$A:$AD,AO$2,0)</f>
        <v>Red</v>
      </c>
      <c r="AP446" t="str">
        <f>VLOOKUP($Z446,'oddspedia-matches'!$A:$AD,AP$2,0)</f>
        <v>Green</v>
      </c>
      <c r="AQ446" t="str">
        <f>VLOOKUP($Z446,'oddspedia-matches'!$A:$AD,AQ$2,0)</f>
        <v>Red</v>
      </c>
    </row>
    <row r="447" spans="2:43" hidden="1" x14ac:dyDescent="0.25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Brusque FC</v>
      </c>
      <c r="Y447" t="str">
        <f>VLOOKUP(F447,'Transform table'!A:B,2,0)</f>
        <v>Ituano</v>
      </c>
      <c r="Z447" t="str">
        <f t="shared" si="6"/>
        <v>26/07/2026Brusque FCItuano</v>
      </c>
      <c r="AA447" t="str">
        <f>VLOOKUP($Z447,'oddspedia-matches'!$A:$AD,AA$2,0)</f>
        <v>1 - 0</v>
      </c>
      <c r="AB447" t="str">
        <f>VLOOKUP($Z447,'oddspedia-matches'!$A:$AD,AB$2,0)</f>
        <v>Green</v>
      </c>
      <c r="AC447" t="str">
        <f>VLOOKUP($Z447,'oddspedia-matches'!$A:$AD,AC$2,0)</f>
        <v>Red</v>
      </c>
      <c r="AD447" t="str">
        <f>VLOOKUP($Z447,'oddspedia-matches'!$A:$AD,AD$2,0)</f>
        <v>Red</v>
      </c>
      <c r="AE447" t="str">
        <f>VLOOKUP($Z447,'oddspedia-matches'!$A:$AD,AE$2,0)</f>
        <v>Green</v>
      </c>
      <c r="AF447" t="str">
        <f>VLOOKUP($Z447,'oddspedia-matches'!$A:$AD,AF$2,0)</f>
        <v>Red</v>
      </c>
      <c r="AG447" t="str">
        <f>VLOOKUP($Z447,'oddspedia-matches'!$A:$AD,AG$2,0)</f>
        <v>Green</v>
      </c>
      <c r="AH447" t="str">
        <f>VLOOKUP($Z447,'oddspedia-matches'!$A:$AD,AH$2,0)</f>
        <v>Green</v>
      </c>
      <c r="AI447" t="str">
        <f>VLOOKUP($Z447,'oddspedia-matches'!$A:$AD,AI$2,0)</f>
        <v>Red</v>
      </c>
      <c r="AJ447" t="str">
        <f>VLOOKUP($Z447,'oddspedia-matches'!$A:$AD,AJ$2,0)</f>
        <v>Red</v>
      </c>
      <c r="AK447" t="str">
        <f>VLOOKUP($Z447,'oddspedia-matches'!$A:$AD,AK$2,0)</f>
        <v>Green</v>
      </c>
      <c r="AL447" t="str">
        <f>VLOOKUP($Z447,'oddspedia-matches'!$A:$AD,AL$2,0)</f>
        <v>Red</v>
      </c>
      <c r="AM447" t="str">
        <f>VLOOKUP($Z447,'oddspedia-matches'!$A:$AD,AM$2,0)</f>
        <v>Red</v>
      </c>
      <c r="AN447" t="str">
        <f>VLOOKUP($Z447,'oddspedia-matches'!$A:$AD,AN$2,0)</f>
        <v>Green</v>
      </c>
      <c r="AO447" t="str">
        <f>VLOOKUP($Z447,'oddspedia-matches'!$A:$AD,AO$2,0)</f>
        <v>Green</v>
      </c>
      <c r="AP447" t="str">
        <f>VLOOKUP($Z447,'oddspedia-matches'!$A:$AD,AP$2,0)</f>
        <v>Red</v>
      </c>
      <c r="AQ447" t="str">
        <f>VLOOKUP($Z447,'oddspedia-matches'!$A:$AD,AQ$2,0)</f>
        <v>Green</v>
      </c>
    </row>
    <row r="448" spans="2:43" hidden="1" x14ac:dyDescent="0.25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Ypiranga RS</v>
      </c>
      <c r="Y448" t="str">
        <f>VLOOKUP(F448,'Transform table'!A:B,2,0)</f>
        <v>Barra FC</v>
      </c>
      <c r="Z448" t="str">
        <f t="shared" si="6"/>
        <v>26/07/2026Ypiranga RSBarra FC</v>
      </c>
      <c r="AA448" t="str">
        <f>VLOOKUP($Z448,'oddspedia-matches'!$A:$AD,AA$2,0)</f>
        <v>1 - 0</v>
      </c>
      <c r="AB448" t="str">
        <f>VLOOKUP($Z448,'oddspedia-matches'!$A:$AD,AB$2,0)</f>
        <v>Green</v>
      </c>
      <c r="AC448" t="str">
        <f>VLOOKUP($Z448,'oddspedia-matches'!$A:$AD,AC$2,0)</f>
        <v>Red</v>
      </c>
      <c r="AD448" t="str">
        <f>VLOOKUP($Z448,'oddspedia-matches'!$A:$AD,AD$2,0)</f>
        <v>Red</v>
      </c>
      <c r="AE448" t="str">
        <f>VLOOKUP($Z448,'oddspedia-matches'!$A:$AD,AE$2,0)</f>
        <v>Green</v>
      </c>
      <c r="AF448" t="str">
        <f>VLOOKUP($Z448,'oddspedia-matches'!$A:$AD,AF$2,0)</f>
        <v>Red</v>
      </c>
      <c r="AG448" t="str">
        <f>VLOOKUP($Z448,'oddspedia-matches'!$A:$AD,AG$2,0)</f>
        <v>Green</v>
      </c>
      <c r="AH448" t="str">
        <f>VLOOKUP($Z448,'oddspedia-matches'!$A:$AD,AH$2,0)</f>
        <v>Red</v>
      </c>
      <c r="AI448" t="str">
        <f>VLOOKUP($Z448,'oddspedia-matches'!$A:$AD,AI$2,0)</f>
        <v>Green</v>
      </c>
      <c r="AJ448" t="str">
        <f>VLOOKUP($Z448,'oddspedia-matches'!$A:$AD,AJ$2,0)</f>
        <v>Red</v>
      </c>
      <c r="AK448" t="str">
        <f>VLOOKUP($Z448,'oddspedia-matches'!$A:$AD,AK$2,0)</f>
        <v>Red</v>
      </c>
      <c r="AL448" t="str">
        <f>VLOOKUP($Z448,'oddspedia-matches'!$A:$AD,AL$2,0)</f>
        <v>Red</v>
      </c>
      <c r="AM448" t="str">
        <f>VLOOKUP($Z448,'oddspedia-matches'!$A:$AD,AM$2,0)</f>
        <v>Red</v>
      </c>
      <c r="AN448" t="str">
        <f>VLOOKUP($Z448,'oddspedia-matches'!$A:$AD,AN$2,0)</f>
        <v>Green</v>
      </c>
      <c r="AO448" t="str">
        <f>VLOOKUP($Z448,'oddspedia-matches'!$A:$AD,AO$2,0)</f>
        <v>Green</v>
      </c>
      <c r="AP448" t="str">
        <f>VLOOKUP($Z448,'oddspedia-matches'!$A:$AD,AP$2,0)</f>
        <v>Red</v>
      </c>
      <c r="AQ448" t="str">
        <f>VLOOKUP($Z448,'oddspedia-matches'!$A:$AD,AQ$2,0)</f>
        <v>Green</v>
      </c>
    </row>
    <row r="449" spans="2:43" hidden="1" x14ac:dyDescent="0.25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 Alagoano</v>
      </c>
      <c r="Y449" t="str">
        <f>VLOOKUP(F449,'Transform table'!A:B,2,0)</f>
        <v>Sao Luiz</v>
      </c>
      <c r="Z449" t="str">
        <f t="shared" si="6"/>
        <v>26/07/2026CS AlagoanoSao Luiz</v>
      </c>
      <c r="AA449" t="str">
        <f>VLOOKUP($Z449,'oddspedia-matches'!$A:$AD,AA$2,0)</f>
        <v>2 - 1</v>
      </c>
      <c r="AB449" t="str">
        <f>VLOOKUP($Z449,'oddspedia-matches'!$A:$AD,AB$2,0)</f>
        <v>Green</v>
      </c>
      <c r="AC449" t="str">
        <f>VLOOKUP($Z449,'oddspedia-matches'!$A:$AD,AC$2,0)</f>
        <v>Red</v>
      </c>
      <c r="AD449" t="str">
        <f>VLOOKUP($Z449,'oddspedia-matches'!$A:$AD,AD$2,0)</f>
        <v>Red</v>
      </c>
      <c r="AE449" t="str">
        <f>VLOOKUP($Z449,'oddspedia-matches'!$A:$AD,AE$2,0)</f>
        <v>Green</v>
      </c>
      <c r="AF449" t="str">
        <f>VLOOKUP($Z449,'oddspedia-matches'!$A:$AD,AF$2,0)</f>
        <v>Red</v>
      </c>
      <c r="AG449" t="str">
        <f>VLOOKUP($Z449,'oddspedia-matches'!$A:$AD,AG$2,0)</f>
        <v>Green</v>
      </c>
      <c r="AH449" t="str">
        <f>VLOOKUP($Z449,'oddspedia-matches'!$A:$AD,AH$2,0)</f>
        <v>Green</v>
      </c>
      <c r="AI449" t="str">
        <f>VLOOKUP($Z449,'oddspedia-matches'!$A:$AD,AI$2,0)</f>
        <v>Red</v>
      </c>
      <c r="AJ449" t="str">
        <f>VLOOKUP($Z449,'oddspedia-matches'!$A:$AD,AJ$2,0)</f>
        <v>Red</v>
      </c>
      <c r="AK449" t="str">
        <f>VLOOKUP($Z449,'oddspedia-matches'!$A:$AD,AK$2,0)</f>
        <v>Green</v>
      </c>
      <c r="AL449" t="str">
        <f>VLOOKUP($Z449,'oddspedia-matches'!$A:$AD,AL$2,0)</f>
        <v>Green</v>
      </c>
      <c r="AM449" t="str">
        <f>VLOOKUP($Z449,'oddspedia-matches'!$A:$AD,AM$2,0)</f>
        <v>Green</v>
      </c>
      <c r="AN449" t="str">
        <f>VLOOKUP($Z449,'oddspedia-matches'!$A:$AD,AN$2,0)</f>
        <v>Red</v>
      </c>
      <c r="AO449" t="str">
        <f>VLOOKUP($Z449,'oddspedia-matches'!$A:$AD,AO$2,0)</f>
        <v>Green</v>
      </c>
      <c r="AP449" t="str">
        <f>VLOOKUP($Z449,'oddspedia-matches'!$A:$AD,AP$2,0)</f>
        <v>Green</v>
      </c>
      <c r="AQ449" t="str">
        <f>VLOOKUP($Z449,'oddspedia-matches'!$A:$AD,AQ$2,0)</f>
        <v>Red</v>
      </c>
    </row>
    <row r="450" spans="2:43" hidden="1" x14ac:dyDescent="0.25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tr">
        <f>VLOOKUP(E450,'Transform table'!A:B,2,0)</f>
        <v>Gama DF</v>
      </c>
      <c r="Y450" t="str">
        <f>VLOOKUP(F450,'Transform table'!A:B,2,0)</f>
        <v>America RN</v>
      </c>
      <c r="Z450" t="str">
        <f t="shared" si="6"/>
        <v>26/07/2026Gama DFAmerica RN</v>
      </c>
      <c r="AA450" t="str">
        <f>VLOOKUP($Z450,'oddspedia-matches'!$A:$AD,AA$2,0)</f>
        <v>3 - 2</v>
      </c>
      <c r="AB450" t="str">
        <f>VLOOKUP($Z450,'oddspedia-matches'!$A:$AD,AB$2,0)</f>
        <v>Green</v>
      </c>
      <c r="AC450" t="str">
        <f>VLOOKUP($Z450,'oddspedia-matches'!$A:$AD,AC$2,0)</f>
        <v>Red</v>
      </c>
      <c r="AD450" t="str">
        <f>VLOOKUP($Z450,'oddspedia-matches'!$A:$AD,AD$2,0)</f>
        <v>Red</v>
      </c>
      <c r="AE450" t="str">
        <f>VLOOKUP($Z450,'oddspedia-matches'!$A:$AD,AE$2,0)</f>
        <v>Green</v>
      </c>
      <c r="AF450" t="str">
        <f>VLOOKUP($Z450,'oddspedia-matches'!$A:$AD,AF$2,0)</f>
        <v>Red</v>
      </c>
      <c r="AG450" t="str">
        <f>VLOOKUP($Z450,'oddspedia-matches'!$A:$AD,AG$2,0)</f>
        <v>Green</v>
      </c>
      <c r="AH450" t="str">
        <f>VLOOKUP($Z450,'oddspedia-matches'!$A:$AD,AH$2,0)</f>
        <v>Red</v>
      </c>
      <c r="AI450" t="str">
        <f>VLOOKUP($Z450,'oddspedia-matches'!$A:$AD,AI$2,0)</f>
        <v>Green</v>
      </c>
      <c r="AJ450" t="str">
        <f>VLOOKUP($Z450,'oddspedia-matches'!$A:$AD,AJ$2,0)</f>
        <v>Red</v>
      </c>
      <c r="AK450" t="str">
        <f>VLOOKUP($Z450,'oddspedia-matches'!$A:$AD,AK$2,0)</f>
        <v>Green</v>
      </c>
      <c r="AL450" t="str">
        <f>VLOOKUP($Z450,'oddspedia-matches'!$A:$AD,AL$2,0)</f>
        <v>Green</v>
      </c>
      <c r="AM450" t="str">
        <f>VLOOKUP($Z450,'oddspedia-matches'!$A:$AD,AM$2,0)</f>
        <v>Green</v>
      </c>
      <c r="AN450" t="str">
        <f>VLOOKUP($Z450,'oddspedia-matches'!$A:$AD,AN$2,0)</f>
        <v>Red</v>
      </c>
      <c r="AO450" t="str">
        <f>VLOOKUP($Z450,'oddspedia-matches'!$A:$AD,AO$2,0)</f>
        <v>Red</v>
      </c>
      <c r="AP450" t="str">
        <f>VLOOKUP($Z450,'oddspedia-matches'!$A:$AD,AP$2,0)</f>
        <v>Green</v>
      </c>
      <c r="AQ450" t="str">
        <f>VLOOKUP($Z450,'oddspedia-matches'!$A:$AD,AQ$2,0)</f>
        <v>Red</v>
      </c>
    </row>
    <row r="451" spans="2:43" hidden="1" x14ac:dyDescent="0.25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tr">
        <f>VLOOKUP(E451,'Transform table'!A:B,2,0)</f>
        <v>Nublense</v>
      </c>
      <c r="Y451" t="str">
        <f>VLOOKUP(F451,'Transform table'!A:B,2,0)</f>
        <v>Palestino</v>
      </c>
      <c r="Z451" t="str">
        <f t="shared" si="6"/>
        <v>26/07/2026NublensePalestino</v>
      </c>
      <c r="AA451" t="str">
        <f>VLOOKUP($Z451,'oddspedia-matches'!$A:$AD,AA$2,0)</f>
        <v>2 - 0</v>
      </c>
      <c r="AB451" t="str">
        <f>VLOOKUP($Z451,'oddspedia-matches'!$A:$AD,AB$2,0)</f>
        <v>Green</v>
      </c>
      <c r="AC451" t="str">
        <f>VLOOKUP($Z451,'oddspedia-matches'!$A:$AD,AC$2,0)</f>
        <v>Red</v>
      </c>
      <c r="AD451" t="str">
        <f>VLOOKUP($Z451,'oddspedia-matches'!$A:$AD,AD$2,0)</f>
        <v>Red</v>
      </c>
      <c r="AE451" t="str">
        <f>VLOOKUP($Z451,'oddspedia-matches'!$A:$AD,AE$2,0)</f>
        <v>Green</v>
      </c>
      <c r="AF451" t="str">
        <f>VLOOKUP($Z451,'oddspedia-matches'!$A:$AD,AF$2,0)</f>
        <v>Red</v>
      </c>
      <c r="AG451" t="str">
        <f>VLOOKUP($Z451,'oddspedia-matches'!$A:$AD,AG$2,0)</f>
        <v>Green</v>
      </c>
      <c r="AH451" t="str">
        <f>VLOOKUP($Z451,'oddspedia-matches'!$A:$AD,AH$2,0)</f>
        <v>Green</v>
      </c>
      <c r="AI451" t="str">
        <f>VLOOKUP($Z451,'oddspedia-matches'!$A:$AD,AI$2,0)</f>
        <v>Red</v>
      </c>
      <c r="AJ451" t="str">
        <f>VLOOKUP($Z451,'oddspedia-matches'!$A:$AD,AJ$2,0)</f>
        <v>Red</v>
      </c>
      <c r="AK451" t="str">
        <f>VLOOKUP($Z451,'oddspedia-matches'!$A:$AD,AK$2,0)</f>
        <v>Green</v>
      </c>
      <c r="AL451" t="str">
        <f>VLOOKUP($Z451,'oddspedia-matches'!$A:$AD,AL$2,0)</f>
        <v>Green</v>
      </c>
      <c r="AM451" t="str">
        <f>VLOOKUP($Z451,'oddspedia-matches'!$A:$AD,AM$2,0)</f>
        <v>Red</v>
      </c>
      <c r="AN451" t="str">
        <f>VLOOKUP($Z451,'oddspedia-matches'!$A:$AD,AN$2,0)</f>
        <v>Green</v>
      </c>
      <c r="AO451" t="str">
        <f>VLOOKUP($Z451,'oddspedia-matches'!$A:$AD,AO$2,0)</f>
        <v>Green</v>
      </c>
      <c r="AP451" t="str">
        <f>VLOOKUP($Z451,'oddspedia-matches'!$A:$AD,AP$2,0)</f>
        <v>Red</v>
      </c>
      <c r="AQ451" t="str">
        <f>VLOOKUP($Z451,'oddspedia-matches'!$A:$AD,AQ$2,0)</f>
        <v>Green</v>
      </c>
    </row>
    <row r="452" spans="2:43" hidden="1" x14ac:dyDescent="0.25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str">
        <f>VLOOKUP(F452,'Transform table'!A:B,2,0)</f>
        <v>America de Cali</v>
      </c>
      <c r="Z452" t="str">
        <f t="shared" ref="Z452:Z515" si="7">C452&amp;X452&amp;Y452</f>
        <v>26/07/2026Inter BogotaAmerica de Cali</v>
      </c>
      <c r="AA452" t="str">
        <f>VLOOKUP($Z452,'oddspedia-matches'!$A:$AD,AA$2,0)</f>
        <v>0 - 2</v>
      </c>
      <c r="AB452" t="str">
        <f>VLOOKUP($Z452,'oddspedia-matches'!$A:$AD,AB$2,0)</f>
        <v>Red</v>
      </c>
      <c r="AC452" t="str">
        <f>VLOOKUP($Z452,'oddspedia-matches'!$A:$AD,AC$2,0)</f>
        <v>Red</v>
      </c>
      <c r="AD452" t="str">
        <f>VLOOKUP($Z452,'oddspedia-matches'!$A:$AD,AD$2,0)</f>
        <v>Green</v>
      </c>
      <c r="AE452" t="str">
        <f>VLOOKUP($Z452,'oddspedia-matches'!$A:$AD,AE$2,0)</f>
        <v>Red</v>
      </c>
      <c r="AF452" t="str">
        <f>VLOOKUP($Z452,'oddspedia-matches'!$A:$AD,AF$2,0)</f>
        <v>Green</v>
      </c>
      <c r="AG452" t="str">
        <f>VLOOKUP($Z452,'oddspedia-matches'!$A:$AD,AG$2,0)</f>
        <v>Green</v>
      </c>
      <c r="AH452" t="str">
        <f>VLOOKUP($Z452,'oddspedia-matches'!$A:$AD,AH$2,0)</f>
        <v>Red</v>
      </c>
      <c r="AI452" t="str">
        <f>VLOOKUP($Z452,'oddspedia-matches'!$A:$AD,AI$2,0)</f>
        <v>Green</v>
      </c>
      <c r="AJ452" t="str">
        <f>VLOOKUP($Z452,'oddspedia-matches'!$A:$AD,AJ$2,0)</f>
        <v>Red</v>
      </c>
      <c r="AK452" t="str">
        <f>VLOOKUP($Z452,'oddspedia-matches'!$A:$AD,AK$2,0)</f>
        <v>Red</v>
      </c>
      <c r="AL452" t="str">
        <f>VLOOKUP($Z452,'oddspedia-matches'!$A:$AD,AL$2,0)</f>
        <v>Green</v>
      </c>
      <c r="AM452" t="str">
        <f>VLOOKUP($Z452,'oddspedia-matches'!$A:$AD,AM$2,0)</f>
        <v>Red</v>
      </c>
      <c r="AN452" t="str">
        <f>VLOOKUP($Z452,'oddspedia-matches'!$A:$AD,AN$2,0)</f>
        <v>Green</v>
      </c>
      <c r="AO452" t="str">
        <f>VLOOKUP($Z452,'oddspedia-matches'!$A:$AD,AO$2,0)</f>
        <v>Green</v>
      </c>
      <c r="AP452" t="str">
        <f>VLOOKUP($Z452,'oddspedia-matches'!$A:$AD,AP$2,0)</f>
        <v>Red</v>
      </c>
      <c r="AQ452" t="str">
        <f>VLOOKUP($Z452,'oddspedia-matches'!$A:$AD,AQ$2,0)</f>
        <v>Green</v>
      </c>
    </row>
    <row r="453" spans="2:43" hidden="1" x14ac:dyDescent="0.25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tr">
        <f>VLOOKUP(E453,'Transform table'!A:B,2,0)</f>
        <v>Club Olimpia</v>
      </c>
      <c r="Y453" t="str">
        <f>VLOOKUP(F453,'Transform table'!A:B,2,0)</f>
        <v>Club Libertad</v>
      </c>
      <c r="Z453" t="str">
        <f t="shared" si="7"/>
        <v>26/07/2026Club OlimpiaClub Libertad</v>
      </c>
      <c r="AA453" t="str">
        <f>VLOOKUP($Z453,'oddspedia-matches'!$A:$AD,AA$2,0)</f>
        <v>0 - 1</v>
      </c>
      <c r="AB453" t="str">
        <f>VLOOKUP($Z453,'oddspedia-matches'!$A:$AD,AB$2,0)</f>
        <v>Red</v>
      </c>
      <c r="AC453" t="str">
        <f>VLOOKUP($Z453,'oddspedia-matches'!$A:$AD,AC$2,0)</f>
        <v>Red</v>
      </c>
      <c r="AD453" t="str">
        <f>VLOOKUP($Z453,'oddspedia-matches'!$A:$AD,AD$2,0)</f>
        <v>Green</v>
      </c>
      <c r="AE453" t="str">
        <f>VLOOKUP($Z453,'oddspedia-matches'!$A:$AD,AE$2,0)</f>
        <v>Red</v>
      </c>
      <c r="AF453" t="str">
        <f>VLOOKUP($Z453,'oddspedia-matches'!$A:$AD,AF$2,0)</f>
        <v>Green</v>
      </c>
      <c r="AG453" t="str">
        <f>VLOOKUP($Z453,'oddspedia-matches'!$A:$AD,AG$2,0)</f>
        <v>Green</v>
      </c>
      <c r="AH453" t="str">
        <f>VLOOKUP($Z453,'oddspedia-matches'!$A:$AD,AH$2,0)</f>
        <v>Red</v>
      </c>
      <c r="AI453" t="str">
        <f>VLOOKUP($Z453,'oddspedia-matches'!$A:$AD,AI$2,0)</f>
        <v>Green</v>
      </c>
      <c r="AJ453" t="str">
        <f>VLOOKUP($Z453,'oddspedia-matches'!$A:$AD,AJ$2,0)</f>
        <v>Red</v>
      </c>
      <c r="AK453" t="str">
        <f>VLOOKUP($Z453,'oddspedia-matches'!$A:$AD,AK$2,0)</f>
        <v>Red</v>
      </c>
      <c r="AL453" t="str">
        <f>VLOOKUP($Z453,'oddspedia-matches'!$A:$AD,AL$2,0)</f>
        <v>Red</v>
      </c>
      <c r="AM453" t="str">
        <f>VLOOKUP($Z453,'oddspedia-matches'!$A:$AD,AM$2,0)</f>
        <v>Red</v>
      </c>
      <c r="AN453" t="str">
        <f>VLOOKUP($Z453,'oddspedia-matches'!$A:$AD,AN$2,0)</f>
        <v>Green</v>
      </c>
      <c r="AO453" t="str">
        <f>VLOOKUP($Z453,'oddspedia-matches'!$A:$AD,AO$2,0)</f>
        <v>Green</v>
      </c>
      <c r="AP453" t="str">
        <f>VLOOKUP($Z453,'oddspedia-matches'!$A:$AD,AP$2,0)</f>
        <v>Red</v>
      </c>
      <c r="AQ453" t="str">
        <f>VLOOKUP($Z453,'oddspedia-matches'!$A:$AD,AQ$2,0)</f>
        <v>Green</v>
      </c>
    </row>
    <row r="454" spans="2:43" hidden="1" x14ac:dyDescent="0.25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tr">
        <f>VLOOKUP(E454,'Transform table'!A:B,2,0)</f>
        <v>FK Macva Sabac</v>
      </c>
      <c r="Y454" t="str">
        <f>VLOOKUP(F454,'Transform table'!A:B,2,0)</f>
        <v>Partizan Belgrade</v>
      </c>
      <c r="Z454" t="str">
        <f t="shared" si="7"/>
        <v>26/07/2026FK Macva SabacPartizan Belgrade</v>
      </c>
      <c r="AA454" t="str">
        <f>VLOOKUP($Z454,'oddspedia-matches'!$A:$AD,AA$2,0)</f>
        <v>1 - 3</v>
      </c>
      <c r="AB454" t="str">
        <f>VLOOKUP($Z454,'oddspedia-matches'!$A:$AD,AB$2,0)</f>
        <v>Red</v>
      </c>
      <c r="AC454" t="str">
        <f>VLOOKUP($Z454,'oddspedia-matches'!$A:$AD,AC$2,0)</f>
        <v>Red</v>
      </c>
      <c r="AD454" t="str">
        <f>VLOOKUP($Z454,'oddspedia-matches'!$A:$AD,AD$2,0)</f>
        <v>Green</v>
      </c>
      <c r="AE454" t="str">
        <f>VLOOKUP($Z454,'oddspedia-matches'!$A:$AD,AE$2,0)</f>
        <v>Red</v>
      </c>
      <c r="AF454" t="str">
        <f>VLOOKUP($Z454,'oddspedia-matches'!$A:$AD,AF$2,0)</f>
        <v>Green</v>
      </c>
      <c r="AG454" t="str">
        <f>VLOOKUP($Z454,'oddspedia-matches'!$A:$AD,AG$2,0)</f>
        <v>Green</v>
      </c>
      <c r="AH454" t="str">
        <f>VLOOKUP($Z454,'oddspedia-matches'!$A:$AD,AH$2,0)</f>
        <v>Red</v>
      </c>
      <c r="AI454" t="str">
        <f>VLOOKUP($Z454,'oddspedia-matches'!$A:$AD,AI$2,0)</f>
        <v>Red</v>
      </c>
      <c r="AJ454" t="str">
        <f>VLOOKUP($Z454,'oddspedia-matches'!$A:$AD,AJ$2,0)</f>
        <v>Green</v>
      </c>
      <c r="AK454" t="str">
        <f>VLOOKUP($Z454,'oddspedia-matches'!$A:$AD,AK$2,0)</f>
        <v>Green</v>
      </c>
      <c r="AL454" t="str">
        <f>VLOOKUP($Z454,'oddspedia-matches'!$A:$AD,AL$2,0)</f>
        <v>Green</v>
      </c>
      <c r="AM454" t="str">
        <f>VLOOKUP($Z454,'oddspedia-matches'!$A:$AD,AM$2,0)</f>
        <v>Green</v>
      </c>
      <c r="AN454" t="str">
        <f>VLOOKUP($Z454,'oddspedia-matches'!$A:$AD,AN$2,0)</f>
        <v>Red</v>
      </c>
      <c r="AO454" t="str">
        <f>VLOOKUP($Z454,'oddspedia-matches'!$A:$AD,AO$2,0)</f>
        <v>Red</v>
      </c>
      <c r="AP454" t="str">
        <f>VLOOKUP($Z454,'oddspedia-matches'!$A:$AD,AP$2,0)</f>
        <v>Green</v>
      </c>
      <c r="AQ454" t="str">
        <f>VLOOKUP($Z454,'oddspedia-matches'!$A:$AD,AQ$2,0)</f>
        <v>Red</v>
      </c>
    </row>
    <row r="455" spans="2:43" hidden="1" x14ac:dyDescent="0.25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Fram Reykjavik</v>
      </c>
      <c r="Y455" t="str">
        <f>VLOOKUP(F455,'Transform table'!A:B,2,0)</f>
        <v>Hafnarfjordur</v>
      </c>
      <c r="Z455" t="str">
        <f t="shared" si="7"/>
        <v>26/07/2026Fram ReykjavikHafnarfjordur</v>
      </c>
      <c r="AA455" t="str">
        <f>VLOOKUP($Z455,'oddspedia-matches'!$A:$AD,AA$2,0)</f>
        <v>0 - 0</v>
      </c>
      <c r="AB455" t="str">
        <f>VLOOKUP($Z455,'oddspedia-matches'!$A:$AD,AB$2,0)</f>
        <v>Red</v>
      </c>
      <c r="AC455" t="str">
        <f>VLOOKUP($Z455,'oddspedia-matches'!$A:$AD,AC$2,0)</f>
        <v>Green</v>
      </c>
      <c r="AD455" t="str">
        <f>VLOOKUP($Z455,'oddspedia-matches'!$A:$AD,AD$2,0)</f>
        <v>Red</v>
      </c>
      <c r="AE455" t="str">
        <f>VLOOKUP($Z455,'oddspedia-matches'!$A:$AD,AE$2,0)</f>
        <v>Green</v>
      </c>
      <c r="AF455" t="str">
        <f>VLOOKUP($Z455,'oddspedia-matches'!$A:$AD,AF$2,0)</f>
        <v>Green</v>
      </c>
      <c r="AG455" t="str">
        <f>VLOOKUP($Z455,'oddspedia-matches'!$A:$AD,AG$2,0)</f>
        <v>Red</v>
      </c>
      <c r="AH455" t="str">
        <f>VLOOKUP($Z455,'oddspedia-matches'!$A:$AD,AH$2,0)</f>
        <v>Red</v>
      </c>
      <c r="AI455" t="str">
        <f>VLOOKUP($Z455,'oddspedia-matches'!$A:$AD,AI$2,0)</f>
        <v>Green</v>
      </c>
      <c r="AJ455" t="str">
        <f>VLOOKUP($Z455,'oddspedia-matches'!$A:$AD,AJ$2,0)</f>
        <v>Red</v>
      </c>
      <c r="AK455" t="str">
        <f>VLOOKUP($Z455,'oddspedia-matches'!$A:$AD,AK$2,0)</f>
        <v>Red</v>
      </c>
      <c r="AL455" t="str">
        <f>VLOOKUP($Z455,'oddspedia-matches'!$A:$AD,AL$2,0)</f>
        <v>Red</v>
      </c>
      <c r="AM455" t="str">
        <f>VLOOKUP($Z455,'oddspedia-matches'!$A:$AD,AM$2,0)</f>
        <v>Red</v>
      </c>
      <c r="AN455" t="str">
        <f>VLOOKUP($Z455,'oddspedia-matches'!$A:$AD,AN$2,0)</f>
        <v>Green</v>
      </c>
      <c r="AO455" t="str">
        <f>VLOOKUP($Z455,'oddspedia-matches'!$A:$AD,AO$2,0)</f>
        <v>Green</v>
      </c>
      <c r="AP455" t="str">
        <f>VLOOKUP($Z455,'oddspedia-matches'!$A:$AD,AP$2,0)</f>
        <v>Red</v>
      </c>
      <c r="AQ455" t="str">
        <f>VLOOKUP($Z455,'oddspedia-matches'!$A:$AD,AQ$2,0)</f>
        <v>Green</v>
      </c>
    </row>
    <row r="456" spans="2:43" hidden="1" x14ac:dyDescent="0.25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str">
        <f>VLOOKUP(F456,'Transform table'!A:B,2,0)</f>
        <v>Stjarnan FC</v>
      </c>
      <c r="Z456" t="str">
        <f t="shared" si="7"/>
        <v>26/07/2026IA AkranesStjarnan FC</v>
      </c>
      <c r="AA456" t="str">
        <f>VLOOKUP($Z456,'oddspedia-matches'!$A:$AD,AA$2,0)</f>
        <v>5 - 1</v>
      </c>
      <c r="AB456" t="str">
        <f>VLOOKUP($Z456,'oddspedia-matches'!$A:$AD,AB$2,0)</f>
        <v>Green</v>
      </c>
      <c r="AC456" t="str">
        <f>VLOOKUP($Z456,'oddspedia-matches'!$A:$AD,AC$2,0)</f>
        <v>Red</v>
      </c>
      <c r="AD456" t="str">
        <f>VLOOKUP($Z456,'oddspedia-matches'!$A:$AD,AD$2,0)</f>
        <v>Red</v>
      </c>
      <c r="AE456" t="str">
        <f>VLOOKUP($Z456,'oddspedia-matches'!$A:$AD,AE$2,0)</f>
        <v>Green</v>
      </c>
      <c r="AF456" t="str">
        <f>VLOOKUP($Z456,'oddspedia-matches'!$A:$AD,AF$2,0)</f>
        <v>Red</v>
      </c>
      <c r="AG456" t="str">
        <f>VLOOKUP($Z456,'oddspedia-matches'!$A:$AD,AG$2,0)</f>
        <v>Green</v>
      </c>
      <c r="AH456" t="str">
        <f>VLOOKUP($Z456,'oddspedia-matches'!$A:$AD,AH$2,0)</f>
        <v>Green</v>
      </c>
      <c r="AI456" t="str">
        <f>VLOOKUP($Z456,'oddspedia-matches'!$A:$AD,AI$2,0)</f>
        <v>Red</v>
      </c>
      <c r="AJ456" t="str">
        <f>VLOOKUP($Z456,'oddspedia-matches'!$A:$AD,AJ$2,0)</f>
        <v>Red</v>
      </c>
      <c r="AK456" t="str">
        <f>VLOOKUP($Z456,'oddspedia-matches'!$A:$AD,AK$2,0)</f>
        <v>Green</v>
      </c>
      <c r="AL456" t="str">
        <f>VLOOKUP($Z456,'oddspedia-matches'!$A:$AD,AL$2,0)</f>
        <v>Green</v>
      </c>
      <c r="AM456" t="str">
        <f>VLOOKUP($Z456,'oddspedia-matches'!$A:$AD,AM$2,0)</f>
        <v>Green</v>
      </c>
      <c r="AN456" t="str">
        <f>VLOOKUP($Z456,'oddspedia-matches'!$A:$AD,AN$2,0)</f>
        <v>Red</v>
      </c>
      <c r="AO456" t="str">
        <f>VLOOKUP($Z456,'oddspedia-matches'!$A:$AD,AO$2,0)</f>
        <v>Red</v>
      </c>
      <c r="AP456" t="str">
        <f>VLOOKUP($Z456,'oddspedia-matches'!$A:$AD,AP$2,0)</f>
        <v>Green</v>
      </c>
      <c r="AQ456" t="str">
        <f>VLOOKUP($Z456,'oddspedia-matches'!$A:$AD,AQ$2,0)</f>
        <v>Red</v>
      </c>
    </row>
    <row r="457" spans="2:43" hidden="1" x14ac:dyDescent="0.25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str">
        <f>VLOOKUP(F457,'Transform table'!A:B,2,0)</f>
        <v>Central Norte</v>
      </c>
      <c r="Z457" t="str">
        <f t="shared" si="7"/>
        <v>26/07/2026Godoy CruzCentral Norte</v>
      </c>
      <c r="AA457" t="str">
        <f>VLOOKUP($Z457,'oddspedia-matches'!$A:$AD,AA$2,0)</f>
        <v>2 - 1</v>
      </c>
      <c r="AB457" t="str">
        <f>VLOOKUP($Z457,'oddspedia-matches'!$A:$AD,AB$2,0)</f>
        <v>Green</v>
      </c>
      <c r="AC457" t="str">
        <f>VLOOKUP($Z457,'oddspedia-matches'!$A:$AD,AC$2,0)</f>
        <v>Red</v>
      </c>
      <c r="AD457" t="str">
        <f>VLOOKUP($Z457,'oddspedia-matches'!$A:$AD,AD$2,0)</f>
        <v>Red</v>
      </c>
      <c r="AE457" t="str">
        <f>VLOOKUP($Z457,'oddspedia-matches'!$A:$AD,AE$2,0)</f>
        <v>Green</v>
      </c>
      <c r="AF457" t="str">
        <f>VLOOKUP($Z457,'oddspedia-matches'!$A:$AD,AF$2,0)</f>
        <v>Red</v>
      </c>
      <c r="AG457" t="str">
        <f>VLOOKUP($Z457,'oddspedia-matches'!$A:$AD,AG$2,0)</f>
        <v>Green</v>
      </c>
      <c r="AH457" t="str">
        <f>VLOOKUP($Z457,'oddspedia-matches'!$A:$AD,AH$2,0)</f>
        <v>Green</v>
      </c>
      <c r="AI457" t="str">
        <f>VLOOKUP($Z457,'oddspedia-matches'!$A:$AD,AI$2,0)</f>
        <v>Red</v>
      </c>
      <c r="AJ457" t="str">
        <f>VLOOKUP($Z457,'oddspedia-matches'!$A:$AD,AJ$2,0)</f>
        <v>Red</v>
      </c>
      <c r="AK457" t="str">
        <f>VLOOKUP($Z457,'oddspedia-matches'!$A:$AD,AK$2,0)</f>
        <v>Green</v>
      </c>
      <c r="AL457" t="str">
        <f>VLOOKUP($Z457,'oddspedia-matches'!$A:$AD,AL$2,0)</f>
        <v>Green</v>
      </c>
      <c r="AM457" t="str">
        <f>VLOOKUP($Z457,'oddspedia-matches'!$A:$AD,AM$2,0)</f>
        <v>Green</v>
      </c>
      <c r="AN457" t="str">
        <f>VLOOKUP($Z457,'oddspedia-matches'!$A:$AD,AN$2,0)</f>
        <v>Red</v>
      </c>
      <c r="AO457" t="str">
        <f>VLOOKUP($Z457,'oddspedia-matches'!$A:$AD,AO$2,0)</f>
        <v>Green</v>
      </c>
      <c r="AP457" t="str">
        <f>VLOOKUP($Z457,'oddspedia-matches'!$A:$AD,AP$2,0)</f>
        <v>Green</v>
      </c>
      <c r="AQ457" t="str">
        <f>VLOOKUP($Z457,'oddspedia-matches'!$A:$AD,AQ$2,0)</f>
        <v>Red</v>
      </c>
    </row>
    <row r="458" spans="2:43" hidden="1" x14ac:dyDescent="0.25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tr">
        <f>VLOOKUP(E458,'Transform table'!A:B,2,0)</f>
        <v>ABC</v>
      </c>
      <c r="Y458" t="str">
        <f>VLOOKUP(F458,'Transform table'!A:B,2,0)</f>
        <v>Luverdense</v>
      </c>
      <c r="Z458" t="str">
        <f t="shared" si="7"/>
        <v>26/07/2026ABCLuverdense</v>
      </c>
      <c r="AA458" t="str">
        <f>VLOOKUP($Z458,'oddspedia-matches'!$A:$AD,AA$2,0)</f>
        <v>4 - 1</v>
      </c>
      <c r="AB458" t="str">
        <f>VLOOKUP($Z458,'oddspedia-matches'!$A:$AD,AB$2,0)</f>
        <v>Green</v>
      </c>
      <c r="AC458" t="str">
        <f>VLOOKUP($Z458,'oddspedia-matches'!$A:$AD,AC$2,0)</f>
        <v>Red</v>
      </c>
      <c r="AD458" t="str">
        <f>VLOOKUP($Z458,'oddspedia-matches'!$A:$AD,AD$2,0)</f>
        <v>Red</v>
      </c>
      <c r="AE458" t="str">
        <f>VLOOKUP($Z458,'oddspedia-matches'!$A:$AD,AE$2,0)</f>
        <v>Green</v>
      </c>
      <c r="AF458" t="str">
        <f>VLOOKUP($Z458,'oddspedia-matches'!$A:$AD,AF$2,0)</f>
        <v>Red</v>
      </c>
      <c r="AG458" t="str">
        <f>VLOOKUP($Z458,'oddspedia-matches'!$A:$AD,AG$2,0)</f>
        <v>Green</v>
      </c>
      <c r="AH458" t="str">
        <f>VLOOKUP($Z458,'oddspedia-matches'!$A:$AD,AH$2,0)</f>
        <v>Green</v>
      </c>
      <c r="AI458" t="str">
        <f>VLOOKUP($Z458,'oddspedia-matches'!$A:$AD,AI$2,0)</f>
        <v>Red</v>
      </c>
      <c r="AJ458" t="str">
        <f>VLOOKUP($Z458,'oddspedia-matches'!$A:$AD,AJ$2,0)</f>
        <v>Red</v>
      </c>
      <c r="AK458" t="str">
        <f>VLOOKUP($Z458,'oddspedia-matches'!$A:$AD,AK$2,0)</f>
        <v>Green</v>
      </c>
      <c r="AL458" t="str">
        <f>VLOOKUP($Z458,'oddspedia-matches'!$A:$AD,AL$2,0)</f>
        <v>Green</v>
      </c>
      <c r="AM458" t="str">
        <f>VLOOKUP($Z458,'oddspedia-matches'!$A:$AD,AM$2,0)</f>
        <v>Green</v>
      </c>
      <c r="AN458" t="str">
        <f>VLOOKUP($Z458,'oddspedia-matches'!$A:$AD,AN$2,0)</f>
        <v>Red</v>
      </c>
      <c r="AO458" t="str">
        <f>VLOOKUP($Z458,'oddspedia-matches'!$A:$AD,AO$2,0)</f>
        <v>Red</v>
      </c>
      <c r="AP458" t="str">
        <f>VLOOKUP($Z458,'oddspedia-matches'!$A:$AD,AP$2,0)</f>
        <v>Green</v>
      </c>
      <c r="AQ458" t="str">
        <f>VLOOKUP($Z458,'oddspedia-matches'!$A:$AD,AQ$2,0)</f>
        <v>Red</v>
      </c>
    </row>
    <row r="459" spans="2:43" hidden="1" x14ac:dyDescent="0.25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ASA</v>
      </c>
      <c r="Y459" t="str">
        <f>VLOOKUP(F459,'Transform table'!A:B,2,0)</f>
        <v>Cianorte PR</v>
      </c>
      <c r="Z459" t="str">
        <f t="shared" si="7"/>
        <v>26/07/2026ASACianorte PR</v>
      </c>
      <c r="AA459" t="str">
        <f>VLOOKUP($Z459,'oddspedia-matches'!$A:$AD,AA$2,0)</f>
        <v>5 - 1</v>
      </c>
      <c r="AB459" t="str">
        <f>VLOOKUP($Z459,'oddspedia-matches'!$A:$AD,AB$2,0)</f>
        <v>Green</v>
      </c>
      <c r="AC459" t="str">
        <f>VLOOKUP($Z459,'oddspedia-matches'!$A:$AD,AC$2,0)</f>
        <v>Red</v>
      </c>
      <c r="AD459" t="str">
        <f>VLOOKUP($Z459,'oddspedia-matches'!$A:$AD,AD$2,0)</f>
        <v>Red</v>
      </c>
      <c r="AE459" t="str">
        <f>VLOOKUP($Z459,'oddspedia-matches'!$A:$AD,AE$2,0)</f>
        <v>Green</v>
      </c>
      <c r="AF459" t="str">
        <f>VLOOKUP($Z459,'oddspedia-matches'!$A:$AD,AF$2,0)</f>
        <v>Red</v>
      </c>
      <c r="AG459" t="str">
        <f>VLOOKUP($Z459,'oddspedia-matches'!$A:$AD,AG$2,0)</f>
        <v>Green</v>
      </c>
      <c r="AH459" t="str">
        <f>VLOOKUP($Z459,'oddspedia-matches'!$A:$AD,AH$2,0)</f>
        <v>Green</v>
      </c>
      <c r="AI459" t="str">
        <f>VLOOKUP($Z459,'oddspedia-matches'!$A:$AD,AI$2,0)</f>
        <v>Red</v>
      </c>
      <c r="AJ459" t="str">
        <f>VLOOKUP($Z459,'oddspedia-matches'!$A:$AD,AJ$2,0)</f>
        <v>Red</v>
      </c>
      <c r="AK459" t="str">
        <f>VLOOKUP($Z459,'oddspedia-matches'!$A:$AD,AK$2,0)</f>
        <v>Green</v>
      </c>
      <c r="AL459" t="str">
        <f>VLOOKUP($Z459,'oddspedia-matches'!$A:$AD,AL$2,0)</f>
        <v>Green</v>
      </c>
      <c r="AM459" t="str">
        <f>VLOOKUP($Z459,'oddspedia-matches'!$A:$AD,AM$2,0)</f>
        <v>Green</v>
      </c>
      <c r="AN459" t="str">
        <f>VLOOKUP($Z459,'oddspedia-matches'!$A:$AD,AN$2,0)</f>
        <v>Red</v>
      </c>
      <c r="AO459" t="str">
        <f>VLOOKUP($Z459,'oddspedia-matches'!$A:$AD,AO$2,0)</f>
        <v>Red</v>
      </c>
      <c r="AP459" t="str">
        <f>VLOOKUP($Z459,'oddspedia-matches'!$A:$AD,AP$2,0)</f>
        <v>Green</v>
      </c>
      <c r="AQ459" t="str">
        <f>VLOOKUP($Z459,'oddspedia-matches'!$A:$AD,AQ$2,0)</f>
        <v>Red</v>
      </c>
    </row>
    <row r="460" spans="2:43" hidden="1" x14ac:dyDescent="0.25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Ferroviario CE</v>
      </c>
      <c r="Y460" t="str">
        <f>VLOOKUP(F460,'Transform table'!A:B,2,0)</f>
        <v>Goiatuba EC</v>
      </c>
      <c r="Z460" t="str">
        <f t="shared" si="7"/>
        <v>26/07/2026Ferroviario CEGoiatuba EC</v>
      </c>
      <c r="AA460" t="str">
        <f>VLOOKUP($Z460,'oddspedia-matches'!$A:$AD,AA$2,0)</f>
        <v>1 - 2</v>
      </c>
      <c r="AB460" t="str">
        <f>VLOOKUP($Z460,'oddspedia-matches'!$A:$AD,AB$2,0)</f>
        <v>Red</v>
      </c>
      <c r="AC460" t="str">
        <f>VLOOKUP($Z460,'oddspedia-matches'!$A:$AD,AC$2,0)</f>
        <v>Red</v>
      </c>
      <c r="AD460" t="str">
        <f>VLOOKUP($Z460,'oddspedia-matches'!$A:$AD,AD$2,0)</f>
        <v>Green</v>
      </c>
      <c r="AE460" t="str">
        <f>VLOOKUP($Z460,'oddspedia-matches'!$A:$AD,AE$2,0)</f>
        <v>Red</v>
      </c>
      <c r="AF460" t="str">
        <f>VLOOKUP($Z460,'oddspedia-matches'!$A:$AD,AF$2,0)</f>
        <v>Green</v>
      </c>
      <c r="AG460" t="str">
        <f>VLOOKUP($Z460,'oddspedia-matches'!$A:$AD,AG$2,0)</f>
        <v>Green</v>
      </c>
      <c r="AH460" t="str">
        <f>VLOOKUP($Z460,'oddspedia-matches'!$A:$AD,AH$2,0)</f>
        <v>Red</v>
      </c>
      <c r="AI460" t="str">
        <f>VLOOKUP($Z460,'oddspedia-matches'!$A:$AD,AI$2,0)</f>
        <v>Green</v>
      </c>
      <c r="AJ460" t="str">
        <f>VLOOKUP($Z460,'oddspedia-matches'!$A:$AD,AJ$2,0)</f>
        <v>Red</v>
      </c>
      <c r="AK460" t="str">
        <f>VLOOKUP($Z460,'oddspedia-matches'!$A:$AD,AK$2,0)</f>
        <v>Red</v>
      </c>
      <c r="AL460" t="str">
        <f>VLOOKUP($Z460,'oddspedia-matches'!$A:$AD,AL$2,0)</f>
        <v>Green</v>
      </c>
      <c r="AM460" t="str">
        <f>VLOOKUP($Z460,'oddspedia-matches'!$A:$AD,AM$2,0)</f>
        <v>Green</v>
      </c>
      <c r="AN460" t="str">
        <f>VLOOKUP($Z460,'oddspedia-matches'!$A:$AD,AN$2,0)</f>
        <v>Red</v>
      </c>
      <c r="AO460" t="str">
        <f>VLOOKUP($Z460,'oddspedia-matches'!$A:$AD,AO$2,0)</f>
        <v>Green</v>
      </c>
      <c r="AP460" t="str">
        <f>VLOOKUP($Z460,'oddspedia-matches'!$A:$AD,AP$2,0)</f>
        <v>Green</v>
      </c>
      <c r="AQ460" t="str">
        <f>VLOOKUP($Z460,'oddspedia-matches'!$A:$AD,AQ$2,0)</f>
        <v>Red</v>
      </c>
    </row>
    <row r="461" spans="2:43" hidden="1" x14ac:dyDescent="0.25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Treze PB</v>
      </c>
      <c r="Y461" t="str">
        <f>VLOOKUP(F461,'Transform table'!A:B,2,0)</f>
        <v>Sao Jose RS</v>
      </c>
      <c r="Z461" t="str">
        <f t="shared" si="7"/>
        <v>26/07/2026Treze PBSao Jose RS</v>
      </c>
      <c r="AA461" t="str">
        <f>VLOOKUP($Z461,'oddspedia-matches'!$A:$AD,AA$2,0)</f>
        <v>1 - 0</v>
      </c>
      <c r="AB461" t="str">
        <f>VLOOKUP($Z461,'oddspedia-matches'!$A:$AD,AB$2,0)</f>
        <v>Green</v>
      </c>
      <c r="AC461" t="str">
        <f>VLOOKUP($Z461,'oddspedia-matches'!$A:$AD,AC$2,0)</f>
        <v>Red</v>
      </c>
      <c r="AD461" t="str">
        <f>VLOOKUP($Z461,'oddspedia-matches'!$A:$AD,AD$2,0)</f>
        <v>Red</v>
      </c>
      <c r="AE461" t="str">
        <f>VLOOKUP($Z461,'oddspedia-matches'!$A:$AD,AE$2,0)</f>
        <v>Green</v>
      </c>
      <c r="AF461" t="str">
        <f>VLOOKUP($Z461,'oddspedia-matches'!$A:$AD,AF$2,0)</f>
        <v>Red</v>
      </c>
      <c r="AG461" t="str">
        <f>VLOOKUP($Z461,'oddspedia-matches'!$A:$AD,AG$2,0)</f>
        <v>Green</v>
      </c>
      <c r="AH461" t="str">
        <f>VLOOKUP($Z461,'oddspedia-matches'!$A:$AD,AH$2,0)</f>
        <v>Green</v>
      </c>
      <c r="AI461" t="str">
        <f>VLOOKUP($Z461,'oddspedia-matches'!$A:$AD,AI$2,0)</f>
        <v>Red</v>
      </c>
      <c r="AJ461" t="str">
        <f>VLOOKUP($Z461,'oddspedia-matches'!$A:$AD,AJ$2,0)</f>
        <v>Red</v>
      </c>
      <c r="AK461" t="str">
        <f>VLOOKUP($Z461,'oddspedia-matches'!$A:$AD,AK$2,0)</f>
        <v>Green</v>
      </c>
      <c r="AL461" t="str">
        <f>VLOOKUP($Z461,'oddspedia-matches'!$A:$AD,AL$2,0)</f>
        <v>Red</v>
      </c>
      <c r="AM461" t="str">
        <f>VLOOKUP($Z461,'oddspedia-matches'!$A:$AD,AM$2,0)</f>
        <v>Red</v>
      </c>
      <c r="AN461" t="str">
        <f>VLOOKUP($Z461,'oddspedia-matches'!$A:$AD,AN$2,0)</f>
        <v>Green</v>
      </c>
      <c r="AO461" t="str">
        <f>VLOOKUP($Z461,'oddspedia-matches'!$A:$AD,AO$2,0)</f>
        <v>Green</v>
      </c>
      <c r="AP461" t="str">
        <f>VLOOKUP($Z461,'oddspedia-matches'!$A:$AD,AP$2,0)</f>
        <v>Red</v>
      </c>
      <c r="AQ461" t="str">
        <f>VLOOKUP($Z461,'oddspedia-matches'!$A:$AD,AQ$2,0)</f>
        <v>Green</v>
      </c>
    </row>
    <row r="462" spans="2:43" hidden="1" x14ac:dyDescent="0.25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 t="shared" si="7"/>
        <v>26/07/2026Barcelona SCLDU Quito</v>
      </c>
      <c r="AA462" t="str">
        <f>VLOOKUP($Z462,'oddspedia-matches'!$A:$AD,AA$2,0)</f>
        <v>0 - 1</v>
      </c>
      <c r="AB462" t="str">
        <f>VLOOKUP($Z462,'oddspedia-matches'!$A:$AD,AB$2,0)</f>
        <v>Red</v>
      </c>
      <c r="AC462" t="str">
        <f>VLOOKUP($Z462,'oddspedia-matches'!$A:$AD,AC$2,0)</f>
        <v>Red</v>
      </c>
      <c r="AD462" t="str">
        <f>VLOOKUP($Z462,'oddspedia-matches'!$A:$AD,AD$2,0)</f>
        <v>Green</v>
      </c>
      <c r="AE462" t="str">
        <f>VLOOKUP($Z462,'oddspedia-matches'!$A:$AD,AE$2,0)</f>
        <v>Red</v>
      </c>
      <c r="AF462" t="str">
        <f>VLOOKUP($Z462,'oddspedia-matches'!$A:$AD,AF$2,0)</f>
        <v>Green</v>
      </c>
      <c r="AG462" t="str">
        <f>VLOOKUP($Z462,'oddspedia-matches'!$A:$AD,AG$2,0)</f>
        <v>Green</v>
      </c>
      <c r="AH462" t="str">
        <f>VLOOKUP($Z462,'oddspedia-matches'!$A:$AD,AH$2,0)</f>
        <v>Red</v>
      </c>
      <c r="AI462" t="str">
        <f>VLOOKUP($Z462,'oddspedia-matches'!$A:$AD,AI$2,0)</f>
        <v>Green</v>
      </c>
      <c r="AJ462" t="str">
        <f>VLOOKUP($Z462,'oddspedia-matches'!$A:$AD,AJ$2,0)</f>
        <v>Red</v>
      </c>
      <c r="AK462" t="str">
        <f>VLOOKUP($Z462,'oddspedia-matches'!$A:$AD,AK$2,0)</f>
        <v>Red</v>
      </c>
      <c r="AL462" t="str">
        <f>VLOOKUP($Z462,'oddspedia-matches'!$A:$AD,AL$2,0)</f>
        <v>Red</v>
      </c>
      <c r="AM462" t="str">
        <f>VLOOKUP($Z462,'oddspedia-matches'!$A:$AD,AM$2,0)</f>
        <v>Red</v>
      </c>
      <c r="AN462" t="str">
        <f>VLOOKUP($Z462,'oddspedia-matches'!$A:$AD,AN$2,0)</f>
        <v>Green</v>
      </c>
      <c r="AO462" t="str">
        <f>VLOOKUP($Z462,'oddspedia-matches'!$A:$AD,AO$2,0)</f>
        <v>Green</v>
      </c>
      <c r="AP462" t="str">
        <f>VLOOKUP($Z462,'oddspedia-matches'!$A:$AD,AP$2,0)</f>
        <v>Red</v>
      </c>
      <c r="AQ462" t="str">
        <f>VLOOKUP($Z462,'oddspedia-matches'!$A:$AD,AQ$2,0)</f>
        <v>Green</v>
      </c>
    </row>
    <row r="463" spans="2:43" hidden="1" x14ac:dyDescent="0.25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 t="shared" si="7"/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hidden="1" x14ac:dyDescent="0.25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Timbers II</v>
      </c>
      <c r="Y464" t="str">
        <f>VLOOKUP(F464,'Transform table'!A:B,2,0)</f>
        <v>Real Monarchs SLC</v>
      </c>
      <c r="Z464" t="str">
        <f t="shared" si="7"/>
        <v>26/07/2026Portland Timbers IIReal Monarchs SLC</v>
      </c>
      <c r="AA464" t="str">
        <f>VLOOKUP($Z464,'oddspedia-matches'!$A:$AD,AA$2,0)</f>
        <v>1 - 0</v>
      </c>
      <c r="AB464" t="str">
        <f>VLOOKUP($Z464,'oddspedia-matches'!$A:$AD,AB$2,0)</f>
        <v>Green</v>
      </c>
      <c r="AC464" t="str">
        <f>VLOOKUP($Z464,'oddspedia-matches'!$A:$AD,AC$2,0)</f>
        <v>Red</v>
      </c>
      <c r="AD464" t="str">
        <f>VLOOKUP($Z464,'oddspedia-matches'!$A:$AD,AD$2,0)</f>
        <v>Red</v>
      </c>
      <c r="AE464" t="str">
        <f>VLOOKUP($Z464,'oddspedia-matches'!$A:$AD,AE$2,0)</f>
        <v>Green</v>
      </c>
      <c r="AF464" t="str">
        <f>VLOOKUP($Z464,'oddspedia-matches'!$A:$AD,AF$2,0)</f>
        <v>Red</v>
      </c>
      <c r="AG464" t="str">
        <f>VLOOKUP($Z464,'oddspedia-matches'!$A:$AD,AG$2,0)</f>
        <v>Green</v>
      </c>
      <c r="AH464" t="str">
        <f>VLOOKUP($Z464,'oddspedia-matches'!$A:$AD,AH$2,0)</f>
        <v>Red</v>
      </c>
      <c r="AI464" t="str">
        <f>VLOOKUP($Z464,'oddspedia-matches'!$A:$AD,AI$2,0)</f>
        <v>Green</v>
      </c>
      <c r="AJ464" t="str">
        <f>VLOOKUP($Z464,'oddspedia-matches'!$A:$AD,AJ$2,0)</f>
        <v>Red</v>
      </c>
      <c r="AK464" t="str">
        <f>VLOOKUP($Z464,'oddspedia-matches'!$A:$AD,AK$2,0)</f>
        <v>Red</v>
      </c>
      <c r="AL464" t="str">
        <f>VLOOKUP($Z464,'oddspedia-matches'!$A:$AD,AL$2,0)</f>
        <v>Red</v>
      </c>
      <c r="AM464" t="str">
        <f>VLOOKUP($Z464,'oddspedia-matches'!$A:$AD,AM$2,0)</f>
        <v>Red</v>
      </c>
      <c r="AN464" t="str">
        <f>VLOOKUP($Z464,'oddspedia-matches'!$A:$AD,AN$2,0)</f>
        <v>Green</v>
      </c>
      <c r="AO464" t="str">
        <f>VLOOKUP($Z464,'oddspedia-matches'!$A:$AD,AO$2,0)</f>
        <v>Green</v>
      </c>
      <c r="AP464" t="str">
        <f>VLOOKUP($Z464,'oddspedia-matches'!$A:$AD,AP$2,0)</f>
        <v>Red</v>
      </c>
      <c r="AQ464" t="str">
        <f>VLOOKUP($Z464,'oddspedia-matches'!$A:$AD,AQ$2,0)</f>
        <v>Green</v>
      </c>
    </row>
    <row r="465" spans="2:43" hidden="1" x14ac:dyDescent="0.25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str">
        <f>VLOOKUP(F465,'Transform table'!A:B,2,0)</f>
        <v>Atletico Independiente</v>
      </c>
      <c r="Z465" t="str">
        <f t="shared" si="7"/>
        <v>26/07/2026Estudiantes de La PlataAtletico Independiente</v>
      </c>
      <c r="AA465" t="str">
        <f>VLOOKUP($Z465,'oddspedia-matches'!$A:$AD,AA$2,0)</f>
        <v>0 - 2</v>
      </c>
      <c r="AB465" t="str">
        <f>VLOOKUP($Z465,'oddspedia-matches'!$A:$AD,AB$2,0)</f>
        <v>Red</v>
      </c>
      <c r="AC465" t="str">
        <f>VLOOKUP($Z465,'oddspedia-matches'!$A:$AD,AC$2,0)</f>
        <v>Red</v>
      </c>
      <c r="AD465" t="str">
        <f>VLOOKUP($Z465,'oddspedia-matches'!$A:$AD,AD$2,0)</f>
        <v>Green</v>
      </c>
      <c r="AE465" t="str">
        <f>VLOOKUP($Z465,'oddspedia-matches'!$A:$AD,AE$2,0)</f>
        <v>Red</v>
      </c>
      <c r="AF465" t="str">
        <f>VLOOKUP($Z465,'oddspedia-matches'!$A:$AD,AF$2,0)</f>
        <v>Green</v>
      </c>
      <c r="AG465" t="str">
        <f>VLOOKUP($Z465,'oddspedia-matches'!$A:$AD,AG$2,0)</f>
        <v>Green</v>
      </c>
      <c r="AH465" t="str">
        <f>VLOOKUP($Z465,'oddspedia-matches'!$A:$AD,AH$2,0)</f>
        <v>Red</v>
      </c>
      <c r="AI465" t="str">
        <f>VLOOKUP($Z465,'oddspedia-matches'!$A:$AD,AI$2,0)</f>
        <v>Green</v>
      </c>
      <c r="AJ465" t="str">
        <f>VLOOKUP($Z465,'oddspedia-matches'!$A:$AD,AJ$2,0)</f>
        <v>Red</v>
      </c>
      <c r="AK465" t="str">
        <f>VLOOKUP($Z465,'oddspedia-matches'!$A:$AD,AK$2,0)</f>
        <v>Red</v>
      </c>
      <c r="AL465" t="str">
        <f>VLOOKUP($Z465,'oddspedia-matches'!$A:$AD,AL$2,0)</f>
        <v>Green</v>
      </c>
      <c r="AM465" t="str">
        <f>VLOOKUP($Z465,'oddspedia-matches'!$A:$AD,AM$2,0)</f>
        <v>Red</v>
      </c>
      <c r="AN465" t="str">
        <f>VLOOKUP($Z465,'oddspedia-matches'!$A:$AD,AN$2,0)</f>
        <v>Green</v>
      </c>
      <c r="AO465" t="str">
        <f>VLOOKUP($Z465,'oddspedia-matches'!$A:$AD,AO$2,0)</f>
        <v>Green</v>
      </c>
      <c r="AP465" t="str">
        <f>VLOOKUP($Z465,'oddspedia-matches'!$A:$AD,AP$2,0)</f>
        <v>Red</v>
      </c>
      <c r="AQ465" t="str">
        <f>VLOOKUP($Z465,'oddspedia-matches'!$A:$AD,AQ$2,0)</f>
        <v>Green</v>
      </c>
    </row>
    <row r="466" spans="2:43" hidden="1" x14ac:dyDescent="0.25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Comerciantes Unidos</v>
      </c>
      <c r="Y466" t="str">
        <f>VLOOKUP(F466,'Transform table'!A:B,2,0)</f>
        <v>Alianza Lima</v>
      </c>
      <c r="Z466" t="str">
        <f t="shared" si="7"/>
        <v>26/07/2026Comerciantes UnidosAlianza Lima</v>
      </c>
      <c r="AA466" t="str">
        <f>VLOOKUP($Z466,'oddspedia-matches'!$A:$AD,AA$2,0)</f>
        <v>2 - 2</v>
      </c>
      <c r="AB466" t="str">
        <f>VLOOKUP($Z466,'oddspedia-matches'!$A:$AD,AB$2,0)</f>
        <v>Red</v>
      </c>
      <c r="AC466" t="str">
        <f>VLOOKUP($Z466,'oddspedia-matches'!$A:$AD,AC$2,0)</f>
        <v>Green</v>
      </c>
      <c r="AD466" t="str">
        <f>VLOOKUP($Z466,'oddspedia-matches'!$A:$AD,AD$2,0)</f>
        <v>Red</v>
      </c>
      <c r="AE466" t="str">
        <f>VLOOKUP($Z466,'oddspedia-matches'!$A:$AD,AE$2,0)</f>
        <v>Green</v>
      </c>
      <c r="AF466" t="str">
        <f>VLOOKUP($Z466,'oddspedia-matches'!$A:$AD,AF$2,0)</f>
        <v>Green</v>
      </c>
      <c r="AG466" t="str">
        <f>VLOOKUP($Z466,'oddspedia-matches'!$A:$AD,AG$2,0)</f>
        <v>Red</v>
      </c>
      <c r="AH466" t="str">
        <f>VLOOKUP($Z466,'oddspedia-matches'!$A:$AD,AH$2,0)</f>
        <v>Red</v>
      </c>
      <c r="AI466" t="str">
        <f>VLOOKUP($Z466,'oddspedia-matches'!$A:$AD,AI$2,0)</f>
        <v>Green</v>
      </c>
      <c r="AJ466" t="str">
        <f>VLOOKUP($Z466,'oddspedia-matches'!$A:$AD,AJ$2,0)</f>
        <v>Red</v>
      </c>
      <c r="AK466" t="str">
        <f>VLOOKUP($Z466,'oddspedia-matches'!$A:$AD,AK$2,0)</f>
        <v>Green</v>
      </c>
      <c r="AL466" t="str">
        <f>VLOOKUP($Z466,'oddspedia-matches'!$A:$AD,AL$2,0)</f>
        <v>Green</v>
      </c>
      <c r="AM466" t="str">
        <f>VLOOKUP($Z466,'oddspedia-matches'!$A:$AD,AM$2,0)</f>
        <v>Green</v>
      </c>
      <c r="AN466" t="str">
        <f>VLOOKUP($Z466,'oddspedia-matches'!$A:$AD,AN$2,0)</f>
        <v>Red</v>
      </c>
      <c r="AO466" t="str">
        <f>VLOOKUP($Z466,'oddspedia-matches'!$A:$AD,AO$2,0)</f>
        <v>Red</v>
      </c>
      <c r="AP466" t="str">
        <f>VLOOKUP($Z466,'oddspedia-matches'!$A:$AD,AP$2,0)</f>
        <v>Green</v>
      </c>
      <c r="AQ466" t="str">
        <f>VLOOKUP($Z466,'oddspedia-matches'!$A:$AD,AQ$2,0)</f>
        <v>Red</v>
      </c>
    </row>
    <row r="467" spans="2:43" hidden="1" x14ac:dyDescent="0.25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 t="shared" si="7"/>
        <v>26/07/2026Orense SCIndependiente del Valle</v>
      </c>
      <c r="AA467" t="str">
        <f>VLOOKUP($Z467,'oddspedia-matches'!$A:$AD,AA$2,0)</f>
        <v>2 - 3</v>
      </c>
      <c r="AB467" t="str">
        <f>VLOOKUP($Z467,'oddspedia-matches'!$A:$AD,AB$2,0)</f>
        <v>Red</v>
      </c>
      <c r="AC467" t="str">
        <f>VLOOKUP($Z467,'oddspedia-matches'!$A:$AD,AC$2,0)</f>
        <v>Red</v>
      </c>
      <c r="AD467" t="str">
        <f>VLOOKUP($Z467,'oddspedia-matches'!$A:$AD,AD$2,0)</f>
        <v>Green</v>
      </c>
      <c r="AE467" t="str">
        <f>VLOOKUP($Z467,'oddspedia-matches'!$A:$AD,AE$2,0)</f>
        <v>Red</v>
      </c>
      <c r="AF467" t="str">
        <f>VLOOKUP($Z467,'oddspedia-matches'!$A:$AD,AF$2,0)</f>
        <v>Green</v>
      </c>
      <c r="AG467" t="str">
        <f>VLOOKUP($Z467,'oddspedia-matches'!$A:$AD,AG$2,0)</f>
        <v>Green</v>
      </c>
      <c r="AH467" t="str">
        <f>VLOOKUP($Z467,'oddspedia-matches'!$A:$AD,AH$2,0)</f>
        <v>Red</v>
      </c>
      <c r="AI467" t="str">
        <f>VLOOKUP($Z467,'oddspedia-matches'!$A:$AD,AI$2,0)</f>
        <v>Red</v>
      </c>
      <c r="AJ467" t="str">
        <f>VLOOKUP($Z467,'oddspedia-matches'!$A:$AD,AJ$2,0)</f>
        <v>Green</v>
      </c>
      <c r="AK467" t="str">
        <f>VLOOKUP($Z467,'oddspedia-matches'!$A:$AD,AK$2,0)</f>
        <v>Green</v>
      </c>
      <c r="AL467" t="str">
        <f>VLOOKUP($Z467,'oddspedia-matches'!$A:$AD,AL$2,0)</f>
        <v>Green</v>
      </c>
      <c r="AM467" t="str">
        <f>VLOOKUP($Z467,'oddspedia-matches'!$A:$AD,AM$2,0)</f>
        <v>Green</v>
      </c>
      <c r="AN467" t="str">
        <f>VLOOKUP($Z467,'oddspedia-matches'!$A:$AD,AN$2,0)</f>
        <v>Red</v>
      </c>
      <c r="AO467" t="str">
        <f>VLOOKUP($Z467,'oddspedia-matches'!$A:$AD,AO$2,0)</f>
        <v>Red</v>
      </c>
      <c r="AP467" t="str">
        <f>VLOOKUP($Z467,'oddspedia-matches'!$A:$AD,AP$2,0)</f>
        <v>Green</v>
      </c>
      <c r="AQ467" t="str">
        <f>VLOOKUP($Z467,'oddspedia-matches'!$A:$AD,AQ$2,0)</f>
        <v>Red</v>
      </c>
    </row>
    <row r="468" spans="2:43" hidden="1" x14ac:dyDescent="0.25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str">
        <f>VLOOKUP(F468,'Transform table'!A:B,2,0)</f>
        <v>Deportivo Maipu</v>
      </c>
      <c r="Z468" t="str">
        <f t="shared" si="7"/>
        <v>26/07/2026Gimnasia y TiroDeportivo Maipu</v>
      </c>
      <c r="AA468" t="str">
        <f>VLOOKUP($Z468,'oddspedia-matches'!$A:$AD,AA$2,0)</f>
        <v>1 - 0</v>
      </c>
      <c r="AB468" t="str">
        <f>VLOOKUP($Z468,'oddspedia-matches'!$A:$AD,AB$2,0)</f>
        <v>Green</v>
      </c>
      <c r="AC468" t="str">
        <f>VLOOKUP($Z468,'oddspedia-matches'!$A:$AD,AC$2,0)</f>
        <v>Red</v>
      </c>
      <c r="AD468" t="str">
        <f>VLOOKUP($Z468,'oddspedia-matches'!$A:$AD,AD$2,0)</f>
        <v>Red</v>
      </c>
      <c r="AE468" t="str">
        <f>VLOOKUP($Z468,'oddspedia-matches'!$A:$AD,AE$2,0)</f>
        <v>Green</v>
      </c>
      <c r="AF468" t="str">
        <f>VLOOKUP($Z468,'oddspedia-matches'!$A:$AD,AF$2,0)</f>
        <v>Red</v>
      </c>
      <c r="AG468" t="str">
        <f>VLOOKUP($Z468,'oddspedia-matches'!$A:$AD,AG$2,0)</f>
        <v>Green</v>
      </c>
      <c r="AH468" t="str">
        <f>VLOOKUP($Z468,'oddspedia-matches'!$A:$AD,AH$2,0)</f>
        <v>Red</v>
      </c>
      <c r="AI468" t="str">
        <f>VLOOKUP($Z468,'oddspedia-matches'!$A:$AD,AI$2,0)</f>
        <v>Green</v>
      </c>
      <c r="AJ468" t="str">
        <f>VLOOKUP($Z468,'oddspedia-matches'!$A:$AD,AJ$2,0)</f>
        <v>Red</v>
      </c>
      <c r="AK468" t="str">
        <f>VLOOKUP($Z468,'oddspedia-matches'!$A:$AD,AK$2,0)</f>
        <v>Red</v>
      </c>
      <c r="AL468" t="str">
        <f>VLOOKUP($Z468,'oddspedia-matches'!$A:$AD,AL$2,0)</f>
        <v>Red</v>
      </c>
      <c r="AM468" t="str">
        <f>VLOOKUP($Z468,'oddspedia-matches'!$A:$AD,AM$2,0)</f>
        <v>Red</v>
      </c>
      <c r="AN468" t="str">
        <f>VLOOKUP($Z468,'oddspedia-matches'!$A:$AD,AN$2,0)</f>
        <v>Green</v>
      </c>
      <c r="AO468" t="str">
        <f>VLOOKUP($Z468,'oddspedia-matches'!$A:$AD,AO$2,0)</f>
        <v>Green</v>
      </c>
      <c r="AP468" t="str">
        <f>VLOOKUP($Z468,'oddspedia-matches'!$A:$AD,AP$2,0)</f>
        <v>Red</v>
      </c>
      <c r="AQ468" t="str">
        <f>VLOOKUP($Z468,'oddspedia-matches'!$A:$AD,AQ$2,0)</f>
        <v>Green</v>
      </c>
    </row>
    <row r="469" spans="2:43" hidden="1" x14ac:dyDescent="0.25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tr">
        <f>VLOOKUP(E469,'Transform table'!A:B,2,0)</f>
        <v>York 9 FC</v>
      </c>
      <c r="Y469" t="str">
        <f>VLOOKUP(F469,'Transform table'!A:B,2,0)</f>
        <v>Forge FC</v>
      </c>
      <c r="Z469" t="str">
        <f t="shared" si="7"/>
        <v>26/07/2026York 9 FCForge FC</v>
      </c>
      <c r="AA469" t="str">
        <f>VLOOKUP($Z469,'oddspedia-matches'!$A:$AD,AA$2,0)</f>
        <v>1 - 3</v>
      </c>
      <c r="AB469" t="str">
        <f>VLOOKUP($Z469,'oddspedia-matches'!$A:$AD,AB$2,0)</f>
        <v>Red</v>
      </c>
      <c r="AC469" t="str">
        <f>VLOOKUP($Z469,'oddspedia-matches'!$A:$AD,AC$2,0)</f>
        <v>Red</v>
      </c>
      <c r="AD469" t="str">
        <f>VLOOKUP($Z469,'oddspedia-matches'!$A:$AD,AD$2,0)</f>
        <v>Green</v>
      </c>
      <c r="AE469" t="str">
        <f>VLOOKUP($Z469,'oddspedia-matches'!$A:$AD,AE$2,0)</f>
        <v>Red</v>
      </c>
      <c r="AF469" t="str">
        <f>VLOOKUP($Z469,'oddspedia-matches'!$A:$AD,AF$2,0)</f>
        <v>Green</v>
      </c>
      <c r="AG469" t="str">
        <f>VLOOKUP($Z469,'oddspedia-matches'!$A:$AD,AG$2,0)</f>
        <v>Green</v>
      </c>
      <c r="AH469" t="str">
        <f>VLOOKUP($Z469,'oddspedia-matches'!$A:$AD,AH$2,0)</f>
        <v>Red</v>
      </c>
      <c r="AI469" t="str">
        <f>VLOOKUP($Z469,'oddspedia-matches'!$A:$AD,AI$2,0)</f>
        <v>Green</v>
      </c>
      <c r="AJ469" t="str">
        <f>VLOOKUP($Z469,'oddspedia-matches'!$A:$AD,AJ$2,0)</f>
        <v>Red</v>
      </c>
      <c r="AK469" t="str">
        <f>VLOOKUP($Z469,'oddspedia-matches'!$A:$AD,AK$2,0)</f>
        <v>Green</v>
      </c>
      <c r="AL469" t="str">
        <f>VLOOKUP($Z469,'oddspedia-matches'!$A:$AD,AL$2,0)</f>
        <v>Green</v>
      </c>
      <c r="AM469" t="str">
        <f>VLOOKUP($Z469,'oddspedia-matches'!$A:$AD,AM$2,0)</f>
        <v>Green</v>
      </c>
      <c r="AN469" t="str">
        <f>VLOOKUP($Z469,'oddspedia-matches'!$A:$AD,AN$2,0)</f>
        <v>Red</v>
      </c>
      <c r="AO469" t="str">
        <f>VLOOKUP($Z469,'oddspedia-matches'!$A:$AD,AO$2,0)</f>
        <v>Red</v>
      </c>
      <c r="AP469" t="str">
        <f>VLOOKUP($Z469,'oddspedia-matches'!$A:$AD,AP$2,0)</f>
        <v>Green</v>
      </c>
      <c r="AQ469" t="str">
        <f>VLOOKUP($Z469,'oddspedia-matches'!$A:$AD,AQ$2,0)</f>
        <v>Red</v>
      </c>
    </row>
    <row r="470" spans="2:43" hidden="1" x14ac:dyDescent="0.25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Patriotas FC</v>
      </c>
      <c r="Y470" t="str">
        <f>VLOOKUP(F470,'Transform table'!A:B,2,0)</f>
        <v>Internacional FC Palmira</v>
      </c>
      <c r="Z470" t="str">
        <f t="shared" si="7"/>
        <v>26/07/2026Patriotas FCInternacional FC Palmira</v>
      </c>
      <c r="AA470" t="str">
        <f>VLOOKUP($Z470,'oddspedia-matches'!$A:$AD,AA$2,0)</f>
        <v>3 - 1</v>
      </c>
      <c r="AB470" t="str">
        <f>VLOOKUP($Z470,'oddspedia-matches'!$A:$AD,AB$2,0)</f>
        <v>Green</v>
      </c>
      <c r="AC470" t="str">
        <f>VLOOKUP($Z470,'oddspedia-matches'!$A:$AD,AC$2,0)</f>
        <v>Red</v>
      </c>
      <c r="AD470" t="str">
        <f>VLOOKUP($Z470,'oddspedia-matches'!$A:$AD,AD$2,0)</f>
        <v>Red</v>
      </c>
      <c r="AE470" t="str">
        <f>VLOOKUP($Z470,'oddspedia-matches'!$A:$AD,AE$2,0)</f>
        <v>Green</v>
      </c>
      <c r="AF470" t="str">
        <f>VLOOKUP($Z470,'oddspedia-matches'!$A:$AD,AF$2,0)</f>
        <v>Red</v>
      </c>
      <c r="AG470" t="str">
        <f>VLOOKUP($Z470,'oddspedia-matches'!$A:$AD,AG$2,0)</f>
        <v>Green</v>
      </c>
      <c r="AH470" t="str">
        <f>VLOOKUP($Z470,'oddspedia-matches'!$A:$AD,AH$2,0)</f>
        <v>Red</v>
      </c>
      <c r="AI470" t="str">
        <f>VLOOKUP($Z470,'oddspedia-matches'!$A:$AD,AI$2,0)</f>
        <v>Red</v>
      </c>
      <c r="AJ470" t="str">
        <f>VLOOKUP($Z470,'oddspedia-matches'!$A:$AD,AJ$2,0)</f>
        <v>Green</v>
      </c>
      <c r="AK470" t="str">
        <f>VLOOKUP($Z470,'oddspedia-matches'!$A:$AD,AK$2,0)</f>
        <v>Green</v>
      </c>
      <c r="AL470" t="str">
        <f>VLOOKUP($Z470,'oddspedia-matches'!$A:$AD,AL$2,0)</f>
        <v>Green</v>
      </c>
      <c r="AM470" t="str">
        <f>VLOOKUP($Z470,'oddspedia-matches'!$A:$AD,AM$2,0)</f>
        <v>Green</v>
      </c>
      <c r="AN470" t="str">
        <f>VLOOKUP($Z470,'oddspedia-matches'!$A:$AD,AN$2,0)</f>
        <v>Red</v>
      </c>
      <c r="AO470" t="str">
        <f>VLOOKUP($Z470,'oddspedia-matches'!$A:$AD,AO$2,0)</f>
        <v>Red</v>
      </c>
      <c r="AP470" t="str">
        <f>VLOOKUP($Z470,'oddspedia-matches'!$A:$AD,AP$2,0)</f>
        <v>Green</v>
      </c>
      <c r="AQ470" t="str">
        <f>VLOOKUP($Z470,'oddspedia-matches'!$A:$AD,AQ$2,0)</f>
        <v>Red</v>
      </c>
    </row>
    <row r="471" spans="2:43" hidden="1" x14ac:dyDescent="0.25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Herrera FC</v>
      </c>
      <c r="Y471" t="str">
        <f>VLOOKUP(F471,'Transform table'!A:B,2,0)</f>
        <v>Union Cocle</v>
      </c>
      <c r="Z471" t="str">
        <f t="shared" si="7"/>
        <v>26/07/2026Herrera FCUnion Cocle</v>
      </c>
      <c r="AA471" t="str">
        <f>VLOOKUP($Z471,'oddspedia-matches'!$A:$AD,AA$2,0)</f>
        <v>1 - 0</v>
      </c>
      <c r="AB471" t="str">
        <f>VLOOKUP($Z471,'oddspedia-matches'!$A:$AD,AB$2,0)</f>
        <v>Green</v>
      </c>
      <c r="AC471" t="str">
        <f>VLOOKUP($Z471,'oddspedia-matches'!$A:$AD,AC$2,0)</f>
        <v>Red</v>
      </c>
      <c r="AD471" t="str">
        <f>VLOOKUP($Z471,'oddspedia-matches'!$A:$AD,AD$2,0)</f>
        <v>Red</v>
      </c>
      <c r="AE471" t="str">
        <f>VLOOKUP($Z471,'oddspedia-matches'!$A:$AD,AE$2,0)</f>
        <v>Green</v>
      </c>
      <c r="AF471" t="str">
        <f>VLOOKUP($Z471,'oddspedia-matches'!$A:$AD,AF$2,0)</f>
        <v>Red</v>
      </c>
      <c r="AG471" t="str">
        <f>VLOOKUP($Z471,'oddspedia-matches'!$A:$AD,AG$2,0)</f>
        <v>Green</v>
      </c>
      <c r="AH471" t="str">
        <f>VLOOKUP($Z471,'oddspedia-matches'!$A:$AD,AH$2,0)</f>
        <v>Green</v>
      </c>
      <c r="AI471" t="str">
        <f>VLOOKUP($Z471,'oddspedia-matches'!$A:$AD,AI$2,0)</f>
        <v>Red</v>
      </c>
      <c r="AJ471" t="str">
        <f>VLOOKUP($Z471,'oddspedia-matches'!$A:$AD,AJ$2,0)</f>
        <v>Red</v>
      </c>
      <c r="AK471" t="str">
        <f>VLOOKUP($Z471,'oddspedia-matches'!$A:$AD,AK$2,0)</f>
        <v>Green</v>
      </c>
      <c r="AL471" t="str">
        <f>VLOOKUP($Z471,'oddspedia-matches'!$A:$AD,AL$2,0)</f>
        <v>Red</v>
      </c>
      <c r="AM471" t="str">
        <f>VLOOKUP($Z471,'oddspedia-matches'!$A:$AD,AM$2,0)</f>
        <v>Red</v>
      </c>
      <c r="AN471" t="str">
        <f>VLOOKUP($Z471,'oddspedia-matches'!$A:$AD,AN$2,0)</f>
        <v>Green</v>
      </c>
      <c r="AO471" t="str">
        <f>VLOOKUP($Z471,'oddspedia-matches'!$A:$AD,AO$2,0)</f>
        <v>Green</v>
      </c>
      <c r="AP471" t="str">
        <f>VLOOKUP($Z471,'oddspedia-matches'!$A:$AD,AP$2,0)</f>
        <v>Red</v>
      </c>
      <c r="AQ471" t="str">
        <f>VLOOKUP($Z471,'oddspedia-matches'!$A:$AD,AQ$2,0)</f>
        <v>Green</v>
      </c>
    </row>
    <row r="472" spans="2:43" hidden="1" x14ac:dyDescent="0.25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Aguilas Pereira</v>
      </c>
      <c r="Y472" t="str">
        <f>VLOOKUP(F472,'Transform table'!A:B,2,0)</f>
        <v>Independiente Santa Fe</v>
      </c>
      <c r="Z472" t="str">
        <f t="shared" si="7"/>
        <v>26/07/2026Aguilas PereiraIndependiente Santa Fe</v>
      </c>
      <c r="AA472" t="str">
        <f>VLOOKUP($Z472,'oddspedia-matches'!$A:$AD,AA$2,0)</f>
        <v>2 - 1</v>
      </c>
      <c r="AB472" t="str">
        <f>VLOOKUP($Z472,'oddspedia-matches'!$A:$AD,AB$2,0)</f>
        <v>Green</v>
      </c>
      <c r="AC472" t="str">
        <f>VLOOKUP($Z472,'oddspedia-matches'!$A:$AD,AC$2,0)</f>
        <v>Red</v>
      </c>
      <c r="AD472" t="str">
        <f>VLOOKUP($Z472,'oddspedia-matches'!$A:$AD,AD$2,0)</f>
        <v>Red</v>
      </c>
      <c r="AE472" t="str">
        <f>VLOOKUP($Z472,'oddspedia-matches'!$A:$AD,AE$2,0)</f>
        <v>Green</v>
      </c>
      <c r="AF472" t="str">
        <f>VLOOKUP($Z472,'oddspedia-matches'!$A:$AD,AF$2,0)</f>
        <v>Red</v>
      </c>
      <c r="AG472" t="str">
        <f>VLOOKUP($Z472,'oddspedia-matches'!$A:$AD,AG$2,0)</f>
        <v>Green</v>
      </c>
      <c r="AH472" t="str">
        <f>VLOOKUP($Z472,'oddspedia-matches'!$A:$AD,AH$2,0)</f>
        <v>Red</v>
      </c>
      <c r="AI472" t="str">
        <f>VLOOKUP($Z472,'oddspedia-matches'!$A:$AD,AI$2,0)</f>
        <v>Green</v>
      </c>
      <c r="AJ472" t="str">
        <f>VLOOKUP($Z472,'oddspedia-matches'!$A:$AD,AJ$2,0)</f>
        <v>Red</v>
      </c>
      <c r="AK472" t="str">
        <f>VLOOKUP($Z472,'oddspedia-matches'!$A:$AD,AK$2,0)</f>
        <v>Red</v>
      </c>
      <c r="AL472" t="str">
        <f>VLOOKUP($Z472,'oddspedia-matches'!$A:$AD,AL$2,0)</f>
        <v>Green</v>
      </c>
      <c r="AM472" t="str">
        <f>VLOOKUP($Z472,'oddspedia-matches'!$A:$AD,AM$2,0)</f>
        <v>Green</v>
      </c>
      <c r="AN472" t="str">
        <f>VLOOKUP($Z472,'oddspedia-matches'!$A:$AD,AN$2,0)</f>
        <v>Red</v>
      </c>
      <c r="AO472" t="str">
        <f>VLOOKUP($Z472,'oddspedia-matches'!$A:$AD,AO$2,0)</f>
        <v>Green</v>
      </c>
      <c r="AP472" t="str">
        <f>VLOOKUP($Z472,'oddspedia-matches'!$A:$AD,AP$2,0)</f>
        <v>Green</v>
      </c>
      <c r="AQ472" t="str">
        <f>VLOOKUP($Z472,'oddspedia-matches'!$A:$AD,AQ$2,0)</f>
        <v>Red</v>
      </c>
    </row>
    <row r="473" spans="2:43" hidden="1" x14ac:dyDescent="0.25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 t="shared" si="7"/>
        <v>26/07/2026Club BolivarReal Potosi</v>
      </c>
      <c r="AA473" t="str">
        <f>VLOOKUP($Z473,'oddspedia-matches'!$A:$AD,AA$2,0)</f>
        <v>2 - 1</v>
      </c>
      <c r="AB473" t="str">
        <f>VLOOKUP($Z473,'oddspedia-matches'!$A:$AD,AB$2,0)</f>
        <v>Green</v>
      </c>
      <c r="AC473" t="str">
        <f>VLOOKUP($Z473,'oddspedia-matches'!$A:$AD,AC$2,0)</f>
        <v>Red</v>
      </c>
      <c r="AD473" t="str">
        <f>VLOOKUP($Z473,'oddspedia-matches'!$A:$AD,AD$2,0)</f>
        <v>Red</v>
      </c>
      <c r="AE473" t="str">
        <f>VLOOKUP($Z473,'oddspedia-matches'!$A:$AD,AE$2,0)</f>
        <v>Green</v>
      </c>
      <c r="AF473" t="str">
        <f>VLOOKUP($Z473,'oddspedia-matches'!$A:$AD,AF$2,0)</f>
        <v>Red</v>
      </c>
      <c r="AG473" t="str">
        <f>VLOOKUP($Z473,'oddspedia-matches'!$A:$AD,AG$2,0)</f>
        <v>Green</v>
      </c>
      <c r="AH473" t="str">
        <f>VLOOKUP($Z473,'oddspedia-matches'!$A:$AD,AH$2,0)</f>
        <v>Red</v>
      </c>
      <c r="AI473" t="str">
        <f>VLOOKUP($Z473,'oddspedia-matches'!$A:$AD,AI$2,0)</f>
        <v>Green</v>
      </c>
      <c r="AJ473" t="str">
        <f>VLOOKUP($Z473,'oddspedia-matches'!$A:$AD,AJ$2,0)</f>
        <v>Red</v>
      </c>
      <c r="AK473" t="str">
        <f>VLOOKUP($Z473,'oddspedia-matches'!$A:$AD,AK$2,0)</f>
        <v>Green</v>
      </c>
      <c r="AL473" t="str">
        <f>VLOOKUP($Z473,'oddspedia-matches'!$A:$AD,AL$2,0)</f>
        <v>Green</v>
      </c>
      <c r="AM473" t="str">
        <f>VLOOKUP($Z473,'oddspedia-matches'!$A:$AD,AM$2,0)</f>
        <v>Green</v>
      </c>
      <c r="AN473" t="str">
        <f>VLOOKUP($Z473,'oddspedia-matches'!$A:$AD,AN$2,0)</f>
        <v>Red</v>
      </c>
      <c r="AO473" t="str">
        <f>VLOOKUP($Z473,'oddspedia-matches'!$A:$AD,AO$2,0)</f>
        <v>Green</v>
      </c>
      <c r="AP473" t="str">
        <f>VLOOKUP($Z473,'oddspedia-matches'!$A:$AD,AP$2,0)</f>
        <v>Green</v>
      </c>
      <c r="AQ473" t="str">
        <f>VLOOKUP($Z473,'oddspedia-matches'!$A:$AD,AQ$2,0)</f>
        <v>Red</v>
      </c>
    </row>
    <row r="474" spans="2:43" hidden="1" x14ac:dyDescent="0.25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 t="shared" si="7"/>
        <v>26/07/2026Red Bull BragantinoCoritiba PR</v>
      </c>
      <c r="AA474" t="str">
        <f>VLOOKUP($Z474,'oddspedia-matches'!$A:$AD,AA$2,0)</f>
        <v>0 - 0</v>
      </c>
      <c r="AB474" t="str">
        <f>VLOOKUP($Z474,'oddspedia-matches'!$A:$AD,AB$2,0)</f>
        <v>Red</v>
      </c>
      <c r="AC474" t="str">
        <f>VLOOKUP($Z474,'oddspedia-matches'!$A:$AD,AC$2,0)</f>
        <v>Green</v>
      </c>
      <c r="AD474" t="str">
        <f>VLOOKUP($Z474,'oddspedia-matches'!$A:$AD,AD$2,0)</f>
        <v>Red</v>
      </c>
      <c r="AE474" t="str">
        <f>VLOOKUP($Z474,'oddspedia-matches'!$A:$AD,AE$2,0)</f>
        <v>Green</v>
      </c>
      <c r="AF474" t="str">
        <f>VLOOKUP($Z474,'oddspedia-matches'!$A:$AD,AF$2,0)</f>
        <v>Green</v>
      </c>
      <c r="AG474" t="str">
        <f>VLOOKUP($Z474,'oddspedia-matches'!$A:$AD,AG$2,0)</f>
        <v>Red</v>
      </c>
      <c r="AH474" t="str">
        <f>VLOOKUP($Z474,'oddspedia-matches'!$A:$AD,AH$2,0)</f>
        <v>Red</v>
      </c>
      <c r="AI474" t="str">
        <f>VLOOKUP($Z474,'oddspedia-matches'!$A:$AD,AI$2,0)</f>
        <v>Green</v>
      </c>
      <c r="AJ474" t="str">
        <f>VLOOKUP($Z474,'oddspedia-matches'!$A:$AD,AJ$2,0)</f>
        <v>Red</v>
      </c>
      <c r="AK474" t="str">
        <f>VLOOKUP($Z474,'oddspedia-matches'!$A:$AD,AK$2,0)</f>
        <v>Red</v>
      </c>
      <c r="AL474" t="str">
        <f>VLOOKUP($Z474,'oddspedia-matches'!$A:$AD,AL$2,0)</f>
        <v>Red</v>
      </c>
      <c r="AM474" t="str">
        <f>VLOOKUP($Z474,'oddspedia-matches'!$A:$AD,AM$2,0)</f>
        <v>Red</v>
      </c>
      <c r="AN474" t="str">
        <f>VLOOKUP($Z474,'oddspedia-matches'!$A:$AD,AN$2,0)</f>
        <v>Green</v>
      </c>
      <c r="AO474" t="str">
        <f>VLOOKUP($Z474,'oddspedia-matches'!$A:$AD,AO$2,0)</f>
        <v>Green</v>
      </c>
      <c r="AP474" t="str">
        <f>VLOOKUP($Z474,'oddspedia-matches'!$A:$AD,AP$2,0)</f>
        <v>Red</v>
      </c>
      <c r="AQ474" t="str">
        <f>VLOOKUP($Z474,'oddspedia-matches'!$A:$AD,AQ$2,0)</f>
        <v>Green</v>
      </c>
    </row>
    <row r="475" spans="2:43" hidden="1" x14ac:dyDescent="0.25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 t="shared" si="7"/>
        <v>26/07/2026Flamengo RJSao Paulo</v>
      </c>
      <c r="AA475" t="str">
        <f>VLOOKUP($Z475,'oddspedia-matches'!$A:$AD,AA$2,0)</f>
        <v>1 - 1</v>
      </c>
      <c r="AB475" t="str">
        <f>VLOOKUP($Z475,'oddspedia-matches'!$A:$AD,AB$2,0)</f>
        <v>Red</v>
      </c>
      <c r="AC475" t="str">
        <f>VLOOKUP($Z475,'oddspedia-matches'!$A:$AD,AC$2,0)</f>
        <v>Green</v>
      </c>
      <c r="AD475" t="str">
        <f>VLOOKUP($Z475,'oddspedia-matches'!$A:$AD,AD$2,0)</f>
        <v>Red</v>
      </c>
      <c r="AE475" t="str">
        <f>VLOOKUP($Z475,'oddspedia-matches'!$A:$AD,AE$2,0)</f>
        <v>Green</v>
      </c>
      <c r="AF475" t="str">
        <f>VLOOKUP($Z475,'oddspedia-matches'!$A:$AD,AF$2,0)</f>
        <v>Green</v>
      </c>
      <c r="AG475" t="str">
        <f>VLOOKUP($Z475,'oddspedia-matches'!$A:$AD,AG$2,0)</f>
        <v>Red</v>
      </c>
      <c r="AH475" t="str">
        <f>VLOOKUP($Z475,'oddspedia-matches'!$A:$AD,AH$2,0)</f>
        <v>Red</v>
      </c>
      <c r="AI475" t="str">
        <f>VLOOKUP($Z475,'oddspedia-matches'!$A:$AD,AI$2,0)</f>
        <v>Green</v>
      </c>
      <c r="AJ475" t="str">
        <f>VLOOKUP($Z475,'oddspedia-matches'!$A:$AD,AJ$2,0)</f>
        <v>Red</v>
      </c>
      <c r="AK475" t="str">
        <f>VLOOKUP($Z475,'oddspedia-matches'!$A:$AD,AK$2,0)</f>
        <v>Red</v>
      </c>
      <c r="AL475" t="str">
        <f>VLOOKUP($Z475,'oddspedia-matches'!$A:$AD,AL$2,0)</f>
        <v>Green</v>
      </c>
      <c r="AM475" t="str">
        <f>VLOOKUP($Z475,'oddspedia-matches'!$A:$AD,AM$2,0)</f>
        <v>Red</v>
      </c>
      <c r="AN475" t="str">
        <f>VLOOKUP($Z475,'oddspedia-matches'!$A:$AD,AN$2,0)</f>
        <v>Green</v>
      </c>
      <c r="AO475" t="str">
        <f>VLOOKUP($Z475,'oddspedia-matches'!$A:$AD,AO$2,0)</f>
        <v>Green</v>
      </c>
      <c r="AP475" t="str">
        <f>VLOOKUP($Z475,'oddspedia-matches'!$A:$AD,AP$2,0)</f>
        <v>Green</v>
      </c>
      <c r="AQ475" t="str">
        <f>VLOOKUP($Z475,'oddspedia-matches'!$A:$AD,AQ$2,0)</f>
        <v>Red</v>
      </c>
    </row>
    <row r="476" spans="2:43" hidden="1" x14ac:dyDescent="0.25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str">
        <f>VLOOKUP(F476,'Transform table'!A:B,2,0)</f>
        <v>Fluminense</v>
      </c>
      <c r="Z476" t="str">
        <f t="shared" si="7"/>
        <v>26/07/2026Gremio RSFluminense</v>
      </c>
      <c r="AA476" t="str">
        <f>VLOOKUP($Z476,'oddspedia-matches'!$A:$AD,AA$2,0)</f>
        <v>1 - 1</v>
      </c>
      <c r="AB476" t="str">
        <f>VLOOKUP($Z476,'oddspedia-matches'!$A:$AD,AB$2,0)</f>
        <v>Red</v>
      </c>
      <c r="AC476" t="str">
        <f>VLOOKUP($Z476,'oddspedia-matches'!$A:$AD,AC$2,0)</f>
        <v>Green</v>
      </c>
      <c r="AD476" t="str">
        <f>VLOOKUP($Z476,'oddspedia-matches'!$A:$AD,AD$2,0)</f>
        <v>Red</v>
      </c>
      <c r="AE476" t="str">
        <f>VLOOKUP($Z476,'oddspedia-matches'!$A:$AD,AE$2,0)</f>
        <v>Green</v>
      </c>
      <c r="AF476" t="str">
        <f>VLOOKUP($Z476,'oddspedia-matches'!$A:$AD,AF$2,0)</f>
        <v>Green</v>
      </c>
      <c r="AG476" t="str">
        <f>VLOOKUP($Z476,'oddspedia-matches'!$A:$AD,AG$2,0)</f>
        <v>Red</v>
      </c>
      <c r="AH476" t="str">
        <f>VLOOKUP($Z476,'oddspedia-matches'!$A:$AD,AH$2,0)</f>
        <v>Red</v>
      </c>
      <c r="AI476" t="str">
        <f>VLOOKUP($Z476,'oddspedia-matches'!$A:$AD,AI$2,0)</f>
        <v>Green</v>
      </c>
      <c r="AJ476" t="str">
        <f>VLOOKUP($Z476,'oddspedia-matches'!$A:$AD,AJ$2,0)</f>
        <v>Red</v>
      </c>
      <c r="AK476" t="str">
        <f>VLOOKUP($Z476,'oddspedia-matches'!$A:$AD,AK$2,0)</f>
        <v>Red</v>
      </c>
      <c r="AL476" t="str">
        <f>VLOOKUP($Z476,'oddspedia-matches'!$A:$AD,AL$2,0)</f>
        <v>Green</v>
      </c>
      <c r="AM476" t="str">
        <f>VLOOKUP($Z476,'oddspedia-matches'!$A:$AD,AM$2,0)</f>
        <v>Red</v>
      </c>
      <c r="AN476" t="str">
        <f>VLOOKUP($Z476,'oddspedia-matches'!$A:$AD,AN$2,0)</f>
        <v>Green</v>
      </c>
      <c r="AO476" t="str">
        <f>VLOOKUP($Z476,'oddspedia-matches'!$A:$AD,AO$2,0)</f>
        <v>Green</v>
      </c>
      <c r="AP476" t="str">
        <f>VLOOKUP($Z476,'oddspedia-matches'!$A:$AD,AP$2,0)</f>
        <v>Green</v>
      </c>
      <c r="AQ476" t="str">
        <f>VLOOKUP($Z476,'oddspedia-matches'!$A:$AD,AQ$2,0)</f>
        <v>Red</v>
      </c>
    </row>
    <row r="477" spans="2:43" hidden="1" x14ac:dyDescent="0.25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 t="shared" si="7"/>
        <v>26/07/2026America MineiroGoias</v>
      </c>
      <c r="AA477" t="str">
        <f>VLOOKUP($Z477,'oddspedia-matches'!$A:$AD,AA$2,0)</f>
        <v>1 - 0</v>
      </c>
      <c r="AB477" t="str">
        <f>VLOOKUP($Z477,'oddspedia-matches'!$A:$AD,AB$2,0)</f>
        <v>Green</v>
      </c>
      <c r="AC477" t="str">
        <f>VLOOKUP($Z477,'oddspedia-matches'!$A:$AD,AC$2,0)</f>
        <v>Red</v>
      </c>
      <c r="AD477" t="str">
        <f>VLOOKUP($Z477,'oddspedia-matches'!$A:$AD,AD$2,0)</f>
        <v>Red</v>
      </c>
      <c r="AE477" t="str">
        <f>VLOOKUP($Z477,'oddspedia-matches'!$A:$AD,AE$2,0)</f>
        <v>Green</v>
      </c>
      <c r="AF477" t="str">
        <f>VLOOKUP($Z477,'oddspedia-matches'!$A:$AD,AF$2,0)</f>
        <v>Red</v>
      </c>
      <c r="AG477" t="str">
        <f>VLOOKUP($Z477,'oddspedia-matches'!$A:$AD,AG$2,0)</f>
        <v>Green</v>
      </c>
      <c r="AH477" t="str">
        <f>VLOOKUP($Z477,'oddspedia-matches'!$A:$AD,AH$2,0)</f>
        <v>Red</v>
      </c>
      <c r="AI477" t="str">
        <f>VLOOKUP($Z477,'oddspedia-matches'!$A:$AD,AI$2,0)</f>
        <v>Green</v>
      </c>
      <c r="AJ477" t="str">
        <f>VLOOKUP($Z477,'oddspedia-matches'!$A:$AD,AJ$2,0)</f>
        <v>Red</v>
      </c>
      <c r="AK477" t="str">
        <f>VLOOKUP($Z477,'oddspedia-matches'!$A:$AD,AK$2,0)</f>
        <v>Red</v>
      </c>
      <c r="AL477" t="str">
        <f>VLOOKUP($Z477,'oddspedia-matches'!$A:$AD,AL$2,0)</f>
        <v>Red</v>
      </c>
      <c r="AM477" t="str">
        <f>VLOOKUP($Z477,'oddspedia-matches'!$A:$AD,AM$2,0)</f>
        <v>Red</v>
      </c>
      <c r="AN477" t="str">
        <f>VLOOKUP($Z477,'oddspedia-matches'!$A:$AD,AN$2,0)</f>
        <v>Green</v>
      </c>
      <c r="AO477" t="str">
        <f>VLOOKUP($Z477,'oddspedia-matches'!$A:$AD,AO$2,0)</f>
        <v>Green</v>
      </c>
      <c r="AP477" t="str">
        <f>VLOOKUP($Z477,'oddspedia-matches'!$A:$AD,AP$2,0)</f>
        <v>Red</v>
      </c>
      <c r="AQ477" t="str">
        <f>VLOOKUP($Z477,'oddspedia-matches'!$A:$AD,AQ$2,0)</f>
        <v>Green</v>
      </c>
    </row>
    <row r="478" spans="2:43" hidden="1" x14ac:dyDescent="0.25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 t="shared" si="7"/>
        <v>26/07/2026Londrina ECNovorizontino SP</v>
      </c>
      <c r="AA478" t="str">
        <f>VLOOKUP($Z478,'oddspedia-matches'!$A:$AD,AA$2,0)</f>
        <v>1 - 4</v>
      </c>
      <c r="AB478" t="str">
        <f>VLOOKUP($Z478,'oddspedia-matches'!$A:$AD,AB$2,0)</f>
        <v>Red</v>
      </c>
      <c r="AC478" t="str">
        <f>VLOOKUP($Z478,'oddspedia-matches'!$A:$AD,AC$2,0)</f>
        <v>Red</v>
      </c>
      <c r="AD478" t="str">
        <f>VLOOKUP($Z478,'oddspedia-matches'!$A:$AD,AD$2,0)</f>
        <v>Green</v>
      </c>
      <c r="AE478" t="str">
        <f>VLOOKUP($Z478,'oddspedia-matches'!$A:$AD,AE$2,0)</f>
        <v>Red</v>
      </c>
      <c r="AF478" t="str">
        <f>VLOOKUP($Z478,'oddspedia-matches'!$A:$AD,AF$2,0)</f>
        <v>Green</v>
      </c>
      <c r="AG478" t="str">
        <f>VLOOKUP($Z478,'oddspedia-matches'!$A:$AD,AG$2,0)</f>
        <v>Green</v>
      </c>
      <c r="AH478" t="str">
        <f>VLOOKUP($Z478,'oddspedia-matches'!$A:$AD,AH$2,0)</f>
        <v>Red</v>
      </c>
      <c r="AI478" t="str">
        <f>VLOOKUP($Z478,'oddspedia-matches'!$A:$AD,AI$2,0)</f>
        <v>Red</v>
      </c>
      <c r="AJ478" t="str">
        <f>VLOOKUP($Z478,'oddspedia-matches'!$A:$AD,AJ$2,0)</f>
        <v>Green</v>
      </c>
      <c r="AK478" t="str">
        <f>VLOOKUP($Z478,'oddspedia-matches'!$A:$AD,AK$2,0)</f>
        <v>Green</v>
      </c>
      <c r="AL478" t="str">
        <f>VLOOKUP($Z478,'oddspedia-matches'!$A:$AD,AL$2,0)</f>
        <v>Green</v>
      </c>
      <c r="AM478" t="str">
        <f>VLOOKUP($Z478,'oddspedia-matches'!$A:$AD,AM$2,0)</f>
        <v>Green</v>
      </c>
      <c r="AN478" t="str">
        <f>VLOOKUP($Z478,'oddspedia-matches'!$A:$AD,AN$2,0)</f>
        <v>Red</v>
      </c>
      <c r="AO478" t="str">
        <f>VLOOKUP($Z478,'oddspedia-matches'!$A:$AD,AO$2,0)</f>
        <v>Red</v>
      </c>
      <c r="AP478" t="str">
        <f>VLOOKUP($Z478,'oddspedia-matches'!$A:$AD,AP$2,0)</f>
        <v>Green</v>
      </c>
      <c r="AQ478" t="str">
        <f>VLOOKUP($Z478,'oddspedia-matches'!$A:$AD,AQ$2,0)</f>
        <v>Red</v>
      </c>
    </row>
    <row r="479" spans="2:43" hidden="1" x14ac:dyDescent="0.25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tr">
        <f>VLOOKUP(E479,'Transform table'!A:B,2,0)</f>
        <v>Caxias RS</v>
      </c>
      <c r="Y479" t="str">
        <f>VLOOKUP(F479,'Transform table'!A:B,2,0)</f>
        <v>Botafogo PB</v>
      </c>
      <c r="Z479" t="str">
        <f t="shared" si="7"/>
        <v>26/07/2026Caxias RSBotafogo PB</v>
      </c>
      <c r="AA479" t="str">
        <f>VLOOKUP($Z479,'oddspedia-matches'!$A:$AD,AA$2,0)</f>
        <v>1 - 2</v>
      </c>
      <c r="AB479" t="str">
        <f>VLOOKUP($Z479,'oddspedia-matches'!$A:$AD,AB$2,0)</f>
        <v>Red</v>
      </c>
      <c r="AC479" t="str">
        <f>VLOOKUP($Z479,'oddspedia-matches'!$A:$AD,AC$2,0)</f>
        <v>Red</v>
      </c>
      <c r="AD479" t="str">
        <f>VLOOKUP($Z479,'oddspedia-matches'!$A:$AD,AD$2,0)</f>
        <v>Green</v>
      </c>
      <c r="AE479" t="str">
        <f>VLOOKUP($Z479,'oddspedia-matches'!$A:$AD,AE$2,0)</f>
        <v>Red</v>
      </c>
      <c r="AF479" t="str">
        <f>VLOOKUP($Z479,'oddspedia-matches'!$A:$AD,AF$2,0)</f>
        <v>Green</v>
      </c>
      <c r="AG479" t="str">
        <f>VLOOKUP($Z479,'oddspedia-matches'!$A:$AD,AG$2,0)</f>
        <v>Green</v>
      </c>
      <c r="AH479" t="str">
        <f>VLOOKUP($Z479,'oddspedia-matches'!$A:$AD,AH$2,0)</f>
        <v>Green</v>
      </c>
      <c r="AI479" t="str">
        <f>VLOOKUP($Z479,'oddspedia-matches'!$A:$AD,AI$2,0)</f>
        <v>Red</v>
      </c>
      <c r="AJ479" t="str">
        <f>VLOOKUP($Z479,'oddspedia-matches'!$A:$AD,AJ$2,0)</f>
        <v>Red</v>
      </c>
      <c r="AK479" t="str">
        <f>VLOOKUP($Z479,'oddspedia-matches'!$A:$AD,AK$2,0)</f>
        <v>Green</v>
      </c>
      <c r="AL479" t="str">
        <f>VLOOKUP($Z479,'oddspedia-matches'!$A:$AD,AL$2,0)</f>
        <v>Green</v>
      </c>
      <c r="AM479" t="str">
        <f>VLOOKUP($Z479,'oddspedia-matches'!$A:$AD,AM$2,0)</f>
        <v>Green</v>
      </c>
      <c r="AN479" t="str">
        <f>VLOOKUP($Z479,'oddspedia-matches'!$A:$AD,AN$2,0)</f>
        <v>Red</v>
      </c>
      <c r="AO479" t="str">
        <f>VLOOKUP($Z479,'oddspedia-matches'!$A:$AD,AO$2,0)</f>
        <v>Green</v>
      </c>
      <c r="AP479" t="str">
        <f>VLOOKUP($Z479,'oddspedia-matches'!$A:$AD,AP$2,0)</f>
        <v>Green</v>
      </c>
      <c r="AQ479" t="str">
        <f>VLOOKUP($Z479,'oddspedia-matches'!$A:$AD,AQ$2,0)</f>
        <v>Red</v>
      </c>
    </row>
    <row r="480" spans="2:43" hidden="1" x14ac:dyDescent="0.25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Italiano</v>
      </c>
      <c r="Y480" t="str">
        <f>VLOOKUP(F480,'Transform table'!A:B,2,0)</f>
        <v>Universidad de Chile</v>
      </c>
      <c r="Z480" t="str">
        <f t="shared" si="7"/>
        <v>26/07/2026Audax ItalianoUniversidad de Chile</v>
      </c>
      <c r="AA480" t="str">
        <f>VLOOKUP($Z480,'oddspedia-matches'!$A:$AD,AA$2,0)</f>
        <v>1 - 2</v>
      </c>
      <c r="AB480" t="str">
        <f>VLOOKUP($Z480,'oddspedia-matches'!$A:$AD,AB$2,0)</f>
        <v>Red</v>
      </c>
      <c r="AC480" t="str">
        <f>VLOOKUP($Z480,'oddspedia-matches'!$A:$AD,AC$2,0)</f>
        <v>Red</v>
      </c>
      <c r="AD480" t="str">
        <f>VLOOKUP($Z480,'oddspedia-matches'!$A:$AD,AD$2,0)</f>
        <v>Green</v>
      </c>
      <c r="AE480" t="str">
        <f>VLOOKUP($Z480,'oddspedia-matches'!$A:$AD,AE$2,0)</f>
        <v>Red</v>
      </c>
      <c r="AF480" t="str">
        <f>VLOOKUP($Z480,'oddspedia-matches'!$A:$AD,AF$2,0)</f>
        <v>Green</v>
      </c>
      <c r="AG480" t="str">
        <f>VLOOKUP($Z480,'oddspedia-matches'!$A:$AD,AG$2,0)</f>
        <v>Green</v>
      </c>
      <c r="AH480" t="str">
        <f>VLOOKUP($Z480,'oddspedia-matches'!$A:$AD,AH$2,0)</f>
        <v>Red</v>
      </c>
      <c r="AI480" t="str">
        <f>VLOOKUP($Z480,'oddspedia-matches'!$A:$AD,AI$2,0)</f>
        <v>Red</v>
      </c>
      <c r="AJ480" t="str">
        <f>VLOOKUP($Z480,'oddspedia-matches'!$A:$AD,AJ$2,0)</f>
        <v>Green</v>
      </c>
      <c r="AK480" t="str">
        <f>VLOOKUP($Z480,'oddspedia-matches'!$A:$AD,AK$2,0)</f>
        <v>Green</v>
      </c>
      <c r="AL480" t="str">
        <f>VLOOKUP($Z480,'oddspedia-matches'!$A:$AD,AL$2,0)</f>
        <v>Green</v>
      </c>
      <c r="AM480" t="str">
        <f>VLOOKUP($Z480,'oddspedia-matches'!$A:$AD,AM$2,0)</f>
        <v>Green</v>
      </c>
      <c r="AN480" t="str">
        <f>VLOOKUP($Z480,'oddspedia-matches'!$A:$AD,AN$2,0)</f>
        <v>Red</v>
      </c>
      <c r="AO480" t="str">
        <f>VLOOKUP($Z480,'oddspedia-matches'!$A:$AD,AO$2,0)</f>
        <v>Green</v>
      </c>
      <c r="AP480" t="str">
        <f>VLOOKUP($Z480,'oddspedia-matches'!$A:$AD,AP$2,0)</f>
        <v>Green</v>
      </c>
      <c r="AQ480" t="str">
        <f>VLOOKUP($Z480,'oddspedia-matches'!$A:$AD,AQ$2,0)</f>
        <v>Red</v>
      </c>
    </row>
    <row r="481" spans="2:43" hidden="1" x14ac:dyDescent="0.25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tr">
        <f>VLOOKUP(E481,'Transform table'!A:B,2,0)</f>
        <v>San Marcos De Arica</v>
      </c>
      <c r="Y481" t="str">
        <f>VLOOKUP(F481,'Transform table'!A:B,2,0)</f>
        <v>CD Magallanes</v>
      </c>
      <c r="Z481" t="str">
        <f t="shared" si="7"/>
        <v>26/07/2026San Marcos De AricaCD Magallanes</v>
      </c>
      <c r="AA481" t="str">
        <f>VLOOKUP($Z481,'oddspedia-matches'!$A:$AD,AA$2,0)</f>
        <v>2 - 0</v>
      </c>
      <c r="AB481" t="str">
        <f>VLOOKUP($Z481,'oddspedia-matches'!$A:$AD,AB$2,0)</f>
        <v>Green</v>
      </c>
      <c r="AC481" t="str">
        <f>VLOOKUP($Z481,'oddspedia-matches'!$A:$AD,AC$2,0)</f>
        <v>Red</v>
      </c>
      <c r="AD481" t="str">
        <f>VLOOKUP($Z481,'oddspedia-matches'!$A:$AD,AD$2,0)</f>
        <v>Red</v>
      </c>
      <c r="AE481" t="str">
        <f>VLOOKUP($Z481,'oddspedia-matches'!$A:$AD,AE$2,0)</f>
        <v>Green</v>
      </c>
      <c r="AF481" t="str">
        <f>VLOOKUP($Z481,'oddspedia-matches'!$A:$AD,AF$2,0)</f>
        <v>Red</v>
      </c>
      <c r="AG481" t="str">
        <f>VLOOKUP($Z481,'oddspedia-matches'!$A:$AD,AG$2,0)</f>
        <v>Green</v>
      </c>
      <c r="AH481" t="str">
        <f>VLOOKUP($Z481,'oddspedia-matches'!$A:$AD,AH$2,0)</f>
        <v>Green</v>
      </c>
      <c r="AI481" t="str">
        <f>VLOOKUP($Z481,'oddspedia-matches'!$A:$AD,AI$2,0)</f>
        <v>Red</v>
      </c>
      <c r="AJ481" t="str">
        <f>VLOOKUP($Z481,'oddspedia-matches'!$A:$AD,AJ$2,0)</f>
        <v>Red</v>
      </c>
      <c r="AK481" t="str">
        <f>VLOOKUP($Z481,'oddspedia-matches'!$A:$AD,AK$2,0)</f>
        <v>Green</v>
      </c>
      <c r="AL481" t="str">
        <f>VLOOKUP($Z481,'oddspedia-matches'!$A:$AD,AL$2,0)</f>
        <v>Green</v>
      </c>
      <c r="AM481" t="str">
        <f>VLOOKUP($Z481,'oddspedia-matches'!$A:$AD,AM$2,0)</f>
        <v>Red</v>
      </c>
      <c r="AN481" t="str">
        <f>VLOOKUP($Z481,'oddspedia-matches'!$A:$AD,AN$2,0)</f>
        <v>Green</v>
      </c>
      <c r="AO481" t="str">
        <f>VLOOKUP($Z481,'oddspedia-matches'!$A:$AD,AO$2,0)</f>
        <v>Green</v>
      </c>
      <c r="AP481" t="str">
        <f>VLOOKUP($Z481,'oddspedia-matches'!$A:$AD,AP$2,0)</f>
        <v>Red</v>
      </c>
      <c r="AQ481" t="str">
        <f>VLOOKUP($Z481,'oddspedia-matches'!$A:$AD,AQ$2,0)</f>
        <v>Green</v>
      </c>
    </row>
    <row r="482" spans="2:43" hidden="1" x14ac:dyDescent="0.25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Guarani Asuncion</v>
      </c>
      <c r="Y482" t="str">
        <f>VLOOKUP(F482,'Transform table'!A:B,2,0)</f>
        <v>Sportivo Luqueno</v>
      </c>
      <c r="Z482" t="str">
        <f t="shared" si="7"/>
        <v>26/07/2026Guarani AsuncionSportivo Luqueno</v>
      </c>
      <c r="AA482" t="str">
        <f>VLOOKUP($Z482,'oddspedia-matches'!$A:$AD,AA$2,0)</f>
        <v>1 - 2</v>
      </c>
      <c r="AB482" t="str">
        <f>VLOOKUP($Z482,'oddspedia-matches'!$A:$AD,AB$2,0)</f>
        <v>Red</v>
      </c>
      <c r="AC482" t="str">
        <f>VLOOKUP($Z482,'oddspedia-matches'!$A:$AD,AC$2,0)</f>
        <v>Red</v>
      </c>
      <c r="AD482" t="str">
        <f>VLOOKUP($Z482,'oddspedia-matches'!$A:$AD,AD$2,0)</f>
        <v>Green</v>
      </c>
      <c r="AE482" t="str">
        <f>VLOOKUP($Z482,'oddspedia-matches'!$A:$AD,AE$2,0)</f>
        <v>Red</v>
      </c>
      <c r="AF482" t="str">
        <f>VLOOKUP($Z482,'oddspedia-matches'!$A:$AD,AF$2,0)</f>
        <v>Green</v>
      </c>
      <c r="AG482" t="str">
        <f>VLOOKUP($Z482,'oddspedia-matches'!$A:$AD,AG$2,0)</f>
        <v>Green</v>
      </c>
      <c r="AH482" t="str">
        <f>VLOOKUP($Z482,'oddspedia-matches'!$A:$AD,AH$2,0)</f>
        <v>Red</v>
      </c>
      <c r="AI482" t="str">
        <f>VLOOKUP($Z482,'oddspedia-matches'!$A:$AD,AI$2,0)</f>
        <v>Green</v>
      </c>
      <c r="AJ482" t="str">
        <f>VLOOKUP($Z482,'oddspedia-matches'!$A:$AD,AJ$2,0)</f>
        <v>Red</v>
      </c>
      <c r="AK482" t="str">
        <f>VLOOKUP($Z482,'oddspedia-matches'!$A:$AD,AK$2,0)</f>
        <v>Red</v>
      </c>
      <c r="AL482" t="str">
        <f>VLOOKUP($Z482,'oddspedia-matches'!$A:$AD,AL$2,0)</f>
        <v>Green</v>
      </c>
      <c r="AM482" t="str">
        <f>VLOOKUP($Z482,'oddspedia-matches'!$A:$AD,AM$2,0)</f>
        <v>Green</v>
      </c>
      <c r="AN482" t="str">
        <f>VLOOKUP($Z482,'oddspedia-matches'!$A:$AD,AN$2,0)</f>
        <v>Red</v>
      </c>
      <c r="AO482" t="str">
        <f>VLOOKUP($Z482,'oddspedia-matches'!$A:$AD,AO$2,0)</f>
        <v>Green</v>
      </c>
      <c r="AP482" t="str">
        <f>VLOOKUP($Z482,'oddspedia-matches'!$A:$AD,AP$2,0)</f>
        <v>Green</v>
      </c>
      <c r="AQ482" t="str">
        <f>VLOOKUP($Z482,'oddspedia-matches'!$A:$AD,AQ$2,0)</f>
        <v>Red</v>
      </c>
    </row>
    <row r="483" spans="2:43" hidden="1" x14ac:dyDescent="0.25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tr">
        <f>VLOOKUP(E483,'Transform table'!A:B,2,0)</f>
        <v>Orsomarso</v>
      </c>
      <c r="Y483" t="str">
        <f>VLOOKUP(F483,'Transform table'!A:B,2,0)</f>
        <v>Barranquilla</v>
      </c>
      <c r="Z483" t="str">
        <f t="shared" si="7"/>
        <v>26/07/2026OrsomarsoBarranquilla</v>
      </c>
      <c r="AA483" t="str">
        <f>VLOOKUP($Z483,'oddspedia-matches'!$A:$AD,AA$2,0)</f>
        <v>1 - 0</v>
      </c>
      <c r="AB483" t="str">
        <f>VLOOKUP($Z483,'oddspedia-matches'!$A:$AD,AB$2,0)</f>
        <v>Green</v>
      </c>
      <c r="AC483" t="str">
        <f>VLOOKUP($Z483,'oddspedia-matches'!$A:$AD,AC$2,0)</f>
        <v>Red</v>
      </c>
      <c r="AD483" t="str">
        <f>VLOOKUP($Z483,'oddspedia-matches'!$A:$AD,AD$2,0)</f>
        <v>Red</v>
      </c>
      <c r="AE483" t="str">
        <f>VLOOKUP($Z483,'oddspedia-matches'!$A:$AD,AE$2,0)</f>
        <v>Green</v>
      </c>
      <c r="AF483" t="str">
        <f>VLOOKUP($Z483,'oddspedia-matches'!$A:$AD,AF$2,0)</f>
        <v>Red</v>
      </c>
      <c r="AG483" t="str">
        <f>VLOOKUP($Z483,'oddspedia-matches'!$A:$AD,AG$2,0)</f>
        <v>Green</v>
      </c>
      <c r="AH483" t="str">
        <f>VLOOKUP($Z483,'oddspedia-matches'!$A:$AD,AH$2,0)</f>
        <v>Red</v>
      </c>
      <c r="AI483" t="str">
        <f>VLOOKUP($Z483,'oddspedia-matches'!$A:$AD,AI$2,0)</f>
        <v>Green</v>
      </c>
      <c r="AJ483" t="str">
        <f>VLOOKUP($Z483,'oddspedia-matches'!$A:$AD,AJ$2,0)</f>
        <v>Red</v>
      </c>
      <c r="AK483" t="str">
        <f>VLOOKUP($Z483,'oddspedia-matches'!$A:$AD,AK$2,0)</f>
        <v>Red</v>
      </c>
      <c r="AL483" t="str">
        <f>VLOOKUP($Z483,'oddspedia-matches'!$A:$AD,AL$2,0)</f>
        <v>Red</v>
      </c>
      <c r="AM483" t="str">
        <f>VLOOKUP($Z483,'oddspedia-matches'!$A:$AD,AM$2,0)</f>
        <v>Red</v>
      </c>
      <c r="AN483" t="str">
        <f>VLOOKUP($Z483,'oddspedia-matches'!$A:$AD,AN$2,0)</f>
        <v>Green</v>
      </c>
      <c r="AO483" t="str">
        <f>VLOOKUP($Z483,'oddspedia-matches'!$A:$AD,AO$2,0)</f>
        <v>Green</v>
      </c>
      <c r="AP483" t="str">
        <f>VLOOKUP($Z483,'oddspedia-matches'!$A:$AD,AP$2,0)</f>
        <v>Red</v>
      </c>
      <c r="AQ483" t="str">
        <f>VLOOKUP($Z483,'oddspedia-matches'!$A:$AD,AQ$2,0)</f>
        <v>Green</v>
      </c>
    </row>
    <row r="484" spans="2:43" hidden="1" x14ac:dyDescent="0.25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tr">
        <f>VLOOKUP(E484,'Transform table'!A:B,2,0)</f>
        <v>Connecticut United</v>
      </c>
      <c r="Y484" t="str">
        <f>VLOOKUP(F484,'Transform table'!A:B,2,0)</f>
        <v>Columbus Crew II</v>
      </c>
      <c r="Z484" t="str">
        <f t="shared" si="7"/>
        <v>26/07/2026Connecticut UnitedColumbus Crew II</v>
      </c>
      <c r="AA484" t="str">
        <f>VLOOKUP($Z484,'oddspedia-matches'!$A:$AD,AA$2,0)</f>
        <v>2 - 1</v>
      </c>
      <c r="AB484" t="str">
        <f>VLOOKUP($Z484,'oddspedia-matches'!$A:$AD,AB$2,0)</f>
        <v>Green</v>
      </c>
      <c r="AC484" t="str">
        <f>VLOOKUP($Z484,'oddspedia-matches'!$A:$AD,AC$2,0)</f>
        <v>Red</v>
      </c>
      <c r="AD484" t="str">
        <f>VLOOKUP($Z484,'oddspedia-matches'!$A:$AD,AD$2,0)</f>
        <v>Red</v>
      </c>
      <c r="AE484" t="str">
        <f>VLOOKUP($Z484,'oddspedia-matches'!$A:$AD,AE$2,0)</f>
        <v>Green</v>
      </c>
      <c r="AF484" t="str">
        <f>VLOOKUP($Z484,'oddspedia-matches'!$A:$AD,AF$2,0)</f>
        <v>Red</v>
      </c>
      <c r="AG484" t="str">
        <f>VLOOKUP($Z484,'oddspedia-matches'!$A:$AD,AG$2,0)</f>
        <v>Green</v>
      </c>
      <c r="AH484" t="str">
        <f>VLOOKUP($Z484,'oddspedia-matches'!$A:$AD,AH$2,0)</f>
        <v>Red</v>
      </c>
      <c r="AI484" t="str">
        <f>VLOOKUP($Z484,'oddspedia-matches'!$A:$AD,AI$2,0)</f>
        <v>Green</v>
      </c>
      <c r="AJ484" t="str">
        <f>VLOOKUP($Z484,'oddspedia-matches'!$A:$AD,AJ$2,0)</f>
        <v>Red</v>
      </c>
      <c r="AK484" t="str">
        <f>VLOOKUP($Z484,'oddspedia-matches'!$A:$AD,AK$2,0)</f>
        <v>Green</v>
      </c>
      <c r="AL484" t="str">
        <f>VLOOKUP($Z484,'oddspedia-matches'!$A:$AD,AL$2,0)</f>
        <v>Green</v>
      </c>
      <c r="AM484" t="str">
        <f>VLOOKUP($Z484,'oddspedia-matches'!$A:$AD,AM$2,0)</f>
        <v>Green</v>
      </c>
      <c r="AN484" t="str">
        <f>VLOOKUP($Z484,'oddspedia-matches'!$A:$AD,AN$2,0)</f>
        <v>Red</v>
      </c>
      <c r="AO484" t="str">
        <f>VLOOKUP($Z484,'oddspedia-matches'!$A:$AD,AO$2,0)</f>
        <v>Green</v>
      </c>
      <c r="AP484" t="str">
        <f>VLOOKUP($Z484,'oddspedia-matches'!$A:$AD,AP$2,0)</f>
        <v>Green</v>
      </c>
      <c r="AQ484" t="str">
        <f>VLOOKUP($Z484,'oddspedia-matches'!$A:$AD,AQ$2,0)</f>
        <v>Red</v>
      </c>
    </row>
    <row r="485" spans="2:43" hidden="1" x14ac:dyDescent="0.25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tr">
        <f>VLOOKUP(E485,'Transform table'!A:B,2,0)</f>
        <v>FC Cincinnati II</v>
      </c>
      <c r="Y485" t="str">
        <f>VLOOKUP(F485,'Transform table'!A:B,2,0)</f>
        <v>New England Revolution II</v>
      </c>
      <c r="Z485" t="str">
        <f t="shared" si="7"/>
        <v>26/07/2026FC Cincinnati IINew England Revolution II</v>
      </c>
      <c r="AA485" t="str">
        <f>VLOOKUP($Z485,'oddspedia-matches'!$A:$AD,AA$2,0)</f>
        <v>2 - 2</v>
      </c>
      <c r="AB485" t="str">
        <f>VLOOKUP($Z485,'oddspedia-matches'!$A:$AD,AB$2,0)</f>
        <v>Red</v>
      </c>
      <c r="AC485" t="str">
        <f>VLOOKUP($Z485,'oddspedia-matches'!$A:$AD,AC$2,0)</f>
        <v>Green</v>
      </c>
      <c r="AD485" t="str">
        <f>VLOOKUP($Z485,'oddspedia-matches'!$A:$AD,AD$2,0)</f>
        <v>Red</v>
      </c>
      <c r="AE485" t="str">
        <f>VLOOKUP($Z485,'oddspedia-matches'!$A:$AD,AE$2,0)</f>
        <v>Green</v>
      </c>
      <c r="AF485" t="str">
        <f>VLOOKUP($Z485,'oddspedia-matches'!$A:$AD,AF$2,0)</f>
        <v>Green</v>
      </c>
      <c r="AG485" t="str">
        <f>VLOOKUP($Z485,'oddspedia-matches'!$A:$AD,AG$2,0)</f>
        <v>Red</v>
      </c>
      <c r="AH485" t="str">
        <f>VLOOKUP($Z485,'oddspedia-matches'!$A:$AD,AH$2,0)</f>
        <v>Red</v>
      </c>
      <c r="AI485" t="str">
        <f>VLOOKUP($Z485,'oddspedia-matches'!$A:$AD,AI$2,0)</f>
        <v>Green</v>
      </c>
      <c r="AJ485" t="str">
        <f>VLOOKUP($Z485,'oddspedia-matches'!$A:$AD,AJ$2,0)</f>
        <v>Red</v>
      </c>
      <c r="AK485" t="str">
        <f>VLOOKUP($Z485,'oddspedia-matches'!$A:$AD,AK$2,0)</f>
        <v>Green</v>
      </c>
      <c r="AL485" t="str">
        <f>VLOOKUP($Z485,'oddspedia-matches'!$A:$AD,AL$2,0)</f>
        <v>Green</v>
      </c>
      <c r="AM485" t="str">
        <f>VLOOKUP($Z485,'oddspedia-matches'!$A:$AD,AM$2,0)</f>
        <v>Green</v>
      </c>
      <c r="AN485" t="str">
        <f>VLOOKUP($Z485,'oddspedia-matches'!$A:$AD,AN$2,0)</f>
        <v>Red</v>
      </c>
      <c r="AO485" t="str">
        <f>VLOOKUP($Z485,'oddspedia-matches'!$A:$AD,AO$2,0)</f>
        <v>Red</v>
      </c>
      <c r="AP485" t="str">
        <f>VLOOKUP($Z485,'oddspedia-matches'!$A:$AD,AP$2,0)</f>
        <v>Green</v>
      </c>
      <c r="AQ485" t="str">
        <f>VLOOKUP($Z485,'oddspedia-matches'!$A:$AD,AQ$2,0)</f>
        <v>Red</v>
      </c>
    </row>
    <row r="486" spans="2:43" hidden="1" x14ac:dyDescent="0.25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tr">
        <f>VLOOKUP(E486,'Transform table'!A:B,2,0)</f>
        <v>Deportivo Riestra</v>
      </c>
      <c r="Y486" t="str">
        <f>VLOOKUP(F486,'Transform table'!A:B,2,0)</f>
        <v>Boca Juniors</v>
      </c>
      <c r="Z486" t="str">
        <f t="shared" si="7"/>
        <v>26/07/2026Deportivo RiestraBoca Juniors</v>
      </c>
      <c r="AA486" t="str">
        <f>VLOOKUP($Z486,'oddspedia-matches'!$A:$AD,AA$2,0)</f>
        <v>3 - 0</v>
      </c>
      <c r="AB486" t="str">
        <f>VLOOKUP($Z486,'oddspedia-matches'!$A:$AD,AB$2,0)</f>
        <v>Green</v>
      </c>
      <c r="AC486" t="str">
        <f>VLOOKUP($Z486,'oddspedia-matches'!$A:$AD,AC$2,0)</f>
        <v>Red</v>
      </c>
      <c r="AD486" t="str">
        <f>VLOOKUP($Z486,'oddspedia-matches'!$A:$AD,AD$2,0)</f>
        <v>Red</v>
      </c>
      <c r="AE486" t="str">
        <f>VLOOKUP($Z486,'oddspedia-matches'!$A:$AD,AE$2,0)</f>
        <v>Green</v>
      </c>
      <c r="AF486" t="str">
        <f>VLOOKUP($Z486,'oddspedia-matches'!$A:$AD,AF$2,0)</f>
        <v>Red</v>
      </c>
      <c r="AG486" t="str">
        <f>VLOOKUP($Z486,'oddspedia-matches'!$A:$AD,AG$2,0)</f>
        <v>Green</v>
      </c>
      <c r="AH486" t="str">
        <f>VLOOKUP($Z486,'oddspedia-matches'!$A:$AD,AH$2,0)</f>
        <v>Green</v>
      </c>
      <c r="AI486" t="str">
        <f>VLOOKUP($Z486,'oddspedia-matches'!$A:$AD,AI$2,0)</f>
        <v>Red</v>
      </c>
      <c r="AJ486" t="str">
        <f>VLOOKUP($Z486,'oddspedia-matches'!$A:$AD,AJ$2,0)</f>
        <v>Red</v>
      </c>
      <c r="AK486" t="str">
        <f>VLOOKUP($Z486,'oddspedia-matches'!$A:$AD,AK$2,0)</f>
        <v>Green</v>
      </c>
      <c r="AL486" t="str">
        <f>VLOOKUP($Z486,'oddspedia-matches'!$A:$AD,AL$2,0)</f>
        <v>Green</v>
      </c>
      <c r="AM486" t="str">
        <f>VLOOKUP($Z486,'oddspedia-matches'!$A:$AD,AM$2,0)</f>
        <v>Green</v>
      </c>
      <c r="AN486" t="str">
        <f>VLOOKUP($Z486,'oddspedia-matches'!$A:$AD,AN$2,0)</f>
        <v>Red</v>
      </c>
      <c r="AO486" t="str">
        <f>VLOOKUP($Z486,'oddspedia-matches'!$A:$AD,AO$2,0)</f>
        <v>Green</v>
      </c>
      <c r="AP486" t="str">
        <f>VLOOKUP($Z486,'oddspedia-matches'!$A:$AD,AP$2,0)</f>
        <v>Red</v>
      </c>
      <c r="AQ486" t="str">
        <f>VLOOKUP($Z486,'oddspedia-matches'!$A:$AD,AQ$2,0)</f>
        <v>Green</v>
      </c>
    </row>
    <row r="487" spans="2:43" hidden="1" x14ac:dyDescent="0.25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 t="shared" si="7"/>
        <v>26/07/2026PalmeirasAtletico Mineiro</v>
      </c>
      <c r="AA487" t="str">
        <f>VLOOKUP($Z487,'oddspedia-matches'!$A:$AD,AA$2,0)</f>
        <v>1 - 2</v>
      </c>
      <c r="AB487" t="str">
        <f>VLOOKUP($Z487,'oddspedia-matches'!$A:$AD,AB$2,0)</f>
        <v>Red</v>
      </c>
      <c r="AC487" t="str">
        <f>VLOOKUP($Z487,'oddspedia-matches'!$A:$AD,AC$2,0)</f>
        <v>Red</v>
      </c>
      <c r="AD487" t="str">
        <f>VLOOKUP($Z487,'oddspedia-matches'!$A:$AD,AD$2,0)</f>
        <v>Green</v>
      </c>
      <c r="AE487" t="str">
        <f>VLOOKUP($Z487,'oddspedia-matches'!$A:$AD,AE$2,0)</f>
        <v>Red</v>
      </c>
      <c r="AF487" t="str">
        <f>VLOOKUP($Z487,'oddspedia-matches'!$A:$AD,AF$2,0)</f>
        <v>Green</v>
      </c>
      <c r="AG487" t="str">
        <f>VLOOKUP($Z487,'oddspedia-matches'!$A:$AD,AG$2,0)</f>
        <v>Green</v>
      </c>
      <c r="AH487" t="str">
        <f>VLOOKUP($Z487,'oddspedia-matches'!$A:$AD,AH$2,0)</f>
        <v>Red</v>
      </c>
      <c r="AI487" t="str">
        <f>VLOOKUP($Z487,'oddspedia-matches'!$A:$AD,AI$2,0)</f>
        <v>Green</v>
      </c>
      <c r="AJ487" t="str">
        <f>VLOOKUP($Z487,'oddspedia-matches'!$A:$AD,AJ$2,0)</f>
        <v>Red</v>
      </c>
      <c r="AK487" t="str">
        <f>VLOOKUP($Z487,'oddspedia-matches'!$A:$AD,AK$2,0)</f>
        <v>Red</v>
      </c>
      <c r="AL487" t="str">
        <f>VLOOKUP($Z487,'oddspedia-matches'!$A:$AD,AL$2,0)</f>
        <v>Green</v>
      </c>
      <c r="AM487" t="str">
        <f>VLOOKUP($Z487,'oddspedia-matches'!$A:$AD,AM$2,0)</f>
        <v>Green</v>
      </c>
      <c r="AN487" t="str">
        <f>VLOOKUP($Z487,'oddspedia-matches'!$A:$AD,AN$2,0)</f>
        <v>Red</v>
      </c>
      <c r="AO487" t="str">
        <f>VLOOKUP($Z487,'oddspedia-matches'!$A:$AD,AO$2,0)</f>
        <v>Green</v>
      </c>
      <c r="AP487" t="str">
        <f>VLOOKUP($Z487,'oddspedia-matches'!$A:$AD,AP$2,0)</f>
        <v>Green</v>
      </c>
      <c r="AQ487" t="str">
        <f>VLOOKUP($Z487,'oddspedia-matches'!$A:$AD,AQ$2,0)</f>
        <v>Red</v>
      </c>
    </row>
    <row r="488" spans="2:43" hidden="1" x14ac:dyDescent="0.25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 t="shared" si="7"/>
        <v>26/07/2026Clube Do RemoVitoria BA</v>
      </c>
      <c r="AA488" t="str">
        <f>VLOOKUP($Z488,'oddspedia-matches'!$A:$AD,AA$2,0)</f>
        <v>2 - 0</v>
      </c>
      <c r="AB488" t="str">
        <f>VLOOKUP($Z488,'oddspedia-matches'!$A:$AD,AB$2,0)</f>
        <v>Green</v>
      </c>
      <c r="AC488" t="str">
        <f>VLOOKUP($Z488,'oddspedia-matches'!$A:$AD,AC$2,0)</f>
        <v>Red</v>
      </c>
      <c r="AD488" t="str">
        <f>VLOOKUP($Z488,'oddspedia-matches'!$A:$AD,AD$2,0)</f>
        <v>Red</v>
      </c>
      <c r="AE488" t="str">
        <f>VLOOKUP($Z488,'oddspedia-matches'!$A:$AD,AE$2,0)</f>
        <v>Green</v>
      </c>
      <c r="AF488" t="str">
        <f>VLOOKUP($Z488,'oddspedia-matches'!$A:$AD,AF$2,0)</f>
        <v>Red</v>
      </c>
      <c r="AG488" t="str">
        <f>VLOOKUP($Z488,'oddspedia-matches'!$A:$AD,AG$2,0)</f>
        <v>Green</v>
      </c>
      <c r="AH488" t="str">
        <f>VLOOKUP($Z488,'oddspedia-matches'!$A:$AD,AH$2,0)</f>
        <v>Green</v>
      </c>
      <c r="AI488" t="str">
        <f>VLOOKUP($Z488,'oddspedia-matches'!$A:$AD,AI$2,0)</f>
        <v>Red</v>
      </c>
      <c r="AJ488" t="str">
        <f>VLOOKUP($Z488,'oddspedia-matches'!$A:$AD,AJ$2,0)</f>
        <v>Red</v>
      </c>
      <c r="AK488" t="str">
        <f>VLOOKUP($Z488,'oddspedia-matches'!$A:$AD,AK$2,0)</f>
        <v>Green</v>
      </c>
      <c r="AL488" t="str">
        <f>VLOOKUP($Z488,'oddspedia-matches'!$A:$AD,AL$2,0)</f>
        <v>Green</v>
      </c>
      <c r="AM488" t="str">
        <f>VLOOKUP($Z488,'oddspedia-matches'!$A:$AD,AM$2,0)</f>
        <v>Red</v>
      </c>
      <c r="AN488" t="str">
        <f>VLOOKUP($Z488,'oddspedia-matches'!$A:$AD,AN$2,0)</f>
        <v>Green</v>
      </c>
      <c r="AO488" t="str">
        <f>VLOOKUP($Z488,'oddspedia-matches'!$A:$AD,AO$2,0)</f>
        <v>Green</v>
      </c>
      <c r="AP488" t="str">
        <f>VLOOKUP($Z488,'oddspedia-matches'!$A:$AD,AP$2,0)</f>
        <v>Red</v>
      </c>
      <c r="AQ488" t="str">
        <f>VLOOKUP($Z488,'oddspedia-matches'!$A:$AD,AQ$2,0)</f>
        <v>Green</v>
      </c>
    </row>
    <row r="489" spans="2:43" hidden="1" x14ac:dyDescent="0.25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tr">
        <f>VLOOKUP(E489,'Transform table'!A:B,2,0)</f>
        <v>Miramar Misiones</v>
      </c>
      <c r="Y489" t="str">
        <f>VLOOKUP(F489,'Transform table'!A:B,2,0)</f>
        <v>La Luz</v>
      </c>
      <c r="Z489" t="str">
        <f t="shared" si="7"/>
        <v>26/07/2026Miramar MisionesLa Luz</v>
      </c>
      <c r="AA489" t="str">
        <f>VLOOKUP($Z489,'oddspedia-matches'!$A:$AD,AA$2,0)</f>
        <v>0 - 1</v>
      </c>
      <c r="AB489" t="str">
        <f>VLOOKUP($Z489,'oddspedia-matches'!$A:$AD,AB$2,0)</f>
        <v>Red</v>
      </c>
      <c r="AC489" t="str">
        <f>VLOOKUP($Z489,'oddspedia-matches'!$A:$AD,AC$2,0)</f>
        <v>Red</v>
      </c>
      <c r="AD489" t="str">
        <f>VLOOKUP($Z489,'oddspedia-matches'!$A:$AD,AD$2,0)</f>
        <v>Green</v>
      </c>
      <c r="AE489" t="str">
        <f>VLOOKUP($Z489,'oddspedia-matches'!$A:$AD,AE$2,0)</f>
        <v>Red</v>
      </c>
      <c r="AF489" t="str">
        <f>VLOOKUP($Z489,'oddspedia-matches'!$A:$AD,AF$2,0)</f>
        <v>Green</v>
      </c>
      <c r="AG489" t="str">
        <f>VLOOKUP($Z489,'oddspedia-matches'!$A:$AD,AG$2,0)</f>
        <v>Green</v>
      </c>
      <c r="AH489" t="str">
        <f>VLOOKUP($Z489,'oddspedia-matches'!$A:$AD,AH$2,0)</f>
        <v>Red</v>
      </c>
      <c r="AI489" t="str">
        <f>VLOOKUP($Z489,'oddspedia-matches'!$A:$AD,AI$2,0)</f>
        <v>Green</v>
      </c>
      <c r="AJ489" t="str">
        <f>VLOOKUP($Z489,'oddspedia-matches'!$A:$AD,AJ$2,0)</f>
        <v>Red</v>
      </c>
      <c r="AK489" t="str">
        <f>VLOOKUP($Z489,'oddspedia-matches'!$A:$AD,AK$2,0)</f>
        <v>Red</v>
      </c>
      <c r="AL489" t="str">
        <f>VLOOKUP($Z489,'oddspedia-matches'!$A:$AD,AL$2,0)</f>
        <v>Red</v>
      </c>
      <c r="AM489" t="str">
        <f>VLOOKUP($Z489,'oddspedia-matches'!$A:$AD,AM$2,0)</f>
        <v>Red</v>
      </c>
      <c r="AN489" t="str">
        <f>VLOOKUP($Z489,'oddspedia-matches'!$A:$AD,AN$2,0)</f>
        <v>Green</v>
      </c>
      <c r="AO489" t="str">
        <f>VLOOKUP($Z489,'oddspedia-matches'!$A:$AD,AO$2,0)</f>
        <v>Green</v>
      </c>
      <c r="AP489" t="str">
        <f>VLOOKUP($Z489,'oddspedia-matches'!$A:$AD,AP$2,0)</f>
        <v>Red</v>
      </c>
      <c r="AQ489" t="str">
        <f>VLOOKUP($Z489,'oddspedia-matches'!$A:$AD,AQ$2,0)</f>
        <v>Green</v>
      </c>
    </row>
    <row r="490" spans="2:43" hidden="1" x14ac:dyDescent="0.25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tr">
        <f>VLOOKUP(E490,'Transform table'!A:B,2,0)</f>
        <v>Houston Dynamo II</v>
      </c>
      <c r="Y490" t="str">
        <f>VLOOKUP(F490,'Transform table'!A:B,2,0)</f>
        <v>Austin FC II</v>
      </c>
      <c r="Z490" t="str">
        <f t="shared" si="7"/>
        <v>26/07/2026Houston Dynamo IIAustin FC II</v>
      </c>
      <c r="AA490" t="str">
        <f>VLOOKUP($Z490,'oddspedia-matches'!$A:$AD,AA$2,0)</f>
        <v>1 - 1</v>
      </c>
      <c r="AB490" t="str">
        <f>VLOOKUP($Z490,'oddspedia-matches'!$A:$AD,AB$2,0)</f>
        <v>Red</v>
      </c>
      <c r="AC490" t="str">
        <f>VLOOKUP($Z490,'oddspedia-matches'!$A:$AD,AC$2,0)</f>
        <v>Green</v>
      </c>
      <c r="AD490" t="str">
        <f>VLOOKUP($Z490,'oddspedia-matches'!$A:$AD,AD$2,0)</f>
        <v>Red</v>
      </c>
      <c r="AE490" t="str">
        <f>VLOOKUP($Z490,'oddspedia-matches'!$A:$AD,AE$2,0)</f>
        <v>Green</v>
      </c>
      <c r="AF490" t="str">
        <f>VLOOKUP($Z490,'oddspedia-matches'!$A:$AD,AF$2,0)</f>
        <v>Green</v>
      </c>
      <c r="AG490" t="str">
        <f>VLOOKUP($Z490,'oddspedia-matches'!$A:$AD,AG$2,0)</f>
        <v>Red</v>
      </c>
      <c r="AH490" t="str">
        <f>VLOOKUP($Z490,'oddspedia-matches'!$A:$AD,AH$2,0)</f>
        <v>Green</v>
      </c>
      <c r="AI490" t="str">
        <f>VLOOKUP($Z490,'oddspedia-matches'!$A:$AD,AI$2,0)</f>
        <v>Red</v>
      </c>
      <c r="AJ490" t="str">
        <f>VLOOKUP($Z490,'oddspedia-matches'!$A:$AD,AJ$2,0)</f>
        <v>Red</v>
      </c>
      <c r="AK490" t="str">
        <f>VLOOKUP($Z490,'oddspedia-matches'!$A:$AD,AK$2,0)</f>
        <v>Green</v>
      </c>
      <c r="AL490" t="str">
        <f>VLOOKUP($Z490,'oddspedia-matches'!$A:$AD,AL$2,0)</f>
        <v>Green</v>
      </c>
      <c r="AM490" t="str">
        <f>VLOOKUP($Z490,'oddspedia-matches'!$A:$AD,AM$2,0)</f>
        <v>Red</v>
      </c>
      <c r="AN490" t="str">
        <f>VLOOKUP($Z490,'oddspedia-matches'!$A:$AD,AN$2,0)</f>
        <v>Green</v>
      </c>
      <c r="AO490" t="str">
        <f>VLOOKUP($Z490,'oddspedia-matches'!$A:$AD,AO$2,0)</f>
        <v>Green</v>
      </c>
      <c r="AP490" t="str">
        <f>VLOOKUP($Z490,'oddspedia-matches'!$A:$AD,AP$2,0)</f>
        <v>Green</v>
      </c>
      <c r="AQ490" t="str">
        <f>VLOOKUP($Z490,'oddspedia-matches'!$A:$AD,AQ$2,0)</f>
        <v>Red</v>
      </c>
    </row>
    <row r="491" spans="2:43" hidden="1" x14ac:dyDescent="0.25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tr">
        <f>VLOOKUP(E491,'Transform table'!A:B,2,0)</f>
        <v>Orlando City II</v>
      </c>
      <c r="Y491" t="str">
        <f>VLOOKUP(F491,'Transform table'!A:B,2,0)</f>
        <v>Huntsville City</v>
      </c>
      <c r="Z491" t="str">
        <f t="shared" si="7"/>
        <v>26/07/2026Orlando City IIHuntsville City</v>
      </c>
      <c r="AA491" t="str">
        <f>VLOOKUP($Z491,'oddspedia-matches'!$A:$AD,AA$2,0)</f>
        <v>0 - 1</v>
      </c>
      <c r="AB491" t="str">
        <f>VLOOKUP($Z491,'oddspedia-matches'!$A:$AD,AB$2,0)</f>
        <v>Red</v>
      </c>
      <c r="AC491" t="str">
        <f>VLOOKUP($Z491,'oddspedia-matches'!$A:$AD,AC$2,0)</f>
        <v>Red</v>
      </c>
      <c r="AD491" t="str">
        <f>VLOOKUP($Z491,'oddspedia-matches'!$A:$AD,AD$2,0)</f>
        <v>Green</v>
      </c>
      <c r="AE491" t="str">
        <f>VLOOKUP($Z491,'oddspedia-matches'!$A:$AD,AE$2,0)</f>
        <v>Red</v>
      </c>
      <c r="AF491" t="str">
        <f>VLOOKUP($Z491,'oddspedia-matches'!$A:$AD,AF$2,0)</f>
        <v>Green</v>
      </c>
      <c r="AG491" t="str">
        <f>VLOOKUP($Z491,'oddspedia-matches'!$A:$AD,AG$2,0)</f>
        <v>Green</v>
      </c>
      <c r="AH491" t="str">
        <f>VLOOKUP($Z491,'oddspedia-matches'!$A:$AD,AH$2,0)</f>
        <v>Red</v>
      </c>
      <c r="AI491" t="str">
        <f>VLOOKUP($Z491,'oddspedia-matches'!$A:$AD,AI$2,0)</f>
        <v>Green</v>
      </c>
      <c r="AJ491" t="str">
        <f>VLOOKUP($Z491,'oddspedia-matches'!$A:$AD,AJ$2,0)</f>
        <v>Red</v>
      </c>
      <c r="AK491" t="str">
        <f>VLOOKUP($Z491,'oddspedia-matches'!$A:$AD,AK$2,0)</f>
        <v>Red</v>
      </c>
      <c r="AL491" t="str">
        <f>VLOOKUP($Z491,'oddspedia-matches'!$A:$AD,AL$2,0)</f>
        <v>Red</v>
      </c>
      <c r="AM491" t="str">
        <f>VLOOKUP($Z491,'oddspedia-matches'!$A:$AD,AM$2,0)</f>
        <v>Red</v>
      </c>
      <c r="AN491" t="str">
        <f>VLOOKUP($Z491,'oddspedia-matches'!$A:$AD,AN$2,0)</f>
        <v>Green</v>
      </c>
      <c r="AO491" t="str">
        <f>VLOOKUP($Z491,'oddspedia-matches'!$A:$AD,AO$2,0)</f>
        <v>Green</v>
      </c>
      <c r="AP491" t="str">
        <f>VLOOKUP($Z491,'oddspedia-matches'!$A:$AD,AP$2,0)</f>
        <v>Red</v>
      </c>
      <c r="AQ491" t="str">
        <f>VLOOKUP($Z491,'oddspedia-matches'!$A:$AD,AQ$2,0)</f>
        <v>Green</v>
      </c>
    </row>
    <row r="492" spans="2:43" hidden="1" x14ac:dyDescent="0.25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tr">
        <f>VLOOKUP(E492,'Transform table'!A:B,2,0)</f>
        <v>Saint Louis City II</v>
      </c>
      <c r="Y492" t="str">
        <f>VLOOKUP(F492,'Transform table'!A:B,2,0)</f>
        <v>Vancouver Whitecaps II</v>
      </c>
      <c r="Z492" t="str">
        <f t="shared" si="7"/>
        <v>26/07/2026Saint Louis City IIVancouver Whitecaps II</v>
      </c>
      <c r="AA492" t="str">
        <f>VLOOKUP($Z492,'oddspedia-matches'!$A:$AD,AA$2,0)</f>
        <v>1 - 1</v>
      </c>
      <c r="AB492" t="str">
        <f>VLOOKUP($Z492,'oddspedia-matches'!$A:$AD,AB$2,0)</f>
        <v>Red</v>
      </c>
      <c r="AC492" t="str">
        <f>VLOOKUP($Z492,'oddspedia-matches'!$A:$AD,AC$2,0)</f>
        <v>Green</v>
      </c>
      <c r="AD492" t="str">
        <f>VLOOKUP($Z492,'oddspedia-matches'!$A:$AD,AD$2,0)</f>
        <v>Red</v>
      </c>
      <c r="AE492" t="str">
        <f>VLOOKUP($Z492,'oddspedia-matches'!$A:$AD,AE$2,0)</f>
        <v>Green</v>
      </c>
      <c r="AF492" t="str">
        <f>VLOOKUP($Z492,'oddspedia-matches'!$A:$AD,AF$2,0)</f>
        <v>Green</v>
      </c>
      <c r="AG492" t="str">
        <f>VLOOKUP($Z492,'oddspedia-matches'!$A:$AD,AG$2,0)</f>
        <v>Red</v>
      </c>
      <c r="AH492" t="str">
        <f>VLOOKUP($Z492,'oddspedia-matches'!$A:$AD,AH$2,0)</f>
        <v>Red</v>
      </c>
      <c r="AI492" t="str">
        <f>VLOOKUP($Z492,'oddspedia-matches'!$A:$AD,AI$2,0)</f>
        <v>Green</v>
      </c>
      <c r="AJ492" t="str">
        <f>VLOOKUP($Z492,'oddspedia-matches'!$A:$AD,AJ$2,0)</f>
        <v>Red</v>
      </c>
      <c r="AK492" t="str">
        <f>VLOOKUP($Z492,'oddspedia-matches'!$A:$AD,AK$2,0)</f>
        <v>Green</v>
      </c>
      <c r="AL492" t="str">
        <f>VLOOKUP($Z492,'oddspedia-matches'!$A:$AD,AL$2,0)</f>
        <v>Green</v>
      </c>
      <c r="AM492" t="str">
        <f>VLOOKUP($Z492,'oddspedia-matches'!$A:$AD,AM$2,0)</f>
        <v>Red</v>
      </c>
      <c r="AN492" t="str">
        <f>VLOOKUP($Z492,'oddspedia-matches'!$A:$AD,AN$2,0)</f>
        <v>Green</v>
      </c>
      <c r="AO492" t="str">
        <f>VLOOKUP($Z492,'oddspedia-matches'!$A:$AD,AO$2,0)</f>
        <v>Green</v>
      </c>
      <c r="AP492" t="str">
        <f>VLOOKUP($Z492,'oddspedia-matches'!$A:$AD,AP$2,0)</f>
        <v>Green</v>
      </c>
      <c r="AQ492" t="str">
        <f>VLOOKUP($Z492,'oddspedia-matches'!$A:$AD,AQ$2,0)</f>
        <v>Red</v>
      </c>
    </row>
    <row r="493" spans="2:43" hidden="1" x14ac:dyDescent="0.25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Necaxa</v>
      </c>
      <c r="Y493" t="str">
        <f>VLOOKUP(F493,'Transform table'!A:B,2,0)</f>
        <v>Monterrey</v>
      </c>
      <c r="Z493" t="str">
        <f t="shared" si="7"/>
        <v>26/07/2026NecaxaMonterrey</v>
      </c>
      <c r="AA493" t="str">
        <f>VLOOKUP($Z493,'oddspedia-matches'!$A:$AD,AA$2,0)</f>
        <v>2 - 1</v>
      </c>
      <c r="AB493" t="str">
        <f>VLOOKUP($Z493,'oddspedia-matches'!$A:$AD,AB$2,0)</f>
        <v>Green</v>
      </c>
      <c r="AC493" t="str">
        <f>VLOOKUP($Z493,'oddspedia-matches'!$A:$AD,AC$2,0)</f>
        <v>Red</v>
      </c>
      <c r="AD493" t="str">
        <f>VLOOKUP($Z493,'oddspedia-matches'!$A:$AD,AD$2,0)</f>
        <v>Red</v>
      </c>
      <c r="AE493" t="str">
        <f>VLOOKUP($Z493,'oddspedia-matches'!$A:$AD,AE$2,0)</f>
        <v>Green</v>
      </c>
      <c r="AF493" t="str">
        <f>VLOOKUP($Z493,'oddspedia-matches'!$A:$AD,AF$2,0)</f>
        <v>Red</v>
      </c>
      <c r="AG493" t="str">
        <f>VLOOKUP($Z493,'oddspedia-matches'!$A:$AD,AG$2,0)</f>
        <v>Green</v>
      </c>
      <c r="AH493" t="str">
        <f>VLOOKUP($Z493,'oddspedia-matches'!$A:$AD,AH$2,0)</f>
        <v>Red</v>
      </c>
      <c r="AI493" t="str">
        <f>VLOOKUP($Z493,'oddspedia-matches'!$A:$AD,AI$2,0)</f>
        <v>Green</v>
      </c>
      <c r="AJ493" t="str">
        <f>VLOOKUP($Z493,'oddspedia-matches'!$A:$AD,AJ$2,0)</f>
        <v>Red</v>
      </c>
      <c r="AK493" t="str">
        <f>VLOOKUP($Z493,'oddspedia-matches'!$A:$AD,AK$2,0)</f>
        <v>Red</v>
      </c>
      <c r="AL493" t="str">
        <f>VLOOKUP($Z493,'oddspedia-matches'!$A:$AD,AL$2,0)</f>
        <v>Green</v>
      </c>
      <c r="AM493" t="str">
        <f>VLOOKUP($Z493,'oddspedia-matches'!$A:$AD,AM$2,0)</f>
        <v>Green</v>
      </c>
      <c r="AN493" t="str">
        <f>VLOOKUP($Z493,'oddspedia-matches'!$A:$AD,AN$2,0)</f>
        <v>Red</v>
      </c>
      <c r="AO493" t="str">
        <f>VLOOKUP($Z493,'oddspedia-matches'!$A:$AD,AO$2,0)</f>
        <v>Green</v>
      </c>
      <c r="AP493" t="str">
        <f>VLOOKUP($Z493,'oddspedia-matches'!$A:$AD,AP$2,0)</f>
        <v>Green</v>
      </c>
      <c r="AQ493" t="str">
        <f>VLOOKUP($Z493,'oddspedia-matches'!$A:$AD,AQ$2,0)</f>
        <v>Red</v>
      </c>
    </row>
    <row r="494" spans="2:43" hidden="1" x14ac:dyDescent="0.25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tr">
        <f>VLOOKUP(E494,'Transform table'!A:B,2,0)</f>
        <v>Alianza Valledupar</v>
      </c>
      <c r="Y494" t="str">
        <f>VLOOKUP(F494,'Transform table'!A:B,2,0)</f>
        <v>Fortaleza EC</v>
      </c>
      <c r="Z494" t="str">
        <f t="shared" si="7"/>
        <v>26/07/2026Alianza ValleduparFortaleza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hidden="1" x14ac:dyDescent="0.25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tr">
        <f>VLOOKUP(E495,'Transform table'!A:B,2,0)</f>
        <v>Veraguas CD</v>
      </c>
      <c r="Y495" t="str">
        <f>VLOOKUP(F495,'Transform table'!A:B,2,0)</f>
        <v>Independiente La Chorrera</v>
      </c>
      <c r="Z495" t="str">
        <f t="shared" si="7"/>
        <v>26/07/2026Veraguas CDIndependiente La Chorrera</v>
      </c>
      <c r="AA495" t="str">
        <f>VLOOKUP($Z495,'oddspedia-matches'!$A:$AD,AA$2,0)</f>
        <v>1 - 1</v>
      </c>
      <c r="AB495" t="str">
        <f>VLOOKUP($Z495,'oddspedia-matches'!$A:$AD,AB$2,0)</f>
        <v>Red</v>
      </c>
      <c r="AC495" t="str">
        <f>VLOOKUP($Z495,'oddspedia-matches'!$A:$AD,AC$2,0)</f>
        <v>Green</v>
      </c>
      <c r="AD495" t="str">
        <f>VLOOKUP($Z495,'oddspedia-matches'!$A:$AD,AD$2,0)</f>
        <v>Red</v>
      </c>
      <c r="AE495" t="str">
        <f>VLOOKUP($Z495,'oddspedia-matches'!$A:$AD,AE$2,0)</f>
        <v>Green</v>
      </c>
      <c r="AF495" t="str">
        <f>VLOOKUP($Z495,'oddspedia-matches'!$A:$AD,AF$2,0)</f>
        <v>Green</v>
      </c>
      <c r="AG495" t="str">
        <f>VLOOKUP($Z495,'oddspedia-matches'!$A:$AD,AG$2,0)</f>
        <v>Red</v>
      </c>
      <c r="AH495" t="str">
        <f>VLOOKUP($Z495,'oddspedia-matches'!$A:$AD,AH$2,0)</f>
        <v>Green</v>
      </c>
      <c r="AI495" t="str">
        <f>VLOOKUP($Z495,'oddspedia-matches'!$A:$AD,AI$2,0)</f>
        <v>Red</v>
      </c>
      <c r="AJ495" t="str">
        <f>VLOOKUP($Z495,'oddspedia-matches'!$A:$AD,AJ$2,0)</f>
        <v>Red</v>
      </c>
      <c r="AK495" t="str">
        <f>VLOOKUP($Z495,'oddspedia-matches'!$A:$AD,AK$2,0)</f>
        <v>Green</v>
      </c>
      <c r="AL495" t="str">
        <f>VLOOKUP($Z495,'oddspedia-matches'!$A:$AD,AL$2,0)</f>
        <v>Green</v>
      </c>
      <c r="AM495" t="str">
        <f>VLOOKUP($Z495,'oddspedia-matches'!$A:$AD,AM$2,0)</f>
        <v>Red</v>
      </c>
      <c r="AN495" t="str">
        <f>VLOOKUP($Z495,'oddspedia-matches'!$A:$AD,AN$2,0)</f>
        <v>Green</v>
      </c>
      <c r="AO495" t="str">
        <f>VLOOKUP($Z495,'oddspedia-matches'!$A:$AD,AO$2,0)</f>
        <v>Green</v>
      </c>
      <c r="AP495" t="str">
        <f>VLOOKUP($Z495,'oddspedia-matches'!$A:$AD,AP$2,0)</f>
        <v>Green</v>
      </c>
      <c r="AQ495" t="str">
        <f>VLOOKUP($Z495,'oddspedia-matches'!$A:$AD,AQ$2,0)</f>
        <v>Red</v>
      </c>
    </row>
    <row r="496" spans="2:43" hidden="1" x14ac:dyDescent="0.25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Club Blooming</v>
      </c>
      <c r="Y496" t="str">
        <f>VLOOKUP(F496,'Transform table'!A:B,2,0)</f>
        <v>Club The Strongest</v>
      </c>
      <c r="Z496" t="str">
        <f t="shared" si="7"/>
        <v>26/07/2026Club BloomingClub The Strongest</v>
      </c>
      <c r="AA496" t="str">
        <f>VLOOKUP($Z496,'oddspedia-matches'!$A:$AD,AA$2,0)</f>
        <v>1 - 1</v>
      </c>
      <c r="AB496" t="str">
        <f>VLOOKUP($Z496,'oddspedia-matches'!$A:$AD,AB$2,0)</f>
        <v>Red</v>
      </c>
      <c r="AC496" t="str">
        <f>VLOOKUP($Z496,'oddspedia-matches'!$A:$AD,AC$2,0)</f>
        <v>Green</v>
      </c>
      <c r="AD496" t="str">
        <f>VLOOKUP($Z496,'oddspedia-matches'!$A:$AD,AD$2,0)</f>
        <v>Red</v>
      </c>
      <c r="AE496" t="str">
        <f>VLOOKUP($Z496,'oddspedia-matches'!$A:$AD,AE$2,0)</f>
        <v>Green</v>
      </c>
      <c r="AF496" t="str">
        <f>VLOOKUP($Z496,'oddspedia-matches'!$A:$AD,AF$2,0)</f>
        <v>Green</v>
      </c>
      <c r="AG496" t="str">
        <f>VLOOKUP($Z496,'oddspedia-matches'!$A:$AD,AG$2,0)</f>
        <v>Red</v>
      </c>
      <c r="AH496" t="str">
        <f>VLOOKUP($Z496,'oddspedia-matches'!$A:$AD,AH$2,0)</f>
        <v>Green</v>
      </c>
      <c r="AI496" t="str">
        <f>VLOOKUP($Z496,'oddspedia-matches'!$A:$AD,AI$2,0)</f>
        <v>Red</v>
      </c>
      <c r="AJ496" t="str">
        <f>VLOOKUP($Z496,'oddspedia-matches'!$A:$AD,AJ$2,0)</f>
        <v>Red</v>
      </c>
      <c r="AK496" t="str">
        <f>VLOOKUP($Z496,'oddspedia-matches'!$A:$AD,AK$2,0)</f>
        <v>Green</v>
      </c>
      <c r="AL496" t="str">
        <f>VLOOKUP($Z496,'oddspedia-matches'!$A:$AD,AL$2,0)</f>
        <v>Green</v>
      </c>
      <c r="AM496" t="str">
        <f>VLOOKUP($Z496,'oddspedia-matches'!$A:$AD,AM$2,0)</f>
        <v>Red</v>
      </c>
      <c r="AN496" t="str">
        <f>VLOOKUP($Z496,'oddspedia-matches'!$A:$AD,AN$2,0)</f>
        <v>Green</v>
      </c>
      <c r="AO496" t="str">
        <f>VLOOKUP($Z496,'oddspedia-matches'!$A:$AD,AO$2,0)</f>
        <v>Green</v>
      </c>
      <c r="AP496" t="str">
        <f>VLOOKUP($Z496,'oddspedia-matches'!$A:$AD,AP$2,0)</f>
        <v>Green</v>
      </c>
      <c r="AQ496" t="str">
        <f>VLOOKUP($Z496,'oddspedia-matches'!$A:$AD,AQ$2,0)</f>
        <v>Red</v>
      </c>
    </row>
    <row r="497" spans="2:43" hidden="1" x14ac:dyDescent="0.25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Amazonas FC AM</v>
      </c>
      <c r="Y497" t="str">
        <f>VLOOKUP(F497,'Transform table'!A:B,2,0)</f>
        <v>Paysandu PA</v>
      </c>
      <c r="Z497" t="str">
        <f t="shared" si="7"/>
        <v>26/07/2026Amazonas FC AMPaysandu PA</v>
      </c>
      <c r="AA497" t="str">
        <f>VLOOKUP($Z497,'oddspedia-matches'!$A:$AD,AA$2,0)</f>
        <v>2 - 1</v>
      </c>
      <c r="AB497" t="str">
        <f>VLOOKUP($Z497,'oddspedia-matches'!$A:$AD,AB$2,0)</f>
        <v>Green</v>
      </c>
      <c r="AC497" t="str">
        <f>VLOOKUP($Z497,'oddspedia-matches'!$A:$AD,AC$2,0)</f>
        <v>Red</v>
      </c>
      <c r="AD497" t="str">
        <f>VLOOKUP($Z497,'oddspedia-matches'!$A:$AD,AD$2,0)</f>
        <v>Red</v>
      </c>
      <c r="AE497" t="str">
        <f>VLOOKUP($Z497,'oddspedia-matches'!$A:$AD,AE$2,0)</f>
        <v>Green</v>
      </c>
      <c r="AF497" t="str">
        <f>VLOOKUP($Z497,'oddspedia-matches'!$A:$AD,AF$2,0)</f>
        <v>Red</v>
      </c>
      <c r="AG497" t="str">
        <f>VLOOKUP($Z497,'oddspedia-matches'!$A:$AD,AG$2,0)</f>
        <v>Green</v>
      </c>
      <c r="AH497" t="str">
        <f>VLOOKUP($Z497,'oddspedia-matches'!$A:$AD,AH$2,0)</f>
        <v>Red</v>
      </c>
      <c r="AI497" t="str">
        <f>VLOOKUP($Z497,'oddspedia-matches'!$A:$AD,AI$2,0)</f>
        <v>Green</v>
      </c>
      <c r="AJ497" t="str">
        <f>VLOOKUP($Z497,'oddspedia-matches'!$A:$AD,AJ$2,0)</f>
        <v>Red</v>
      </c>
      <c r="AK497" t="str">
        <f>VLOOKUP($Z497,'oddspedia-matches'!$A:$AD,AK$2,0)</f>
        <v>Green</v>
      </c>
      <c r="AL497" t="str">
        <f>VLOOKUP($Z497,'oddspedia-matches'!$A:$AD,AL$2,0)</f>
        <v>Green</v>
      </c>
      <c r="AM497" t="str">
        <f>VLOOKUP($Z497,'oddspedia-matches'!$A:$AD,AM$2,0)</f>
        <v>Green</v>
      </c>
      <c r="AN497" t="str">
        <f>VLOOKUP($Z497,'oddspedia-matches'!$A:$AD,AN$2,0)</f>
        <v>Red</v>
      </c>
      <c r="AO497" t="str">
        <f>VLOOKUP($Z497,'oddspedia-matches'!$A:$AD,AO$2,0)</f>
        <v>Green</v>
      </c>
      <c r="AP497" t="str">
        <f>VLOOKUP($Z497,'oddspedia-matches'!$A:$AD,AP$2,0)</f>
        <v>Green</v>
      </c>
      <c r="AQ497" t="str">
        <f>VLOOKUP($Z497,'oddspedia-matches'!$A:$AD,AQ$2,0)</f>
        <v>Red</v>
      </c>
    </row>
    <row r="498" spans="2:43" hidden="1" x14ac:dyDescent="0.25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f>VLOOKUP(E498,'Transform table'!A:B,2,0)</f>
        <v>#N/A</v>
      </c>
      <c r="Y498" t="e">
        <f>VLOOKUP(F498,'Transform table'!A:B,2,0)</f>
        <v>#N/A</v>
      </c>
      <c r="Z498" t="e">
        <f t="shared" si="7"/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hidden="1" x14ac:dyDescent="0.25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Garcilaso</v>
      </c>
      <c r="Y499" t="str">
        <f>VLOOKUP(F499,'Transform table'!A:B,2,0)</f>
        <v>FC Cajamarca</v>
      </c>
      <c r="Z499" t="str">
        <f t="shared" si="7"/>
        <v>26/07/2026Deportivo GarcilasoFC Cajamarca</v>
      </c>
      <c r="AA499" t="str">
        <f>VLOOKUP($Z499,'oddspedia-matches'!$A:$AD,AA$2,0)</f>
        <v>2 - 1</v>
      </c>
      <c r="AB499" t="str">
        <f>VLOOKUP($Z499,'oddspedia-matches'!$A:$AD,AB$2,0)</f>
        <v>Green</v>
      </c>
      <c r="AC499" t="str">
        <f>VLOOKUP($Z499,'oddspedia-matches'!$A:$AD,AC$2,0)</f>
        <v>Red</v>
      </c>
      <c r="AD499" t="str">
        <f>VLOOKUP($Z499,'oddspedia-matches'!$A:$AD,AD$2,0)</f>
        <v>Red</v>
      </c>
      <c r="AE499" t="str">
        <f>VLOOKUP($Z499,'oddspedia-matches'!$A:$AD,AE$2,0)</f>
        <v>Green</v>
      </c>
      <c r="AF499" t="str">
        <f>VLOOKUP($Z499,'oddspedia-matches'!$A:$AD,AF$2,0)</f>
        <v>Red</v>
      </c>
      <c r="AG499" t="str">
        <f>VLOOKUP($Z499,'oddspedia-matches'!$A:$AD,AG$2,0)</f>
        <v>Green</v>
      </c>
      <c r="AH499" t="str">
        <f>VLOOKUP($Z499,'oddspedia-matches'!$A:$AD,AH$2,0)</f>
        <v>Green</v>
      </c>
      <c r="AI499" t="str">
        <f>VLOOKUP($Z499,'oddspedia-matches'!$A:$AD,AI$2,0)</f>
        <v>Red</v>
      </c>
      <c r="AJ499" t="str">
        <f>VLOOKUP($Z499,'oddspedia-matches'!$A:$AD,AJ$2,0)</f>
        <v>Red</v>
      </c>
      <c r="AK499" t="str">
        <f>VLOOKUP($Z499,'oddspedia-matches'!$A:$AD,AK$2,0)</f>
        <v>Green</v>
      </c>
      <c r="AL499" t="str">
        <f>VLOOKUP($Z499,'oddspedia-matches'!$A:$AD,AL$2,0)</f>
        <v>Green</v>
      </c>
      <c r="AM499" t="str">
        <f>VLOOKUP($Z499,'oddspedia-matches'!$A:$AD,AM$2,0)</f>
        <v>Green</v>
      </c>
      <c r="AN499" t="str">
        <f>VLOOKUP($Z499,'oddspedia-matches'!$A:$AD,AN$2,0)</f>
        <v>Red</v>
      </c>
      <c r="AO499" t="str">
        <f>VLOOKUP($Z499,'oddspedia-matches'!$A:$AD,AO$2,0)</f>
        <v>Green</v>
      </c>
      <c r="AP499" t="str">
        <f>VLOOKUP($Z499,'oddspedia-matches'!$A:$AD,AP$2,0)</f>
        <v>Green</v>
      </c>
      <c r="AQ499" t="str">
        <f>VLOOKUP($Z499,'oddspedia-matches'!$A:$AD,AQ$2,0)</f>
        <v>Red</v>
      </c>
    </row>
    <row r="500" spans="2:43" hidden="1" x14ac:dyDescent="0.25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Deportes Concepcion</v>
      </c>
      <c r="Y500" t="str">
        <f>VLOOKUP(F500,'Transform table'!A:B,2,0)</f>
        <v>CD OHiggins</v>
      </c>
      <c r="Z500" t="str">
        <f t="shared" si="7"/>
        <v>26/07/2026Deportes ConcepcionCD OHiggins</v>
      </c>
      <c r="AA500" t="str">
        <f>VLOOKUP($Z500,'oddspedia-matches'!$A:$AD,AA$2,0)</f>
        <v>2 - 0</v>
      </c>
      <c r="AB500" t="str">
        <f>VLOOKUP($Z500,'oddspedia-matches'!$A:$AD,AB$2,0)</f>
        <v>Green</v>
      </c>
      <c r="AC500" t="str">
        <f>VLOOKUP($Z500,'oddspedia-matches'!$A:$AD,AC$2,0)</f>
        <v>Red</v>
      </c>
      <c r="AD500" t="str">
        <f>VLOOKUP($Z500,'oddspedia-matches'!$A:$AD,AD$2,0)</f>
        <v>Red</v>
      </c>
      <c r="AE500" t="str">
        <f>VLOOKUP($Z500,'oddspedia-matches'!$A:$AD,AE$2,0)</f>
        <v>Green</v>
      </c>
      <c r="AF500" t="str">
        <f>VLOOKUP($Z500,'oddspedia-matches'!$A:$AD,AF$2,0)</f>
        <v>Red</v>
      </c>
      <c r="AG500" t="str">
        <f>VLOOKUP($Z500,'oddspedia-matches'!$A:$AD,AG$2,0)</f>
        <v>Green</v>
      </c>
      <c r="AH500" t="str">
        <f>VLOOKUP($Z500,'oddspedia-matches'!$A:$AD,AH$2,0)</f>
        <v>Green</v>
      </c>
      <c r="AI500" t="str">
        <f>VLOOKUP($Z500,'oddspedia-matches'!$A:$AD,AI$2,0)</f>
        <v>Red</v>
      </c>
      <c r="AJ500" t="str">
        <f>VLOOKUP($Z500,'oddspedia-matches'!$A:$AD,AJ$2,0)</f>
        <v>Red</v>
      </c>
      <c r="AK500" t="str">
        <f>VLOOKUP($Z500,'oddspedia-matches'!$A:$AD,AK$2,0)</f>
        <v>Green</v>
      </c>
      <c r="AL500" t="str">
        <f>VLOOKUP($Z500,'oddspedia-matches'!$A:$AD,AL$2,0)</f>
        <v>Green</v>
      </c>
      <c r="AM500" t="str">
        <f>VLOOKUP($Z500,'oddspedia-matches'!$A:$AD,AM$2,0)</f>
        <v>Red</v>
      </c>
      <c r="AN500" t="str">
        <f>VLOOKUP($Z500,'oddspedia-matches'!$A:$AD,AN$2,0)</f>
        <v>Green</v>
      </c>
      <c r="AO500" t="str">
        <f>VLOOKUP($Z500,'oddspedia-matches'!$A:$AD,AO$2,0)</f>
        <v>Green</v>
      </c>
      <c r="AP500" t="str">
        <f>VLOOKUP($Z500,'oddspedia-matches'!$A:$AD,AP$2,0)</f>
        <v>Red</v>
      </c>
      <c r="AQ500" t="str">
        <f>VLOOKUP($Z500,'oddspedia-matches'!$A:$AD,AQ$2,0)</f>
        <v>Green</v>
      </c>
    </row>
    <row r="501" spans="2:43" hidden="1" x14ac:dyDescent="0.25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Pachuca</v>
      </c>
      <c r="Y501" t="str">
        <f>VLOOKUP(F501,'Transform table'!A:B,2,0)</f>
        <v>Queretaro</v>
      </c>
      <c r="Z501" t="str">
        <f t="shared" si="7"/>
        <v>26/07/2026PachucaQueretaro</v>
      </c>
      <c r="AA501" t="str">
        <f>VLOOKUP($Z501,'oddspedia-matches'!$A:$AD,AA$2,0)</f>
        <v>1 - 2</v>
      </c>
      <c r="AB501" t="str">
        <f>VLOOKUP($Z501,'oddspedia-matches'!$A:$AD,AB$2,0)</f>
        <v>Red</v>
      </c>
      <c r="AC501" t="str">
        <f>VLOOKUP($Z501,'oddspedia-matches'!$A:$AD,AC$2,0)</f>
        <v>Red</v>
      </c>
      <c r="AD501" t="str">
        <f>VLOOKUP($Z501,'oddspedia-matches'!$A:$AD,AD$2,0)</f>
        <v>Green</v>
      </c>
      <c r="AE501" t="str">
        <f>VLOOKUP($Z501,'oddspedia-matches'!$A:$AD,AE$2,0)</f>
        <v>Red</v>
      </c>
      <c r="AF501" t="str">
        <f>VLOOKUP($Z501,'oddspedia-matches'!$A:$AD,AF$2,0)</f>
        <v>Green</v>
      </c>
      <c r="AG501" t="str">
        <f>VLOOKUP($Z501,'oddspedia-matches'!$A:$AD,AG$2,0)</f>
        <v>Green</v>
      </c>
      <c r="AH501" t="str">
        <f>VLOOKUP($Z501,'oddspedia-matches'!$A:$AD,AH$2,0)</f>
        <v>Green</v>
      </c>
      <c r="AI501" t="str">
        <f>VLOOKUP($Z501,'oddspedia-matches'!$A:$AD,AI$2,0)</f>
        <v>Red</v>
      </c>
      <c r="AJ501" t="str">
        <f>VLOOKUP($Z501,'oddspedia-matches'!$A:$AD,AJ$2,0)</f>
        <v>Red</v>
      </c>
      <c r="AK501" t="str">
        <f>VLOOKUP($Z501,'oddspedia-matches'!$A:$AD,AK$2,0)</f>
        <v>Green</v>
      </c>
      <c r="AL501" t="str">
        <f>VLOOKUP($Z501,'oddspedia-matches'!$A:$AD,AL$2,0)</f>
        <v>Green</v>
      </c>
      <c r="AM501" t="str">
        <f>VLOOKUP($Z501,'oddspedia-matches'!$A:$AD,AM$2,0)</f>
        <v>Green</v>
      </c>
      <c r="AN501" t="str">
        <f>VLOOKUP($Z501,'oddspedia-matches'!$A:$AD,AN$2,0)</f>
        <v>Red</v>
      </c>
      <c r="AO501" t="str">
        <f>VLOOKUP($Z501,'oddspedia-matches'!$A:$AD,AO$2,0)</f>
        <v>Green</v>
      </c>
      <c r="AP501" t="str">
        <f>VLOOKUP($Z501,'oddspedia-matches'!$A:$AD,AP$2,0)</f>
        <v>Green</v>
      </c>
      <c r="AQ501" t="str">
        <f>VLOOKUP($Z501,'oddspedia-matches'!$A:$AD,AQ$2,0)</f>
        <v>Red</v>
      </c>
    </row>
    <row r="502" spans="2:43" hidden="1" x14ac:dyDescent="0.25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str">
        <f>VLOOKUP(F502,'Transform table'!A:B,2,0)</f>
        <v>Cucuta Deportivo</v>
      </c>
      <c r="Z502" t="str">
        <f t="shared" si="7"/>
        <v>26/07/2026Once CaldasCucuta Deportivo</v>
      </c>
      <c r="AA502" t="str">
        <f>VLOOKUP($Z502,'oddspedia-matches'!$A:$AD,AA$2,0)</f>
        <v>5 - 1</v>
      </c>
      <c r="AB502" t="str">
        <f>VLOOKUP($Z502,'oddspedia-matches'!$A:$AD,AB$2,0)</f>
        <v>Green</v>
      </c>
      <c r="AC502" t="str">
        <f>VLOOKUP($Z502,'oddspedia-matches'!$A:$AD,AC$2,0)</f>
        <v>Red</v>
      </c>
      <c r="AD502" t="str">
        <f>VLOOKUP($Z502,'oddspedia-matches'!$A:$AD,AD$2,0)</f>
        <v>Red</v>
      </c>
      <c r="AE502" t="str">
        <f>VLOOKUP($Z502,'oddspedia-matches'!$A:$AD,AE$2,0)</f>
        <v>Green</v>
      </c>
      <c r="AF502" t="str">
        <f>VLOOKUP($Z502,'oddspedia-matches'!$A:$AD,AF$2,0)</f>
        <v>Red</v>
      </c>
      <c r="AG502" t="str">
        <f>VLOOKUP($Z502,'oddspedia-matches'!$A:$AD,AG$2,0)</f>
        <v>Green</v>
      </c>
      <c r="AH502" t="str">
        <f>VLOOKUP($Z502,'oddspedia-matches'!$A:$AD,AH$2,0)</f>
        <v>Green</v>
      </c>
      <c r="AI502" t="str">
        <f>VLOOKUP($Z502,'oddspedia-matches'!$A:$AD,AI$2,0)</f>
        <v>Red</v>
      </c>
      <c r="AJ502" t="str">
        <f>VLOOKUP($Z502,'oddspedia-matches'!$A:$AD,AJ$2,0)</f>
        <v>Red</v>
      </c>
      <c r="AK502" t="str">
        <f>VLOOKUP($Z502,'oddspedia-matches'!$A:$AD,AK$2,0)</f>
        <v>Green</v>
      </c>
      <c r="AL502" t="str">
        <f>VLOOKUP($Z502,'oddspedia-matches'!$A:$AD,AL$2,0)</f>
        <v>Green</v>
      </c>
      <c r="AM502" t="str">
        <f>VLOOKUP($Z502,'oddspedia-matches'!$A:$AD,AM$2,0)</f>
        <v>Green</v>
      </c>
      <c r="AN502" t="str">
        <f>VLOOKUP($Z502,'oddspedia-matches'!$A:$AD,AN$2,0)</f>
        <v>Red</v>
      </c>
      <c r="AO502" t="str">
        <f>VLOOKUP($Z502,'oddspedia-matches'!$A:$AD,AO$2,0)</f>
        <v>Red</v>
      </c>
      <c r="AP502" t="str">
        <f>VLOOKUP($Z502,'oddspedia-matches'!$A:$AD,AP$2,0)</f>
        <v>Green</v>
      </c>
      <c r="AQ502" t="str">
        <f>VLOOKUP($Z502,'oddspedia-matches'!$A:$AD,AQ$2,0)</f>
        <v>Red</v>
      </c>
    </row>
    <row r="503" spans="2:43" hidden="1" x14ac:dyDescent="0.25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Tacoma Defiance</v>
      </c>
      <c r="Y503" t="str">
        <f>VLOOKUP(F503,'Transform table'!A:B,2,0)</f>
        <v>Colorado Rapids II</v>
      </c>
      <c r="Z503" t="str">
        <f t="shared" si="7"/>
        <v>26/07/2026Tacoma DefianceColorado Rapids II</v>
      </c>
      <c r="AA503" t="str">
        <f>VLOOKUP($Z503,'oddspedia-matches'!$A:$AD,AA$2,0)</f>
        <v>2 - 1</v>
      </c>
      <c r="AB503" t="str">
        <f>VLOOKUP($Z503,'oddspedia-matches'!$A:$AD,AB$2,0)</f>
        <v>Green</v>
      </c>
      <c r="AC503" t="str">
        <f>VLOOKUP($Z503,'oddspedia-matches'!$A:$AD,AC$2,0)</f>
        <v>Red</v>
      </c>
      <c r="AD503" t="str">
        <f>VLOOKUP($Z503,'oddspedia-matches'!$A:$AD,AD$2,0)</f>
        <v>Red</v>
      </c>
      <c r="AE503" t="str">
        <f>VLOOKUP($Z503,'oddspedia-matches'!$A:$AD,AE$2,0)</f>
        <v>Green</v>
      </c>
      <c r="AF503" t="str">
        <f>VLOOKUP($Z503,'oddspedia-matches'!$A:$AD,AF$2,0)</f>
        <v>Red</v>
      </c>
      <c r="AG503" t="str">
        <f>VLOOKUP($Z503,'oddspedia-matches'!$A:$AD,AG$2,0)</f>
        <v>Green</v>
      </c>
      <c r="AH503" t="str">
        <f>VLOOKUP($Z503,'oddspedia-matches'!$A:$AD,AH$2,0)</f>
        <v>Green</v>
      </c>
      <c r="AI503" t="str">
        <f>VLOOKUP($Z503,'oddspedia-matches'!$A:$AD,AI$2,0)</f>
        <v>Red</v>
      </c>
      <c r="AJ503" t="str">
        <f>VLOOKUP($Z503,'oddspedia-matches'!$A:$AD,AJ$2,0)</f>
        <v>Red</v>
      </c>
      <c r="AK503" t="str">
        <f>VLOOKUP($Z503,'oddspedia-matches'!$A:$AD,AK$2,0)</f>
        <v>Green</v>
      </c>
      <c r="AL503" t="str">
        <f>VLOOKUP($Z503,'oddspedia-matches'!$A:$AD,AL$2,0)</f>
        <v>Green</v>
      </c>
      <c r="AM503" t="str">
        <f>VLOOKUP($Z503,'oddspedia-matches'!$A:$AD,AM$2,0)</f>
        <v>Green</v>
      </c>
      <c r="AN503" t="str">
        <f>VLOOKUP($Z503,'oddspedia-matches'!$A:$AD,AN$2,0)</f>
        <v>Red</v>
      </c>
      <c r="AO503" t="str">
        <f>VLOOKUP($Z503,'oddspedia-matches'!$A:$AD,AO$2,0)</f>
        <v>Green</v>
      </c>
      <c r="AP503" t="str">
        <f>VLOOKUP($Z503,'oddspedia-matches'!$A:$AD,AP$2,0)</f>
        <v>Green</v>
      </c>
      <c r="AQ503" t="str">
        <f>VLOOKUP($Z503,'oddspedia-matches'!$A:$AD,AQ$2,0)</f>
        <v>Red</v>
      </c>
    </row>
    <row r="504" spans="2:43" hidden="1" x14ac:dyDescent="0.25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tr">
        <f>VLOOKUP(E504,'Transform table'!A:B,2,0)</f>
        <v>Qingdao Red Lions</v>
      </c>
      <c r="Y504" t="str">
        <f>VLOOKUP(F504,'Transform table'!A:B,2,0)</f>
        <v>Beijing Institute of Technology</v>
      </c>
      <c r="Z504" t="str">
        <f t="shared" si="7"/>
        <v>27/07/2026Qingdao Red LionsBeijing Institute of Technology</v>
      </c>
      <c r="AA504" t="str">
        <f>VLOOKUP($Z504,'oddspedia-matches'!$A:$AD,AA$2,0)</f>
        <v>6 - 1</v>
      </c>
      <c r="AB504" t="str">
        <f>VLOOKUP($Z504,'oddspedia-matches'!$A:$AD,AB$2,0)</f>
        <v>Green</v>
      </c>
      <c r="AC504" t="str">
        <f>VLOOKUP($Z504,'oddspedia-matches'!$A:$AD,AC$2,0)</f>
        <v>Red</v>
      </c>
      <c r="AD504" t="str">
        <f>VLOOKUP($Z504,'oddspedia-matches'!$A:$AD,AD$2,0)</f>
        <v>Red</v>
      </c>
      <c r="AE504" t="str">
        <f>VLOOKUP($Z504,'oddspedia-matches'!$A:$AD,AE$2,0)</f>
        <v>Green</v>
      </c>
      <c r="AF504" t="str">
        <f>VLOOKUP($Z504,'oddspedia-matches'!$A:$AD,AF$2,0)</f>
        <v>Red</v>
      </c>
      <c r="AG504" t="str">
        <f>VLOOKUP($Z504,'oddspedia-matches'!$A:$AD,AG$2,0)</f>
        <v>Green</v>
      </c>
      <c r="AH504" t="str">
        <f>VLOOKUP($Z504,'oddspedia-matches'!$A:$AD,AH$2,0)</f>
        <v>Green</v>
      </c>
      <c r="AI504" t="str">
        <f>VLOOKUP($Z504,'oddspedia-matches'!$A:$AD,AI$2,0)</f>
        <v>Red</v>
      </c>
      <c r="AJ504" t="str">
        <f>VLOOKUP($Z504,'oddspedia-matches'!$A:$AD,AJ$2,0)</f>
        <v>Red</v>
      </c>
      <c r="AK504" t="str">
        <f>VLOOKUP($Z504,'oddspedia-matches'!$A:$AD,AK$2,0)</f>
        <v>Green</v>
      </c>
      <c r="AL504" t="str">
        <f>VLOOKUP($Z504,'oddspedia-matches'!$A:$AD,AL$2,0)</f>
        <v>Green</v>
      </c>
      <c r="AM504" t="str">
        <f>VLOOKUP($Z504,'oddspedia-matches'!$A:$AD,AM$2,0)</f>
        <v>Green</v>
      </c>
      <c r="AN504" t="str">
        <f>VLOOKUP($Z504,'oddspedia-matches'!$A:$AD,AN$2,0)</f>
        <v>Red</v>
      </c>
      <c r="AO504" t="str">
        <f>VLOOKUP($Z504,'oddspedia-matches'!$A:$AD,AO$2,0)</f>
        <v>Red</v>
      </c>
      <c r="AP504" t="str">
        <f>VLOOKUP($Z504,'oddspedia-matches'!$A:$AD,AP$2,0)</f>
        <v>Green</v>
      </c>
      <c r="AQ504" t="str">
        <f>VLOOKUP($Z504,'oddspedia-matches'!$A:$AD,AQ$2,0)</f>
        <v>Red</v>
      </c>
    </row>
    <row r="505" spans="2:43" hidden="1" x14ac:dyDescent="0.25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FK Tukums 2000</v>
      </c>
      <c r="Y505" t="str">
        <f>VLOOKUP(F505,'Transform table'!A:B,2,0)</f>
        <v>Rigas Futbola Skola</v>
      </c>
      <c r="Z505" t="str">
        <f t="shared" si="7"/>
        <v>27/07/2026FK Tukums 2000Rigas Futbola Skola</v>
      </c>
      <c r="AA505" t="str">
        <f>VLOOKUP($Z505,'oddspedia-matches'!$A:$AD,AA$2,0)</f>
        <v>0 - 1</v>
      </c>
      <c r="AB505" t="str">
        <f>VLOOKUP($Z505,'oddspedia-matches'!$A:$AD,AB$2,0)</f>
        <v>Red</v>
      </c>
      <c r="AC505" t="str">
        <f>VLOOKUP($Z505,'oddspedia-matches'!$A:$AD,AC$2,0)</f>
        <v>Red</v>
      </c>
      <c r="AD505" t="str">
        <f>VLOOKUP($Z505,'oddspedia-matches'!$A:$AD,AD$2,0)</f>
        <v>Green</v>
      </c>
      <c r="AE505" t="str">
        <f>VLOOKUP($Z505,'oddspedia-matches'!$A:$AD,AE$2,0)</f>
        <v>Red</v>
      </c>
      <c r="AF505" t="str">
        <f>VLOOKUP($Z505,'oddspedia-matches'!$A:$AD,AF$2,0)</f>
        <v>Green</v>
      </c>
      <c r="AG505" t="str">
        <f>VLOOKUP($Z505,'oddspedia-matches'!$A:$AD,AG$2,0)</f>
        <v>Green</v>
      </c>
      <c r="AH505" t="str">
        <f>VLOOKUP($Z505,'oddspedia-matches'!$A:$AD,AH$2,0)</f>
        <v>Red</v>
      </c>
      <c r="AI505" t="str">
        <f>VLOOKUP($Z505,'oddspedia-matches'!$A:$AD,AI$2,0)</f>
        <v>Red</v>
      </c>
      <c r="AJ505" t="str">
        <f>VLOOKUP($Z505,'oddspedia-matches'!$A:$AD,AJ$2,0)</f>
        <v>Green</v>
      </c>
      <c r="AK505" t="str">
        <f>VLOOKUP($Z505,'oddspedia-matches'!$A:$AD,AK$2,0)</f>
        <v>Green</v>
      </c>
      <c r="AL505" t="str">
        <f>VLOOKUP($Z505,'oddspedia-matches'!$A:$AD,AL$2,0)</f>
        <v>Red</v>
      </c>
      <c r="AM505" t="str">
        <f>VLOOKUP($Z505,'oddspedia-matches'!$A:$AD,AM$2,0)</f>
        <v>Red</v>
      </c>
      <c r="AN505" t="str">
        <f>VLOOKUP($Z505,'oddspedia-matches'!$A:$AD,AN$2,0)</f>
        <v>Green</v>
      </c>
      <c r="AO505" t="str">
        <f>VLOOKUP($Z505,'oddspedia-matches'!$A:$AD,AO$2,0)</f>
        <v>Green</v>
      </c>
      <c r="AP505" t="str">
        <f>VLOOKUP($Z505,'oddspedia-matches'!$A:$AD,AP$2,0)</f>
        <v>Red</v>
      </c>
      <c r="AQ505" t="str">
        <f>VLOOKUP($Z505,'oddspedia-matches'!$A:$AD,AQ$2,0)</f>
        <v>Green</v>
      </c>
    </row>
    <row r="506" spans="2:43" hidden="1" x14ac:dyDescent="0.25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Valmieras FK</v>
      </c>
      <c r="Y506" t="str">
        <f>VLOOKUP(F506,'Transform table'!A:B,2,0)</f>
        <v>Riga FC II</v>
      </c>
      <c r="Z506" t="str">
        <f t="shared" si="7"/>
        <v>27/07/2026Valmieras FKRiga FC II</v>
      </c>
      <c r="AA506" t="str">
        <f>VLOOKUP($Z506,'oddspedia-matches'!$A:$AD,AA$2,0)</f>
        <v>3 - 0</v>
      </c>
      <c r="AB506" t="str">
        <f>VLOOKUP($Z506,'oddspedia-matches'!$A:$AD,AB$2,0)</f>
        <v>Green</v>
      </c>
      <c r="AC506" t="str">
        <f>VLOOKUP($Z506,'oddspedia-matches'!$A:$AD,AC$2,0)</f>
        <v>Red</v>
      </c>
      <c r="AD506" t="str">
        <f>VLOOKUP($Z506,'oddspedia-matches'!$A:$AD,AD$2,0)</f>
        <v>Red</v>
      </c>
      <c r="AE506" t="str">
        <f>VLOOKUP($Z506,'oddspedia-matches'!$A:$AD,AE$2,0)</f>
        <v>Green</v>
      </c>
      <c r="AF506" t="str">
        <f>VLOOKUP($Z506,'oddspedia-matches'!$A:$AD,AF$2,0)</f>
        <v>Red</v>
      </c>
      <c r="AG506" t="str">
        <f>VLOOKUP($Z506,'oddspedia-matches'!$A:$AD,AG$2,0)</f>
        <v>Green</v>
      </c>
      <c r="AH506" t="str">
        <f>VLOOKUP($Z506,'oddspedia-matches'!$A:$AD,AH$2,0)</f>
        <v>Green</v>
      </c>
      <c r="AI506" t="str">
        <f>VLOOKUP($Z506,'oddspedia-matches'!$A:$AD,AI$2,0)</f>
        <v>Red</v>
      </c>
      <c r="AJ506" t="str">
        <f>VLOOKUP($Z506,'oddspedia-matches'!$A:$AD,AJ$2,0)</f>
        <v>Red</v>
      </c>
      <c r="AK506" t="str">
        <f>VLOOKUP($Z506,'oddspedia-matches'!$A:$AD,AK$2,0)</f>
        <v>Green</v>
      </c>
      <c r="AL506" t="str">
        <f>VLOOKUP($Z506,'oddspedia-matches'!$A:$AD,AL$2,0)</f>
        <v>Green</v>
      </c>
      <c r="AM506" t="str">
        <f>VLOOKUP($Z506,'oddspedia-matches'!$A:$AD,AM$2,0)</f>
        <v>Green</v>
      </c>
      <c r="AN506" t="str">
        <f>VLOOKUP($Z506,'oddspedia-matches'!$A:$AD,AN$2,0)</f>
        <v>Red</v>
      </c>
      <c r="AO506" t="str">
        <f>VLOOKUP($Z506,'oddspedia-matches'!$A:$AD,AO$2,0)</f>
        <v>Green</v>
      </c>
      <c r="AP506" t="str">
        <f>VLOOKUP($Z506,'oddspedia-matches'!$A:$AD,AP$2,0)</f>
        <v>Red</v>
      </c>
      <c r="AQ506" t="str">
        <f>VLOOKUP($Z506,'oddspedia-matches'!$A:$AD,AQ$2,0)</f>
        <v>Green</v>
      </c>
    </row>
    <row r="507" spans="2:43" hidden="1" x14ac:dyDescent="0.25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str">
        <f>VLOOKUP(F507,'Transform table'!A:B,2,0)</f>
        <v>FC Voluntari</v>
      </c>
      <c r="Z507" t="str">
        <f t="shared" si="7"/>
        <v>27/07/2026CFR ClujFC Voluntari</v>
      </c>
      <c r="AA507" t="str">
        <f>VLOOKUP($Z507,'oddspedia-matches'!$A:$AD,AA$2,0)</f>
        <v>5 - 0</v>
      </c>
      <c r="AB507" t="str">
        <f>VLOOKUP($Z507,'oddspedia-matches'!$A:$AD,AB$2,0)</f>
        <v>Green</v>
      </c>
      <c r="AC507" t="str">
        <f>VLOOKUP($Z507,'oddspedia-matches'!$A:$AD,AC$2,0)</f>
        <v>Red</v>
      </c>
      <c r="AD507" t="str">
        <f>VLOOKUP($Z507,'oddspedia-matches'!$A:$AD,AD$2,0)</f>
        <v>Red</v>
      </c>
      <c r="AE507" t="str">
        <f>VLOOKUP($Z507,'oddspedia-matches'!$A:$AD,AE$2,0)</f>
        <v>Green</v>
      </c>
      <c r="AF507" t="str">
        <f>VLOOKUP($Z507,'oddspedia-matches'!$A:$AD,AF$2,0)</f>
        <v>Red</v>
      </c>
      <c r="AG507" t="str">
        <f>VLOOKUP($Z507,'oddspedia-matches'!$A:$AD,AG$2,0)</f>
        <v>Green</v>
      </c>
      <c r="AH507" t="str">
        <f>VLOOKUP($Z507,'oddspedia-matches'!$A:$AD,AH$2,0)</f>
        <v>Green</v>
      </c>
      <c r="AI507" t="str">
        <f>VLOOKUP($Z507,'oddspedia-matches'!$A:$AD,AI$2,0)</f>
        <v>Red</v>
      </c>
      <c r="AJ507" t="str">
        <f>VLOOKUP($Z507,'oddspedia-matches'!$A:$AD,AJ$2,0)</f>
        <v>Red</v>
      </c>
      <c r="AK507" t="str">
        <f>VLOOKUP($Z507,'oddspedia-matches'!$A:$AD,AK$2,0)</f>
        <v>Green</v>
      </c>
      <c r="AL507" t="str">
        <f>VLOOKUP($Z507,'oddspedia-matches'!$A:$AD,AL$2,0)</f>
        <v>Green</v>
      </c>
      <c r="AM507" t="str">
        <f>VLOOKUP($Z507,'oddspedia-matches'!$A:$AD,AM$2,0)</f>
        <v>Green</v>
      </c>
      <c r="AN507" t="str">
        <f>VLOOKUP($Z507,'oddspedia-matches'!$A:$AD,AN$2,0)</f>
        <v>Red</v>
      </c>
      <c r="AO507" t="str">
        <f>VLOOKUP($Z507,'oddspedia-matches'!$A:$AD,AO$2,0)</f>
        <v>Red</v>
      </c>
      <c r="AP507" t="str">
        <f>VLOOKUP($Z507,'oddspedia-matches'!$A:$AD,AP$2,0)</f>
        <v>Red</v>
      </c>
      <c r="AQ507" t="str">
        <f>VLOOKUP($Z507,'oddspedia-matches'!$A:$AD,AQ$2,0)</f>
        <v>Green</v>
      </c>
    </row>
    <row r="508" spans="2:43" hidden="1" x14ac:dyDescent="0.25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str">
        <f>VLOOKUP(F508,'Transform table'!A:B,2,0)</f>
        <v>VMFD Zalgiris</v>
      </c>
      <c r="Z508" t="str">
        <f t="shared" si="7"/>
        <v>27/07/2026Hegelmann LitauenVMFD Zalgiris</v>
      </c>
      <c r="AA508" t="str">
        <f>VLOOKUP($Z508,'oddspedia-matches'!$A:$AD,AA$2,0)</f>
        <v>2 - 3</v>
      </c>
      <c r="AB508" t="str">
        <f>VLOOKUP($Z508,'oddspedia-matches'!$A:$AD,AB$2,0)</f>
        <v>Red</v>
      </c>
      <c r="AC508" t="str">
        <f>VLOOKUP($Z508,'oddspedia-matches'!$A:$AD,AC$2,0)</f>
        <v>Red</v>
      </c>
      <c r="AD508" t="str">
        <f>VLOOKUP($Z508,'oddspedia-matches'!$A:$AD,AD$2,0)</f>
        <v>Green</v>
      </c>
      <c r="AE508" t="str">
        <f>VLOOKUP($Z508,'oddspedia-matches'!$A:$AD,AE$2,0)</f>
        <v>Red</v>
      </c>
      <c r="AF508" t="str">
        <f>VLOOKUP($Z508,'oddspedia-matches'!$A:$AD,AF$2,0)</f>
        <v>Green</v>
      </c>
      <c r="AG508" t="str">
        <f>VLOOKUP($Z508,'oddspedia-matches'!$A:$AD,AG$2,0)</f>
        <v>Green</v>
      </c>
      <c r="AH508" t="str">
        <f>VLOOKUP($Z508,'oddspedia-matches'!$A:$AD,AH$2,0)</f>
        <v>Red</v>
      </c>
      <c r="AI508" t="str">
        <f>VLOOKUP($Z508,'oddspedia-matches'!$A:$AD,AI$2,0)</f>
        <v>Green</v>
      </c>
      <c r="AJ508" t="str">
        <f>VLOOKUP($Z508,'oddspedia-matches'!$A:$AD,AJ$2,0)</f>
        <v>Red</v>
      </c>
      <c r="AK508" t="str">
        <f>VLOOKUP($Z508,'oddspedia-matches'!$A:$AD,AK$2,0)</f>
        <v>Green</v>
      </c>
      <c r="AL508" t="str">
        <f>VLOOKUP($Z508,'oddspedia-matches'!$A:$AD,AL$2,0)</f>
        <v>Green</v>
      </c>
      <c r="AM508" t="str">
        <f>VLOOKUP($Z508,'oddspedia-matches'!$A:$AD,AM$2,0)</f>
        <v>Green</v>
      </c>
      <c r="AN508" t="str">
        <f>VLOOKUP($Z508,'oddspedia-matches'!$A:$AD,AN$2,0)</f>
        <v>Red</v>
      </c>
      <c r="AO508" t="str">
        <f>VLOOKUP($Z508,'oddspedia-matches'!$A:$AD,AO$2,0)</f>
        <v>Red</v>
      </c>
      <c r="AP508" t="str">
        <f>VLOOKUP($Z508,'oddspedia-matches'!$A:$AD,AP$2,0)</f>
        <v>Green</v>
      </c>
      <c r="AQ508" t="str">
        <f>VLOOKUP($Z508,'oddspedia-matches'!$A:$AD,AQ$2,0)</f>
        <v>Red</v>
      </c>
    </row>
    <row r="509" spans="2:43" hidden="1" x14ac:dyDescent="0.25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Dunav Ruse FC</v>
      </c>
      <c r="Y509" t="str">
        <f>VLOOKUP(F509,'Transform table'!A:B,2,0)</f>
        <v>Ludogorets</v>
      </c>
      <c r="Z509" t="str">
        <f t="shared" si="7"/>
        <v>27/07/2026Dunav Ruse FCLudogorets</v>
      </c>
      <c r="AA509" t="str">
        <f>VLOOKUP($Z509,'oddspedia-matches'!$A:$AD,AA$2,0)</f>
        <v>0 - 2</v>
      </c>
      <c r="AB509" t="str">
        <f>VLOOKUP($Z509,'oddspedia-matches'!$A:$AD,AB$2,0)</f>
        <v>Red</v>
      </c>
      <c r="AC509" t="str">
        <f>VLOOKUP($Z509,'oddspedia-matches'!$A:$AD,AC$2,0)</f>
        <v>Red</v>
      </c>
      <c r="AD509" t="str">
        <f>VLOOKUP($Z509,'oddspedia-matches'!$A:$AD,AD$2,0)</f>
        <v>Green</v>
      </c>
      <c r="AE509" t="str">
        <f>VLOOKUP($Z509,'oddspedia-matches'!$A:$AD,AE$2,0)</f>
        <v>Red</v>
      </c>
      <c r="AF509" t="str">
        <f>VLOOKUP($Z509,'oddspedia-matches'!$A:$AD,AF$2,0)</f>
        <v>Green</v>
      </c>
      <c r="AG509" t="str">
        <f>VLOOKUP($Z509,'oddspedia-matches'!$A:$AD,AG$2,0)</f>
        <v>Green</v>
      </c>
      <c r="AH509" t="str">
        <f>VLOOKUP($Z509,'oddspedia-matches'!$A:$AD,AH$2,0)</f>
        <v>Red</v>
      </c>
      <c r="AI509" t="str">
        <f>VLOOKUP($Z509,'oddspedia-matches'!$A:$AD,AI$2,0)</f>
        <v>Red</v>
      </c>
      <c r="AJ509" t="str">
        <f>VLOOKUP($Z509,'oddspedia-matches'!$A:$AD,AJ$2,0)</f>
        <v>Green</v>
      </c>
      <c r="AK509" t="str">
        <f>VLOOKUP($Z509,'oddspedia-matches'!$A:$AD,AK$2,0)</f>
        <v>Green</v>
      </c>
      <c r="AL509" t="str">
        <f>VLOOKUP($Z509,'oddspedia-matches'!$A:$AD,AL$2,0)</f>
        <v>Green</v>
      </c>
      <c r="AM509" t="str">
        <f>VLOOKUP($Z509,'oddspedia-matches'!$A:$AD,AM$2,0)</f>
        <v>Red</v>
      </c>
      <c r="AN509" t="str">
        <f>VLOOKUP($Z509,'oddspedia-matches'!$A:$AD,AN$2,0)</f>
        <v>Green</v>
      </c>
      <c r="AO509" t="str">
        <f>VLOOKUP($Z509,'oddspedia-matches'!$A:$AD,AO$2,0)</f>
        <v>Green</v>
      </c>
      <c r="AP509" t="str">
        <f>VLOOKUP($Z509,'oddspedia-matches'!$A:$AD,AP$2,0)</f>
        <v>Red</v>
      </c>
      <c r="AQ509" t="str">
        <f>VLOOKUP($Z509,'oddspedia-matches'!$A:$AD,AQ$2,0)</f>
        <v>Green</v>
      </c>
    </row>
    <row r="510" spans="2:43" hidden="1" x14ac:dyDescent="0.25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 U21</v>
      </c>
      <c r="Y510" t="str">
        <f>VLOOKUP(F510,'Transform table'!A:B,2,0)</f>
        <v>Viimsi JK</v>
      </c>
      <c r="Z510" t="str">
        <f t="shared" si="7"/>
        <v>27/07/2026JK Nomme United U21Viimsi JK</v>
      </c>
      <c r="AA510" t="str">
        <f>VLOOKUP($Z510,'oddspedia-matches'!$A:$AD,AA$2,0)</f>
        <v>0 - 3</v>
      </c>
      <c r="AB510" t="str">
        <f>VLOOKUP($Z510,'oddspedia-matches'!$A:$AD,AB$2,0)</f>
        <v>Red</v>
      </c>
      <c r="AC510" t="str">
        <f>VLOOKUP($Z510,'oddspedia-matches'!$A:$AD,AC$2,0)</f>
        <v>Red</v>
      </c>
      <c r="AD510" t="str">
        <f>VLOOKUP($Z510,'oddspedia-matches'!$A:$AD,AD$2,0)</f>
        <v>Green</v>
      </c>
      <c r="AE510" t="str">
        <f>VLOOKUP($Z510,'oddspedia-matches'!$A:$AD,AE$2,0)</f>
        <v>Red</v>
      </c>
      <c r="AF510" t="str">
        <f>VLOOKUP($Z510,'oddspedia-matches'!$A:$AD,AF$2,0)</f>
        <v>Green</v>
      </c>
      <c r="AG510" t="str">
        <f>VLOOKUP($Z510,'oddspedia-matches'!$A:$AD,AG$2,0)</f>
        <v>Green</v>
      </c>
      <c r="AH510" t="str">
        <f>VLOOKUP($Z510,'oddspedia-matches'!$A:$AD,AH$2,0)</f>
        <v>Red</v>
      </c>
      <c r="AI510" t="str">
        <f>VLOOKUP($Z510,'oddspedia-matches'!$A:$AD,AI$2,0)</f>
        <v>Green</v>
      </c>
      <c r="AJ510" t="str">
        <f>VLOOKUP($Z510,'oddspedia-matches'!$A:$AD,AJ$2,0)</f>
        <v>Red</v>
      </c>
      <c r="AK510" t="str">
        <f>VLOOKUP($Z510,'oddspedia-matches'!$A:$AD,AK$2,0)</f>
        <v>Red</v>
      </c>
      <c r="AL510" t="str">
        <f>VLOOKUP($Z510,'oddspedia-matches'!$A:$AD,AL$2,0)</f>
        <v>Green</v>
      </c>
      <c r="AM510" t="str">
        <f>VLOOKUP($Z510,'oddspedia-matches'!$A:$AD,AM$2,0)</f>
        <v>Green</v>
      </c>
      <c r="AN510" t="str">
        <f>VLOOKUP($Z510,'oddspedia-matches'!$A:$AD,AN$2,0)</f>
        <v>Red</v>
      </c>
      <c r="AO510" t="str">
        <f>VLOOKUP($Z510,'oddspedia-matches'!$A:$AD,AO$2,0)</f>
        <v>Green</v>
      </c>
      <c r="AP510" t="str">
        <f>VLOOKUP($Z510,'oddspedia-matches'!$A:$AD,AP$2,0)</f>
        <v>Red</v>
      </c>
      <c r="AQ510" t="str">
        <f>VLOOKUP($Z510,'oddspedia-matches'!$A:$AD,AQ$2,0)</f>
        <v>Green</v>
      </c>
    </row>
    <row r="511" spans="2:43" hidden="1" x14ac:dyDescent="0.25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str">
        <f>VLOOKUP(F511,'Transform table'!A:B,2,0)</f>
        <v>Ogre United</v>
      </c>
      <c r="Z511" t="str">
        <f t="shared" si="7"/>
        <v>27/07/2026SC GrobinasOgre United</v>
      </c>
      <c r="AA511" t="str">
        <f>VLOOKUP($Z511,'oddspedia-matches'!$A:$AD,AA$2,0)</f>
        <v>2 - 2</v>
      </c>
      <c r="AB511" t="str">
        <f>VLOOKUP($Z511,'oddspedia-matches'!$A:$AD,AB$2,0)</f>
        <v>Red</v>
      </c>
      <c r="AC511" t="str">
        <f>VLOOKUP($Z511,'oddspedia-matches'!$A:$AD,AC$2,0)</f>
        <v>Green</v>
      </c>
      <c r="AD511" t="str">
        <f>VLOOKUP($Z511,'oddspedia-matches'!$A:$AD,AD$2,0)</f>
        <v>Red</v>
      </c>
      <c r="AE511" t="str">
        <f>VLOOKUP($Z511,'oddspedia-matches'!$A:$AD,AE$2,0)</f>
        <v>Green</v>
      </c>
      <c r="AF511" t="str">
        <f>VLOOKUP($Z511,'oddspedia-matches'!$A:$AD,AF$2,0)</f>
        <v>Green</v>
      </c>
      <c r="AG511" t="str">
        <f>VLOOKUP($Z511,'oddspedia-matches'!$A:$AD,AG$2,0)</f>
        <v>Red</v>
      </c>
      <c r="AH511" t="str">
        <f>VLOOKUP($Z511,'oddspedia-matches'!$A:$AD,AH$2,0)</f>
        <v>Red</v>
      </c>
      <c r="AI511" t="str">
        <f>VLOOKUP($Z511,'oddspedia-matches'!$A:$AD,AI$2,0)</f>
        <v>Red</v>
      </c>
      <c r="AJ511" t="str">
        <f>VLOOKUP($Z511,'oddspedia-matches'!$A:$AD,AJ$2,0)</f>
        <v>Green</v>
      </c>
      <c r="AK511" t="str">
        <f>VLOOKUP($Z511,'oddspedia-matches'!$A:$AD,AK$2,0)</f>
        <v>Green</v>
      </c>
      <c r="AL511" t="str">
        <f>VLOOKUP($Z511,'oddspedia-matches'!$A:$AD,AL$2,0)</f>
        <v>Green</v>
      </c>
      <c r="AM511" t="str">
        <f>VLOOKUP($Z511,'oddspedia-matches'!$A:$AD,AM$2,0)</f>
        <v>Green</v>
      </c>
      <c r="AN511" t="str">
        <f>VLOOKUP($Z511,'oddspedia-matches'!$A:$AD,AN$2,0)</f>
        <v>Red</v>
      </c>
      <c r="AO511" t="str">
        <f>VLOOKUP($Z511,'oddspedia-matches'!$A:$AD,AO$2,0)</f>
        <v>Red</v>
      </c>
      <c r="AP511" t="str">
        <f>VLOOKUP($Z511,'oddspedia-matches'!$A:$AD,AP$2,0)</f>
        <v>Green</v>
      </c>
      <c r="AQ511" t="str">
        <f>VLOOKUP($Z511,'oddspedia-matches'!$A:$AD,AQ$2,0)</f>
        <v>Red</v>
      </c>
    </row>
    <row r="512" spans="2:43" hidden="1" x14ac:dyDescent="0.25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FS Metta/LU Riga</v>
      </c>
      <c r="Y512" t="str">
        <f>VLOOKUP(F512,'Transform table'!A:B,2,0)</f>
        <v>FK Tukums 2000 II</v>
      </c>
      <c r="Z512" t="str">
        <f t="shared" si="7"/>
        <v>27/07/2026FS Metta/LU RigaFK Tukums 2000 II</v>
      </c>
      <c r="AA512" t="str">
        <f>VLOOKUP($Z512,'oddspedia-matches'!$A:$AD,AA$2,0)</f>
        <v>9 - 0</v>
      </c>
      <c r="AB512" t="str">
        <f>VLOOKUP($Z512,'oddspedia-matches'!$A:$AD,AB$2,0)</f>
        <v>Green</v>
      </c>
      <c r="AC512" t="str">
        <f>VLOOKUP($Z512,'oddspedia-matches'!$A:$AD,AC$2,0)</f>
        <v>Red</v>
      </c>
      <c r="AD512" t="str">
        <f>VLOOKUP($Z512,'oddspedia-matches'!$A:$AD,AD$2,0)</f>
        <v>Red</v>
      </c>
      <c r="AE512" t="str">
        <f>VLOOKUP($Z512,'oddspedia-matches'!$A:$AD,AE$2,0)</f>
        <v>Green</v>
      </c>
      <c r="AF512" t="str">
        <f>VLOOKUP($Z512,'oddspedia-matches'!$A:$AD,AF$2,0)</f>
        <v>Red</v>
      </c>
      <c r="AG512" t="str">
        <f>VLOOKUP($Z512,'oddspedia-matches'!$A:$AD,AG$2,0)</f>
        <v>Green</v>
      </c>
      <c r="AH512" t="str">
        <f>VLOOKUP($Z512,'oddspedia-matches'!$A:$AD,AH$2,0)</f>
        <v>Green</v>
      </c>
      <c r="AI512" t="str">
        <f>VLOOKUP($Z512,'oddspedia-matches'!$A:$AD,AI$2,0)</f>
        <v>Red</v>
      </c>
      <c r="AJ512" t="str">
        <f>VLOOKUP($Z512,'oddspedia-matches'!$A:$AD,AJ$2,0)</f>
        <v>Red</v>
      </c>
      <c r="AK512" t="str">
        <f>VLOOKUP($Z512,'oddspedia-matches'!$A:$AD,AK$2,0)</f>
        <v>Green</v>
      </c>
      <c r="AL512" t="str">
        <f>VLOOKUP($Z512,'oddspedia-matches'!$A:$AD,AL$2,0)</f>
        <v>Green</v>
      </c>
      <c r="AM512" t="str">
        <f>VLOOKUP($Z512,'oddspedia-matches'!$A:$AD,AM$2,0)</f>
        <v>Green</v>
      </c>
      <c r="AN512" t="str">
        <f>VLOOKUP($Z512,'oddspedia-matches'!$A:$AD,AN$2,0)</f>
        <v>Red</v>
      </c>
      <c r="AO512" t="str">
        <f>VLOOKUP($Z512,'oddspedia-matches'!$A:$AD,AO$2,0)</f>
        <v>Red</v>
      </c>
      <c r="AP512" t="str">
        <f>VLOOKUP($Z512,'oddspedia-matches'!$A:$AD,AP$2,0)</f>
        <v>Red</v>
      </c>
      <c r="AQ512" t="str">
        <f>VLOOKUP($Z512,'oddspedia-matches'!$A:$AD,AQ$2,0)</f>
        <v>Green</v>
      </c>
    </row>
    <row r="513" spans="2:43" hidden="1" x14ac:dyDescent="0.25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Randers FC</v>
      </c>
      <c r="Y513" t="str">
        <f>VLOOKUP(F513,'Transform table'!A:B,2,0)</f>
        <v>Silkeborg IF</v>
      </c>
      <c r="Z513" t="str">
        <f t="shared" si="7"/>
        <v>27/07/2026Randers FCSilkeborg IF</v>
      </c>
      <c r="AA513" t="str">
        <f>VLOOKUP($Z513,'oddspedia-matches'!$A:$AD,AA$2,0)</f>
        <v>1 - 1</v>
      </c>
      <c r="AB513" t="str">
        <f>VLOOKUP($Z513,'oddspedia-matches'!$A:$AD,AB$2,0)</f>
        <v>Red</v>
      </c>
      <c r="AC513" t="str">
        <f>VLOOKUP($Z513,'oddspedia-matches'!$A:$AD,AC$2,0)</f>
        <v>Green</v>
      </c>
      <c r="AD513" t="str">
        <f>VLOOKUP($Z513,'oddspedia-matches'!$A:$AD,AD$2,0)</f>
        <v>Red</v>
      </c>
      <c r="AE513" t="str">
        <f>VLOOKUP($Z513,'oddspedia-matches'!$A:$AD,AE$2,0)</f>
        <v>Green</v>
      </c>
      <c r="AF513" t="str">
        <f>VLOOKUP($Z513,'oddspedia-matches'!$A:$AD,AF$2,0)</f>
        <v>Green</v>
      </c>
      <c r="AG513" t="str">
        <f>VLOOKUP($Z513,'oddspedia-matches'!$A:$AD,AG$2,0)</f>
        <v>Red</v>
      </c>
      <c r="AH513" t="str">
        <f>VLOOKUP($Z513,'oddspedia-matches'!$A:$AD,AH$2,0)</f>
        <v>Red</v>
      </c>
      <c r="AI513" t="str">
        <f>VLOOKUP($Z513,'oddspedia-matches'!$A:$AD,AI$2,0)</f>
        <v>Green</v>
      </c>
      <c r="AJ513" t="str">
        <f>VLOOKUP($Z513,'oddspedia-matches'!$A:$AD,AJ$2,0)</f>
        <v>Red</v>
      </c>
      <c r="AK513" t="str">
        <f>VLOOKUP($Z513,'oddspedia-matches'!$A:$AD,AK$2,0)</f>
        <v>Green</v>
      </c>
      <c r="AL513" t="str">
        <f>VLOOKUP($Z513,'oddspedia-matches'!$A:$AD,AL$2,0)</f>
        <v>Green</v>
      </c>
      <c r="AM513" t="str">
        <f>VLOOKUP($Z513,'oddspedia-matches'!$A:$AD,AM$2,0)</f>
        <v>Red</v>
      </c>
      <c r="AN513" t="str">
        <f>VLOOKUP($Z513,'oddspedia-matches'!$A:$AD,AN$2,0)</f>
        <v>Green</v>
      </c>
      <c r="AO513" t="str">
        <f>VLOOKUP($Z513,'oddspedia-matches'!$A:$AD,AO$2,0)</f>
        <v>Green</v>
      </c>
      <c r="AP513" t="str">
        <f>VLOOKUP($Z513,'oddspedia-matches'!$A:$AD,AP$2,0)</f>
        <v>Green</v>
      </c>
      <c r="AQ513" t="str">
        <f>VLOOKUP($Z513,'oddspedia-matches'!$A:$AD,AQ$2,0)</f>
        <v>Red</v>
      </c>
    </row>
    <row r="514" spans="2:43" hidden="1" x14ac:dyDescent="0.25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Rosenborg</v>
      </c>
      <c r="Y514" t="str">
        <f>VLOOKUP(F514,'Transform table'!A:B,2,0)</f>
        <v>Fredrikstad</v>
      </c>
      <c r="Z514" t="str">
        <f t="shared" si="7"/>
        <v>27/07/2026RosenborgFredrikstad</v>
      </c>
      <c r="AA514" t="str">
        <f>VLOOKUP($Z514,'oddspedia-matches'!$A:$AD,AA$2,0)</f>
        <v>4 - 0</v>
      </c>
      <c r="AB514" t="str">
        <f>VLOOKUP($Z514,'oddspedia-matches'!$A:$AD,AB$2,0)</f>
        <v>Green</v>
      </c>
      <c r="AC514" t="str">
        <f>VLOOKUP($Z514,'oddspedia-matches'!$A:$AD,AC$2,0)</f>
        <v>Red</v>
      </c>
      <c r="AD514" t="str">
        <f>VLOOKUP($Z514,'oddspedia-matches'!$A:$AD,AD$2,0)</f>
        <v>Red</v>
      </c>
      <c r="AE514" t="str">
        <f>VLOOKUP($Z514,'oddspedia-matches'!$A:$AD,AE$2,0)</f>
        <v>Green</v>
      </c>
      <c r="AF514" t="str">
        <f>VLOOKUP($Z514,'oddspedia-matches'!$A:$AD,AF$2,0)</f>
        <v>Red</v>
      </c>
      <c r="AG514" t="str">
        <f>VLOOKUP($Z514,'oddspedia-matches'!$A:$AD,AG$2,0)</f>
        <v>Green</v>
      </c>
      <c r="AH514" t="str">
        <f>VLOOKUP($Z514,'oddspedia-matches'!$A:$AD,AH$2,0)</f>
        <v>Green</v>
      </c>
      <c r="AI514" t="str">
        <f>VLOOKUP($Z514,'oddspedia-matches'!$A:$AD,AI$2,0)</f>
        <v>Red</v>
      </c>
      <c r="AJ514" t="str">
        <f>VLOOKUP($Z514,'oddspedia-matches'!$A:$AD,AJ$2,0)</f>
        <v>Red</v>
      </c>
      <c r="AK514" t="str">
        <f>VLOOKUP($Z514,'oddspedia-matches'!$A:$AD,AK$2,0)</f>
        <v>Green</v>
      </c>
      <c r="AL514" t="str">
        <f>VLOOKUP($Z514,'oddspedia-matches'!$A:$AD,AL$2,0)</f>
        <v>Green</v>
      </c>
      <c r="AM514" t="str">
        <f>VLOOKUP($Z514,'oddspedia-matches'!$A:$AD,AM$2,0)</f>
        <v>Green</v>
      </c>
      <c r="AN514" t="str">
        <f>VLOOKUP($Z514,'oddspedia-matches'!$A:$AD,AN$2,0)</f>
        <v>Red</v>
      </c>
      <c r="AO514" t="str">
        <f>VLOOKUP($Z514,'oddspedia-matches'!$A:$AD,AO$2,0)</f>
        <v>Red</v>
      </c>
      <c r="AP514" t="str">
        <f>VLOOKUP($Z514,'oddspedia-matches'!$A:$AD,AP$2,0)</f>
        <v>Red</v>
      </c>
      <c r="AQ514" t="str">
        <f>VLOOKUP($Z514,'oddspedia-matches'!$A:$AD,AQ$2,0)</f>
        <v>Green</v>
      </c>
    </row>
    <row r="515" spans="2:43" hidden="1" x14ac:dyDescent="0.25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Stabaek</v>
      </c>
      <c r="Y515" t="str">
        <f>VLOOKUP(F515,'Transform table'!A:B,2,0)</f>
        <v>Hodd</v>
      </c>
      <c r="Z515" t="str">
        <f t="shared" si="7"/>
        <v>27/07/2026StabaekHodd</v>
      </c>
      <c r="AA515" t="str">
        <f>VLOOKUP($Z515,'oddspedia-matches'!$A:$AD,AA$2,0)</f>
        <v>6 - 0</v>
      </c>
      <c r="AB515" t="str">
        <f>VLOOKUP($Z515,'oddspedia-matches'!$A:$AD,AB$2,0)</f>
        <v>Green</v>
      </c>
      <c r="AC515" t="str">
        <f>VLOOKUP($Z515,'oddspedia-matches'!$A:$AD,AC$2,0)</f>
        <v>Red</v>
      </c>
      <c r="AD515" t="str">
        <f>VLOOKUP($Z515,'oddspedia-matches'!$A:$AD,AD$2,0)</f>
        <v>Red</v>
      </c>
      <c r="AE515" t="str">
        <f>VLOOKUP($Z515,'oddspedia-matches'!$A:$AD,AE$2,0)</f>
        <v>Green</v>
      </c>
      <c r="AF515" t="str">
        <f>VLOOKUP($Z515,'oddspedia-matches'!$A:$AD,AF$2,0)</f>
        <v>Red</v>
      </c>
      <c r="AG515" t="str">
        <f>VLOOKUP($Z515,'oddspedia-matches'!$A:$AD,AG$2,0)</f>
        <v>Green</v>
      </c>
      <c r="AH515" t="str">
        <f>VLOOKUP($Z515,'oddspedia-matches'!$A:$AD,AH$2,0)</f>
        <v>Green</v>
      </c>
      <c r="AI515" t="str">
        <f>VLOOKUP($Z515,'oddspedia-matches'!$A:$AD,AI$2,0)</f>
        <v>Red</v>
      </c>
      <c r="AJ515" t="str">
        <f>VLOOKUP($Z515,'oddspedia-matches'!$A:$AD,AJ$2,0)</f>
        <v>Red</v>
      </c>
      <c r="AK515" t="str">
        <f>VLOOKUP($Z515,'oddspedia-matches'!$A:$AD,AK$2,0)</f>
        <v>Green</v>
      </c>
      <c r="AL515" t="str">
        <f>VLOOKUP($Z515,'oddspedia-matches'!$A:$AD,AL$2,0)</f>
        <v>Green</v>
      </c>
      <c r="AM515" t="str">
        <f>VLOOKUP($Z515,'oddspedia-matches'!$A:$AD,AM$2,0)</f>
        <v>Green</v>
      </c>
      <c r="AN515" t="str">
        <f>VLOOKUP($Z515,'oddspedia-matches'!$A:$AD,AN$2,0)</f>
        <v>Red</v>
      </c>
      <c r="AO515" t="str">
        <f>VLOOKUP($Z515,'oddspedia-matches'!$A:$AD,AO$2,0)</f>
        <v>Red</v>
      </c>
      <c r="AP515" t="str">
        <f>VLOOKUP($Z515,'oddspedia-matches'!$A:$AD,AP$2,0)</f>
        <v>Red</v>
      </c>
      <c r="AQ515" t="str">
        <f>VLOOKUP($Z515,'oddspedia-matches'!$A:$AD,AQ$2,0)</f>
        <v>Green</v>
      </c>
    </row>
    <row r="516" spans="2:43" hidden="1" x14ac:dyDescent="0.25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Zaglebie Lubin</v>
      </c>
      <c r="Y516" t="str">
        <f>VLOOKUP(F516,'Transform table'!A:B,2,0)</f>
        <v>Piast Gliwice</v>
      </c>
      <c r="Z516" t="str">
        <f t="shared" ref="Z516:Z559" si="8">C516&amp;X516&amp;Y516</f>
        <v>27/07/2026Zaglebie LubinPiast Gliwice</v>
      </c>
      <c r="AA516" t="str">
        <f>VLOOKUP($Z516,'oddspedia-matches'!$A:$AD,AA$2,0)</f>
        <v>2 - 0</v>
      </c>
      <c r="AB516" t="str">
        <f>VLOOKUP($Z516,'oddspedia-matches'!$A:$AD,AB$2,0)</f>
        <v>Green</v>
      </c>
      <c r="AC516" t="str">
        <f>VLOOKUP($Z516,'oddspedia-matches'!$A:$AD,AC$2,0)</f>
        <v>Red</v>
      </c>
      <c r="AD516" t="str">
        <f>VLOOKUP($Z516,'oddspedia-matches'!$A:$AD,AD$2,0)</f>
        <v>Red</v>
      </c>
      <c r="AE516" t="str">
        <f>VLOOKUP($Z516,'oddspedia-matches'!$A:$AD,AE$2,0)</f>
        <v>Green</v>
      </c>
      <c r="AF516" t="str">
        <f>VLOOKUP($Z516,'oddspedia-matches'!$A:$AD,AF$2,0)</f>
        <v>Red</v>
      </c>
      <c r="AG516" t="str">
        <f>VLOOKUP($Z516,'oddspedia-matches'!$A:$AD,AG$2,0)</f>
        <v>Green</v>
      </c>
      <c r="AH516" t="str">
        <f>VLOOKUP($Z516,'oddspedia-matches'!$A:$AD,AH$2,0)</f>
        <v>Red</v>
      </c>
      <c r="AI516" t="str">
        <f>VLOOKUP($Z516,'oddspedia-matches'!$A:$AD,AI$2,0)</f>
        <v>Green</v>
      </c>
      <c r="AJ516" t="str">
        <f>VLOOKUP($Z516,'oddspedia-matches'!$A:$AD,AJ$2,0)</f>
        <v>Red</v>
      </c>
      <c r="AK516" t="str">
        <f>VLOOKUP($Z516,'oddspedia-matches'!$A:$AD,AK$2,0)</f>
        <v>Red</v>
      </c>
      <c r="AL516" t="str">
        <f>VLOOKUP($Z516,'oddspedia-matches'!$A:$AD,AL$2,0)</f>
        <v>Green</v>
      </c>
      <c r="AM516" t="str">
        <f>VLOOKUP($Z516,'oddspedia-matches'!$A:$AD,AM$2,0)</f>
        <v>Red</v>
      </c>
      <c r="AN516" t="str">
        <f>VLOOKUP($Z516,'oddspedia-matches'!$A:$AD,AN$2,0)</f>
        <v>Green</v>
      </c>
      <c r="AO516" t="str">
        <f>VLOOKUP($Z516,'oddspedia-matches'!$A:$AD,AO$2,0)</f>
        <v>Green</v>
      </c>
      <c r="AP516" t="str">
        <f>VLOOKUP($Z516,'oddspedia-matches'!$A:$AD,AP$2,0)</f>
        <v>Red</v>
      </c>
      <c r="AQ516" t="str">
        <f>VLOOKUP($Z516,'oddspedia-matches'!$A:$AD,AQ$2,0)</f>
        <v>Green</v>
      </c>
    </row>
    <row r="517" spans="2:43" hidden="1" x14ac:dyDescent="0.25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tr">
        <f>VLOOKUP(E517,'Transform table'!A:B,2,0)</f>
        <v>Miedz Legnica</v>
      </c>
      <c r="Y517" t="str">
        <f>VLOOKUP(F517,'Transform table'!A:B,2,0)</f>
        <v>Podbeskidzie Bielsko Biala</v>
      </c>
      <c r="Z517" t="str">
        <f t="shared" si="8"/>
        <v>27/07/2026Miedz LegnicaPodbeskidzie Bielsko Biala</v>
      </c>
      <c r="AA517" t="str">
        <f>VLOOKUP($Z517,'oddspedia-matches'!$A:$AD,AA$2,0)</f>
        <v>1 - 1</v>
      </c>
      <c r="AB517" t="str">
        <f>VLOOKUP($Z517,'oddspedia-matches'!$A:$AD,AB$2,0)</f>
        <v>Red</v>
      </c>
      <c r="AC517" t="str">
        <f>VLOOKUP($Z517,'oddspedia-matches'!$A:$AD,AC$2,0)</f>
        <v>Green</v>
      </c>
      <c r="AD517" t="str">
        <f>VLOOKUP($Z517,'oddspedia-matches'!$A:$AD,AD$2,0)</f>
        <v>Red</v>
      </c>
      <c r="AE517" t="str">
        <f>VLOOKUP($Z517,'oddspedia-matches'!$A:$AD,AE$2,0)</f>
        <v>Green</v>
      </c>
      <c r="AF517" t="str">
        <f>VLOOKUP($Z517,'oddspedia-matches'!$A:$AD,AF$2,0)</f>
        <v>Green</v>
      </c>
      <c r="AG517" t="str">
        <f>VLOOKUP($Z517,'oddspedia-matches'!$A:$AD,AG$2,0)</f>
        <v>Red</v>
      </c>
      <c r="AH517" t="str">
        <f>VLOOKUP($Z517,'oddspedia-matches'!$A:$AD,AH$2,0)</f>
        <v>Red</v>
      </c>
      <c r="AI517" t="str">
        <f>VLOOKUP($Z517,'oddspedia-matches'!$A:$AD,AI$2,0)</f>
        <v>Red</v>
      </c>
      <c r="AJ517" t="str">
        <f>VLOOKUP($Z517,'oddspedia-matches'!$A:$AD,AJ$2,0)</f>
        <v>Green</v>
      </c>
      <c r="AK517" t="str">
        <f>VLOOKUP($Z517,'oddspedia-matches'!$A:$AD,AK$2,0)</f>
        <v>Green</v>
      </c>
      <c r="AL517" t="str">
        <f>VLOOKUP($Z517,'oddspedia-matches'!$A:$AD,AL$2,0)</f>
        <v>Green</v>
      </c>
      <c r="AM517" t="str">
        <f>VLOOKUP($Z517,'oddspedia-matches'!$A:$AD,AM$2,0)</f>
        <v>Red</v>
      </c>
      <c r="AN517" t="str">
        <f>VLOOKUP($Z517,'oddspedia-matches'!$A:$AD,AN$2,0)</f>
        <v>Green</v>
      </c>
      <c r="AO517" t="str">
        <f>VLOOKUP($Z517,'oddspedia-matches'!$A:$AD,AO$2,0)</f>
        <v>Green</v>
      </c>
      <c r="AP517" t="str">
        <f>VLOOKUP($Z517,'oddspedia-matches'!$A:$AD,AP$2,0)</f>
        <v>Green</v>
      </c>
      <c r="AQ517" t="str">
        <f>VLOOKUP($Z517,'oddspedia-matches'!$A:$AD,AQ$2,0)</f>
        <v>Red</v>
      </c>
    </row>
    <row r="518" spans="2:43" hidden="1" x14ac:dyDescent="0.25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Kamaz Naberezhnye Chelny</v>
      </c>
      <c r="Y518" t="str">
        <f>VLOOKUP(F518,'Transform table'!A:B,2,0)</f>
        <v>Rotor Volgograd</v>
      </c>
      <c r="Z518" t="str">
        <f t="shared" si="8"/>
        <v>27/07/2026Kamaz Naberezhnye ChelnyRotor Volgograd</v>
      </c>
      <c r="AA518" t="str">
        <f>VLOOKUP($Z518,'oddspedia-matches'!$A:$AD,AA$2,0)</f>
        <v>0 - 2</v>
      </c>
      <c r="AB518" t="str">
        <f>VLOOKUP($Z518,'oddspedia-matches'!$A:$AD,AB$2,0)</f>
        <v>Red</v>
      </c>
      <c r="AC518" t="str">
        <f>VLOOKUP($Z518,'oddspedia-matches'!$A:$AD,AC$2,0)</f>
        <v>Red</v>
      </c>
      <c r="AD518" t="str">
        <f>VLOOKUP($Z518,'oddspedia-matches'!$A:$AD,AD$2,0)</f>
        <v>Green</v>
      </c>
      <c r="AE518" t="str">
        <f>VLOOKUP($Z518,'oddspedia-matches'!$A:$AD,AE$2,0)</f>
        <v>Red</v>
      </c>
      <c r="AF518" t="str">
        <f>VLOOKUP($Z518,'oddspedia-matches'!$A:$AD,AF$2,0)</f>
        <v>Green</v>
      </c>
      <c r="AG518" t="str">
        <f>VLOOKUP($Z518,'oddspedia-matches'!$A:$AD,AG$2,0)</f>
        <v>Green</v>
      </c>
      <c r="AH518" t="str">
        <f>VLOOKUP($Z518,'oddspedia-matches'!$A:$AD,AH$2,0)</f>
        <v>Red</v>
      </c>
      <c r="AI518" t="str">
        <f>VLOOKUP($Z518,'oddspedia-matches'!$A:$AD,AI$2,0)</f>
        <v>Red</v>
      </c>
      <c r="AJ518" t="str">
        <f>VLOOKUP($Z518,'oddspedia-matches'!$A:$AD,AJ$2,0)</f>
        <v>Green</v>
      </c>
      <c r="AK518" t="str">
        <f>VLOOKUP($Z518,'oddspedia-matches'!$A:$AD,AK$2,0)</f>
        <v>Green</v>
      </c>
      <c r="AL518" t="str">
        <f>VLOOKUP($Z518,'oddspedia-matches'!$A:$AD,AL$2,0)</f>
        <v>Green</v>
      </c>
      <c r="AM518" t="str">
        <f>VLOOKUP($Z518,'oddspedia-matches'!$A:$AD,AM$2,0)</f>
        <v>Red</v>
      </c>
      <c r="AN518" t="str">
        <f>VLOOKUP($Z518,'oddspedia-matches'!$A:$AD,AN$2,0)</f>
        <v>Green</v>
      </c>
      <c r="AO518" t="str">
        <f>VLOOKUP($Z518,'oddspedia-matches'!$A:$AD,AO$2,0)</f>
        <v>Green</v>
      </c>
      <c r="AP518" t="str">
        <f>VLOOKUP($Z518,'oddspedia-matches'!$A:$AD,AP$2,0)</f>
        <v>Red</v>
      </c>
      <c r="AQ518" t="str">
        <f>VLOOKUP($Z518,'oddspedia-matches'!$A:$AD,AQ$2,0)</f>
        <v>Green</v>
      </c>
    </row>
    <row r="519" spans="2:43" hidden="1" x14ac:dyDescent="0.25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Hacken</v>
      </c>
      <c r="Y519" t="str">
        <f>VLOOKUP(F519,'Transform table'!A:B,2,0)</f>
        <v>AIK</v>
      </c>
      <c r="Z519" t="str">
        <f t="shared" si="8"/>
        <v>27/07/2026HackenAIK</v>
      </c>
      <c r="AA519" t="str">
        <f>VLOOKUP($Z519,'oddspedia-matches'!$A:$AD,AA$2,0)</f>
        <v>0 - 0</v>
      </c>
      <c r="AB519" t="str">
        <f>VLOOKUP($Z519,'oddspedia-matches'!$A:$AD,AB$2,0)</f>
        <v>Red</v>
      </c>
      <c r="AC519" t="str">
        <f>VLOOKUP($Z519,'oddspedia-matches'!$A:$AD,AC$2,0)</f>
        <v>Green</v>
      </c>
      <c r="AD519" t="str">
        <f>VLOOKUP($Z519,'oddspedia-matches'!$A:$AD,AD$2,0)</f>
        <v>Red</v>
      </c>
      <c r="AE519" t="str">
        <f>VLOOKUP($Z519,'oddspedia-matches'!$A:$AD,AE$2,0)</f>
        <v>Green</v>
      </c>
      <c r="AF519" t="str">
        <f>VLOOKUP($Z519,'oddspedia-matches'!$A:$AD,AF$2,0)</f>
        <v>Green</v>
      </c>
      <c r="AG519" t="str">
        <f>VLOOKUP($Z519,'oddspedia-matches'!$A:$AD,AG$2,0)</f>
        <v>Red</v>
      </c>
      <c r="AH519" t="str">
        <f>VLOOKUP($Z519,'oddspedia-matches'!$A:$AD,AH$2,0)</f>
        <v>Red</v>
      </c>
      <c r="AI519" t="str">
        <f>VLOOKUP($Z519,'oddspedia-matches'!$A:$AD,AI$2,0)</f>
        <v>Green</v>
      </c>
      <c r="AJ519" t="str">
        <f>VLOOKUP($Z519,'oddspedia-matches'!$A:$AD,AJ$2,0)</f>
        <v>Red</v>
      </c>
      <c r="AK519" t="str">
        <f>VLOOKUP($Z519,'oddspedia-matches'!$A:$AD,AK$2,0)</f>
        <v>Red</v>
      </c>
      <c r="AL519" t="str">
        <f>VLOOKUP($Z519,'oddspedia-matches'!$A:$AD,AL$2,0)</f>
        <v>Red</v>
      </c>
      <c r="AM519" t="str">
        <f>VLOOKUP($Z519,'oddspedia-matches'!$A:$AD,AM$2,0)</f>
        <v>Red</v>
      </c>
      <c r="AN519" t="str">
        <f>VLOOKUP($Z519,'oddspedia-matches'!$A:$AD,AN$2,0)</f>
        <v>Green</v>
      </c>
      <c r="AO519" t="str">
        <f>VLOOKUP($Z519,'oddspedia-matches'!$A:$AD,AO$2,0)</f>
        <v>Green</v>
      </c>
      <c r="AP519" t="str">
        <f>VLOOKUP($Z519,'oddspedia-matches'!$A:$AD,AP$2,0)</f>
        <v>Red</v>
      </c>
      <c r="AQ519" t="str">
        <f>VLOOKUP($Z519,'oddspedia-matches'!$A:$AD,AQ$2,0)</f>
        <v>Green</v>
      </c>
    </row>
    <row r="520" spans="2:43" hidden="1" x14ac:dyDescent="0.25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Orebro</v>
      </c>
      <c r="Y520" t="str">
        <f>VLOOKUP(F520,'Transform table'!A:B,2,0)</f>
        <v>Oddevold</v>
      </c>
      <c r="Z520" t="str">
        <f t="shared" si="8"/>
        <v>27/07/2026OrebroOddevold</v>
      </c>
      <c r="AA520" t="str">
        <f>VLOOKUP($Z520,'oddspedia-matches'!$A:$AD,AA$2,0)</f>
        <v>0 - 0</v>
      </c>
      <c r="AB520" t="str">
        <f>VLOOKUP($Z520,'oddspedia-matches'!$A:$AD,AB$2,0)</f>
        <v>Red</v>
      </c>
      <c r="AC520" t="str">
        <f>VLOOKUP($Z520,'oddspedia-matches'!$A:$AD,AC$2,0)</f>
        <v>Green</v>
      </c>
      <c r="AD520" t="str">
        <f>VLOOKUP($Z520,'oddspedia-matches'!$A:$AD,AD$2,0)</f>
        <v>Red</v>
      </c>
      <c r="AE520" t="str">
        <f>VLOOKUP($Z520,'oddspedia-matches'!$A:$AD,AE$2,0)</f>
        <v>Green</v>
      </c>
      <c r="AF520" t="str">
        <f>VLOOKUP($Z520,'oddspedia-matches'!$A:$AD,AF$2,0)</f>
        <v>Green</v>
      </c>
      <c r="AG520" t="str">
        <f>VLOOKUP($Z520,'oddspedia-matches'!$A:$AD,AG$2,0)</f>
        <v>Red</v>
      </c>
      <c r="AH520" t="str">
        <f>VLOOKUP($Z520,'oddspedia-matches'!$A:$AD,AH$2,0)</f>
        <v>Red</v>
      </c>
      <c r="AI520" t="str">
        <f>VLOOKUP($Z520,'oddspedia-matches'!$A:$AD,AI$2,0)</f>
        <v>Green</v>
      </c>
      <c r="AJ520" t="str">
        <f>VLOOKUP($Z520,'oddspedia-matches'!$A:$AD,AJ$2,0)</f>
        <v>Red</v>
      </c>
      <c r="AK520" t="str">
        <f>VLOOKUP($Z520,'oddspedia-matches'!$A:$AD,AK$2,0)</f>
        <v>Red</v>
      </c>
      <c r="AL520" t="str">
        <f>VLOOKUP($Z520,'oddspedia-matches'!$A:$AD,AL$2,0)</f>
        <v>Red</v>
      </c>
      <c r="AM520" t="str">
        <f>VLOOKUP($Z520,'oddspedia-matches'!$A:$AD,AM$2,0)</f>
        <v>Red</v>
      </c>
      <c r="AN520" t="str">
        <f>VLOOKUP($Z520,'oddspedia-matches'!$A:$AD,AN$2,0)</f>
        <v>Green</v>
      </c>
      <c r="AO520" t="str">
        <f>VLOOKUP($Z520,'oddspedia-matches'!$A:$AD,AO$2,0)</f>
        <v>Green</v>
      </c>
      <c r="AP520" t="str">
        <f>VLOOKUP($Z520,'oddspedia-matches'!$A:$AD,AP$2,0)</f>
        <v>Red</v>
      </c>
      <c r="AQ520" t="str">
        <f>VLOOKUP($Z520,'oddspedia-matches'!$A:$AD,AQ$2,0)</f>
        <v>Green</v>
      </c>
    </row>
    <row r="521" spans="2:43" hidden="1" x14ac:dyDescent="0.25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Osters IF</v>
      </c>
      <c r="Y521" t="str">
        <f>VLOOKUP(F521,'Transform table'!A:B,2,0)</f>
        <v>Varbergs BoIS</v>
      </c>
      <c r="Z521" t="str">
        <f t="shared" si="8"/>
        <v>27/07/2026Osters IFVarbergs BoIS</v>
      </c>
      <c r="AA521" t="str">
        <f>VLOOKUP($Z521,'oddspedia-matches'!$A:$AD,AA$2,0)</f>
        <v>3 - 0</v>
      </c>
      <c r="AB521" t="str">
        <f>VLOOKUP($Z521,'oddspedia-matches'!$A:$AD,AB$2,0)</f>
        <v>Green</v>
      </c>
      <c r="AC521" t="str">
        <f>VLOOKUP($Z521,'oddspedia-matches'!$A:$AD,AC$2,0)</f>
        <v>Red</v>
      </c>
      <c r="AD521" t="str">
        <f>VLOOKUP($Z521,'oddspedia-matches'!$A:$AD,AD$2,0)</f>
        <v>Red</v>
      </c>
      <c r="AE521" t="str">
        <f>VLOOKUP($Z521,'oddspedia-matches'!$A:$AD,AE$2,0)</f>
        <v>Green</v>
      </c>
      <c r="AF521" t="str">
        <f>VLOOKUP($Z521,'oddspedia-matches'!$A:$AD,AF$2,0)</f>
        <v>Red</v>
      </c>
      <c r="AG521" t="str">
        <f>VLOOKUP($Z521,'oddspedia-matches'!$A:$AD,AG$2,0)</f>
        <v>Green</v>
      </c>
      <c r="AH521" t="str">
        <f>VLOOKUP($Z521,'oddspedia-matches'!$A:$AD,AH$2,0)</f>
        <v>Red</v>
      </c>
      <c r="AI521" t="str">
        <f>VLOOKUP($Z521,'oddspedia-matches'!$A:$AD,AI$2,0)</f>
        <v>Green</v>
      </c>
      <c r="AJ521" t="str">
        <f>VLOOKUP($Z521,'oddspedia-matches'!$A:$AD,AJ$2,0)</f>
        <v>Red</v>
      </c>
      <c r="AK521" t="str">
        <f>VLOOKUP($Z521,'oddspedia-matches'!$A:$AD,AK$2,0)</f>
        <v>Red</v>
      </c>
      <c r="AL521" t="str">
        <f>VLOOKUP($Z521,'oddspedia-matches'!$A:$AD,AL$2,0)</f>
        <v>Green</v>
      </c>
      <c r="AM521" t="str">
        <f>VLOOKUP($Z521,'oddspedia-matches'!$A:$AD,AM$2,0)</f>
        <v>Green</v>
      </c>
      <c r="AN521" t="str">
        <f>VLOOKUP($Z521,'oddspedia-matches'!$A:$AD,AN$2,0)</f>
        <v>Red</v>
      </c>
      <c r="AO521" t="str">
        <f>VLOOKUP($Z521,'oddspedia-matches'!$A:$AD,AO$2,0)</f>
        <v>Green</v>
      </c>
      <c r="AP521" t="str">
        <f>VLOOKUP($Z521,'oddspedia-matches'!$A:$AD,AP$2,0)</f>
        <v>Red</v>
      </c>
      <c r="AQ521" t="str">
        <f>VLOOKUP($Z521,'oddspedia-matches'!$A:$AD,AQ$2,0)</f>
        <v>Green</v>
      </c>
    </row>
    <row r="522" spans="2:43" hidden="1" x14ac:dyDescent="0.25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f>VLOOKUP(E522,'Transform table'!A:B,2,0)</f>
        <v>#N/A</v>
      </c>
      <c r="Y522" t="e">
        <f>VLOOKUP(F522,'Transform table'!A:B,2,0)</f>
        <v>#N/A</v>
      </c>
      <c r="Z522" t="e">
        <f t="shared" si="8"/>
        <v>#N/A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hidden="1" x14ac:dyDescent="0.25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tr">
        <f>VLOOKUP(E523,'Transform table'!A:B,2,0)</f>
        <v>Centro AtlÃ©tico FÃ©nix</v>
      </c>
      <c r="Y523" t="e">
        <f>VLOOKUP(F523,'Transform table'!A:B,2,0)</f>
        <v>#N/A</v>
      </c>
      <c r="Z523" t="e">
        <f t="shared" si="8"/>
        <v>#N/A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hidden="1" x14ac:dyDescent="0.25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f>VLOOKUP(E524,'Transform table'!A:B,2,0)</f>
        <v>#N/A</v>
      </c>
      <c r="Y524" t="e">
        <f>VLOOKUP(F524,'Transform table'!A:B,2,0)</f>
        <v>#N/A</v>
      </c>
      <c r="Z524" t="e">
        <f t="shared" si="8"/>
        <v>#N/A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hidden="1" x14ac:dyDescent="0.25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str">
        <f>VLOOKUP(F525,'Transform table'!A:B,2,0)</f>
        <v>IBV Vestmannaeyjar</v>
      </c>
      <c r="Z525" t="str">
        <f t="shared" si="8"/>
        <v>27/07/2026BreidablikIBV Vestmannaeyjar</v>
      </c>
      <c r="AA525" t="str">
        <f>VLOOKUP($Z525,'oddspedia-matches'!$A:$AD,AA$2,0)</f>
        <v>1 - 0</v>
      </c>
      <c r="AB525" t="str">
        <f>VLOOKUP($Z525,'oddspedia-matches'!$A:$AD,AB$2,0)</f>
        <v>Green</v>
      </c>
      <c r="AC525" t="str">
        <f>VLOOKUP($Z525,'oddspedia-matches'!$A:$AD,AC$2,0)</f>
        <v>Red</v>
      </c>
      <c r="AD525" t="str">
        <f>VLOOKUP($Z525,'oddspedia-matches'!$A:$AD,AD$2,0)</f>
        <v>Red</v>
      </c>
      <c r="AE525" t="str">
        <f>VLOOKUP($Z525,'oddspedia-matches'!$A:$AD,AE$2,0)</f>
        <v>Green</v>
      </c>
      <c r="AF525" t="str">
        <f>VLOOKUP($Z525,'oddspedia-matches'!$A:$AD,AF$2,0)</f>
        <v>Red</v>
      </c>
      <c r="AG525" t="str">
        <f>VLOOKUP($Z525,'oddspedia-matches'!$A:$AD,AG$2,0)</f>
        <v>Green</v>
      </c>
      <c r="AH525" t="str">
        <f>VLOOKUP($Z525,'oddspedia-matches'!$A:$AD,AH$2,0)</f>
        <v>Red</v>
      </c>
      <c r="AI525" t="str">
        <f>VLOOKUP($Z525,'oddspedia-matches'!$A:$AD,AI$2,0)</f>
        <v>Green</v>
      </c>
      <c r="AJ525" t="str">
        <f>VLOOKUP($Z525,'oddspedia-matches'!$A:$AD,AJ$2,0)</f>
        <v>Red</v>
      </c>
      <c r="AK525" t="str">
        <f>VLOOKUP($Z525,'oddspedia-matches'!$A:$AD,AK$2,0)</f>
        <v>Red</v>
      </c>
      <c r="AL525" t="str">
        <f>VLOOKUP($Z525,'oddspedia-matches'!$A:$AD,AL$2,0)</f>
        <v>Red</v>
      </c>
      <c r="AM525" t="str">
        <f>VLOOKUP($Z525,'oddspedia-matches'!$A:$AD,AM$2,0)</f>
        <v>Red</v>
      </c>
      <c r="AN525" t="str">
        <f>VLOOKUP($Z525,'oddspedia-matches'!$A:$AD,AN$2,0)</f>
        <v>Green</v>
      </c>
      <c r="AO525" t="str">
        <f>VLOOKUP($Z525,'oddspedia-matches'!$A:$AD,AO$2,0)</f>
        <v>Green</v>
      </c>
      <c r="AP525" t="str">
        <f>VLOOKUP($Z525,'oddspedia-matches'!$A:$AD,AP$2,0)</f>
        <v>Red</v>
      </c>
      <c r="AQ525" t="str">
        <f>VLOOKUP($Z525,'oddspedia-matches'!$A:$AD,AQ$2,0)</f>
        <v>Green</v>
      </c>
    </row>
    <row r="526" spans="2:43" hidden="1" x14ac:dyDescent="0.25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str">
        <f>VLOOKUP(F526,'Transform table'!A:B,2,0)</f>
        <v>Botev Plovdiv</v>
      </c>
      <c r="Z526" t="str">
        <f t="shared" si="8"/>
        <v>27/07/2026CSKABotev Plovdiv</v>
      </c>
      <c r="AA526" t="str">
        <f>VLOOKUP($Z526,'oddspedia-matches'!$A:$AD,AA$2,0)</f>
        <v>3 - 2</v>
      </c>
      <c r="AB526" t="str">
        <f>VLOOKUP($Z526,'oddspedia-matches'!$A:$AD,AB$2,0)</f>
        <v>Green</v>
      </c>
      <c r="AC526" t="str">
        <f>VLOOKUP($Z526,'oddspedia-matches'!$A:$AD,AC$2,0)</f>
        <v>Red</v>
      </c>
      <c r="AD526" t="str">
        <f>VLOOKUP($Z526,'oddspedia-matches'!$A:$AD,AD$2,0)</f>
        <v>Red</v>
      </c>
      <c r="AE526" t="str">
        <f>VLOOKUP($Z526,'oddspedia-matches'!$A:$AD,AE$2,0)</f>
        <v>Green</v>
      </c>
      <c r="AF526" t="str">
        <f>VLOOKUP($Z526,'oddspedia-matches'!$A:$AD,AF$2,0)</f>
        <v>Red</v>
      </c>
      <c r="AG526" t="str">
        <f>VLOOKUP($Z526,'oddspedia-matches'!$A:$AD,AG$2,0)</f>
        <v>Green</v>
      </c>
      <c r="AH526" t="str">
        <f>VLOOKUP($Z526,'oddspedia-matches'!$A:$AD,AH$2,0)</f>
        <v>Red</v>
      </c>
      <c r="AI526" t="str">
        <f>VLOOKUP($Z526,'oddspedia-matches'!$A:$AD,AI$2,0)</f>
        <v>Green</v>
      </c>
      <c r="AJ526" t="str">
        <f>VLOOKUP($Z526,'oddspedia-matches'!$A:$AD,AJ$2,0)</f>
        <v>Red</v>
      </c>
      <c r="AK526" t="str">
        <f>VLOOKUP($Z526,'oddspedia-matches'!$A:$AD,AK$2,0)</f>
        <v>Green</v>
      </c>
      <c r="AL526" t="str">
        <f>VLOOKUP($Z526,'oddspedia-matches'!$A:$AD,AL$2,0)</f>
        <v>Green</v>
      </c>
      <c r="AM526" t="str">
        <f>VLOOKUP($Z526,'oddspedia-matches'!$A:$AD,AM$2,0)</f>
        <v>Green</v>
      </c>
      <c r="AN526" t="str">
        <f>VLOOKUP($Z526,'oddspedia-matches'!$A:$AD,AN$2,0)</f>
        <v>Red</v>
      </c>
      <c r="AO526" t="str">
        <f>VLOOKUP($Z526,'oddspedia-matches'!$A:$AD,AO$2,0)</f>
        <v>Red</v>
      </c>
      <c r="AP526" t="str">
        <f>VLOOKUP($Z526,'oddspedia-matches'!$A:$AD,AP$2,0)</f>
        <v>Green</v>
      </c>
      <c r="AQ526" t="str">
        <f>VLOOKUP($Z526,'oddspedia-matches'!$A:$AD,AQ$2,0)</f>
        <v>Red</v>
      </c>
    </row>
    <row r="527" spans="2:43" hidden="1" x14ac:dyDescent="0.25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Botosani</v>
      </c>
      <c r="Y527" t="str">
        <f>VLOOKUP(F527,'Transform table'!A:B,2,0)</f>
        <v>Rapid Bucuresti</v>
      </c>
      <c r="Z527" t="str">
        <f t="shared" si="8"/>
        <v>27/07/2026BotosaniRapid Bucuresti</v>
      </c>
      <c r="AA527" t="str">
        <f>VLOOKUP($Z527,'oddspedia-matches'!$A:$AD,AA$2,0)</f>
        <v>1 - 1</v>
      </c>
      <c r="AB527" t="str">
        <f>VLOOKUP($Z527,'oddspedia-matches'!$A:$AD,AB$2,0)</f>
        <v>Red</v>
      </c>
      <c r="AC527" t="str">
        <f>VLOOKUP($Z527,'oddspedia-matches'!$A:$AD,AC$2,0)</f>
        <v>Green</v>
      </c>
      <c r="AD527" t="str">
        <f>VLOOKUP($Z527,'oddspedia-matches'!$A:$AD,AD$2,0)</f>
        <v>Red</v>
      </c>
      <c r="AE527" t="str">
        <f>VLOOKUP($Z527,'oddspedia-matches'!$A:$AD,AE$2,0)</f>
        <v>Green</v>
      </c>
      <c r="AF527" t="str">
        <f>VLOOKUP($Z527,'oddspedia-matches'!$A:$AD,AF$2,0)</f>
        <v>Green</v>
      </c>
      <c r="AG527" t="str">
        <f>VLOOKUP($Z527,'oddspedia-matches'!$A:$AD,AG$2,0)</f>
        <v>Red</v>
      </c>
      <c r="AH527" t="str">
        <f>VLOOKUP($Z527,'oddspedia-matches'!$A:$AD,AH$2,0)</f>
        <v>Red</v>
      </c>
      <c r="AI527" t="str">
        <f>VLOOKUP($Z527,'oddspedia-matches'!$A:$AD,AI$2,0)</f>
        <v>Red</v>
      </c>
      <c r="AJ527" t="str">
        <f>VLOOKUP($Z527,'oddspedia-matches'!$A:$AD,AJ$2,0)</f>
        <v>Green</v>
      </c>
      <c r="AK527" t="str">
        <f>VLOOKUP($Z527,'oddspedia-matches'!$A:$AD,AK$2,0)</f>
        <v>Green</v>
      </c>
      <c r="AL527" t="str">
        <f>VLOOKUP($Z527,'oddspedia-matches'!$A:$AD,AL$2,0)</f>
        <v>Green</v>
      </c>
      <c r="AM527" t="str">
        <f>VLOOKUP($Z527,'oddspedia-matches'!$A:$AD,AM$2,0)</f>
        <v>Red</v>
      </c>
      <c r="AN527" t="str">
        <f>VLOOKUP($Z527,'oddspedia-matches'!$A:$AD,AN$2,0)</f>
        <v>Green</v>
      </c>
      <c r="AO527" t="str">
        <f>VLOOKUP($Z527,'oddspedia-matches'!$A:$AD,AO$2,0)</f>
        <v>Green</v>
      </c>
      <c r="AP527" t="str">
        <f>VLOOKUP($Z527,'oddspedia-matches'!$A:$AD,AP$2,0)</f>
        <v>Green</v>
      </c>
      <c r="AQ527" t="str">
        <f>VLOOKUP($Z527,'oddspedia-matches'!$A:$AD,AQ$2,0)</f>
        <v>Red</v>
      </c>
    </row>
    <row r="528" spans="2:43" hidden="1" x14ac:dyDescent="0.25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Club Deportivo San Jose</v>
      </c>
      <c r="Y528" t="str">
        <f>VLOOKUP(F528,'Transform table'!A:B,2,0)</f>
        <v>Universidad De Vinto</v>
      </c>
      <c r="Z528" t="str">
        <f t="shared" si="8"/>
        <v>27/07/2026Club Deportivo San JoseUniversidad De Vinto</v>
      </c>
      <c r="AA528" t="str">
        <f>VLOOKUP($Z528,'oddspedia-matches'!$A:$AD,AA$2,0)</f>
        <v>2 - 1</v>
      </c>
      <c r="AB528" t="str">
        <f>VLOOKUP($Z528,'oddspedia-matches'!$A:$AD,AB$2,0)</f>
        <v>Green</v>
      </c>
      <c r="AC528" t="str">
        <f>VLOOKUP($Z528,'oddspedia-matches'!$A:$AD,AC$2,0)</f>
        <v>Red</v>
      </c>
      <c r="AD528" t="str">
        <f>VLOOKUP($Z528,'oddspedia-matches'!$A:$AD,AD$2,0)</f>
        <v>Red</v>
      </c>
      <c r="AE528" t="str">
        <f>VLOOKUP($Z528,'oddspedia-matches'!$A:$AD,AE$2,0)</f>
        <v>Green</v>
      </c>
      <c r="AF528" t="str">
        <f>VLOOKUP($Z528,'oddspedia-matches'!$A:$AD,AF$2,0)</f>
        <v>Red</v>
      </c>
      <c r="AG528" t="str">
        <f>VLOOKUP($Z528,'oddspedia-matches'!$A:$AD,AG$2,0)</f>
        <v>Green</v>
      </c>
      <c r="AH528" t="str">
        <f>VLOOKUP($Z528,'oddspedia-matches'!$A:$AD,AH$2,0)</f>
        <v>Red</v>
      </c>
      <c r="AI528" t="str">
        <f>VLOOKUP($Z528,'oddspedia-matches'!$A:$AD,AI$2,0)</f>
        <v>Red</v>
      </c>
      <c r="AJ528" t="str">
        <f>VLOOKUP($Z528,'oddspedia-matches'!$A:$AD,AJ$2,0)</f>
        <v>Green</v>
      </c>
      <c r="AK528" t="str">
        <f>VLOOKUP($Z528,'oddspedia-matches'!$A:$AD,AK$2,0)</f>
        <v>Green</v>
      </c>
      <c r="AL528" t="str">
        <f>VLOOKUP($Z528,'oddspedia-matches'!$A:$AD,AL$2,0)</f>
        <v>Green</v>
      </c>
      <c r="AM528" t="str">
        <f>VLOOKUP($Z528,'oddspedia-matches'!$A:$AD,AM$2,0)</f>
        <v>Green</v>
      </c>
      <c r="AN528" t="str">
        <f>VLOOKUP($Z528,'oddspedia-matches'!$A:$AD,AN$2,0)</f>
        <v>Red</v>
      </c>
      <c r="AO528" t="str">
        <f>VLOOKUP($Z528,'oddspedia-matches'!$A:$AD,AO$2,0)</f>
        <v>Green</v>
      </c>
      <c r="AP528" t="str">
        <f>VLOOKUP($Z528,'oddspedia-matches'!$A:$AD,AP$2,0)</f>
        <v>Green</v>
      </c>
      <c r="AQ528" t="str">
        <f>VLOOKUP($Z528,'oddspedia-matches'!$A:$AD,AQ$2,0)</f>
        <v>Red</v>
      </c>
    </row>
    <row r="529" spans="2:43" hidden="1" x14ac:dyDescent="0.25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 t="shared" si="8"/>
        <v>27/07/2026Mushuc RunaLibertad Loja</v>
      </c>
      <c r="AA529" t="str">
        <f>VLOOKUP($Z529,'oddspedia-matches'!$A:$AD,AA$2,0)</f>
        <v>0 - 2</v>
      </c>
      <c r="AB529" t="str">
        <f>VLOOKUP($Z529,'oddspedia-matches'!$A:$AD,AB$2,0)</f>
        <v>Red</v>
      </c>
      <c r="AC529" t="str">
        <f>VLOOKUP($Z529,'oddspedia-matches'!$A:$AD,AC$2,0)</f>
        <v>Red</v>
      </c>
      <c r="AD529" t="str">
        <f>VLOOKUP($Z529,'oddspedia-matches'!$A:$AD,AD$2,0)</f>
        <v>Green</v>
      </c>
      <c r="AE529" t="str">
        <f>VLOOKUP($Z529,'oddspedia-matches'!$A:$AD,AE$2,0)</f>
        <v>Red</v>
      </c>
      <c r="AF529" t="str">
        <f>VLOOKUP($Z529,'oddspedia-matches'!$A:$AD,AF$2,0)</f>
        <v>Green</v>
      </c>
      <c r="AG529" t="str">
        <f>VLOOKUP($Z529,'oddspedia-matches'!$A:$AD,AG$2,0)</f>
        <v>Green</v>
      </c>
      <c r="AH529" t="str">
        <f>VLOOKUP($Z529,'oddspedia-matches'!$A:$AD,AH$2,0)</f>
        <v>Red</v>
      </c>
      <c r="AI529" t="str">
        <f>VLOOKUP($Z529,'oddspedia-matches'!$A:$AD,AI$2,0)</f>
        <v>Green</v>
      </c>
      <c r="AJ529" t="str">
        <f>VLOOKUP($Z529,'oddspedia-matches'!$A:$AD,AJ$2,0)</f>
        <v>Red</v>
      </c>
      <c r="AK529" t="str">
        <f>VLOOKUP($Z529,'oddspedia-matches'!$A:$AD,AK$2,0)</f>
        <v>Red</v>
      </c>
      <c r="AL529" t="str">
        <f>VLOOKUP($Z529,'oddspedia-matches'!$A:$AD,AL$2,0)</f>
        <v>Green</v>
      </c>
      <c r="AM529" t="str">
        <f>VLOOKUP($Z529,'oddspedia-matches'!$A:$AD,AM$2,0)</f>
        <v>Red</v>
      </c>
      <c r="AN529" t="str">
        <f>VLOOKUP($Z529,'oddspedia-matches'!$A:$AD,AN$2,0)</f>
        <v>Green</v>
      </c>
      <c r="AO529" t="str">
        <f>VLOOKUP($Z529,'oddspedia-matches'!$A:$AD,AO$2,0)</f>
        <v>Green</v>
      </c>
      <c r="AP529" t="str">
        <f>VLOOKUP($Z529,'oddspedia-matches'!$A:$AD,AP$2,0)</f>
        <v>Red</v>
      </c>
      <c r="AQ529" t="str">
        <f>VLOOKUP($Z529,'oddspedia-matches'!$A:$AD,AQ$2,0)</f>
        <v>Green</v>
      </c>
    </row>
    <row r="530" spans="2:43" hidden="1" x14ac:dyDescent="0.25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Akureyri</v>
      </c>
      <c r="Y530" t="str">
        <f>VLOOKUP(F530,'Transform table'!A:B,2,0)</f>
        <v>Thor Akureyri</v>
      </c>
      <c r="Z530" t="str">
        <f t="shared" si="8"/>
        <v>27/07/2026KA AkureyriThor Akureyri</v>
      </c>
      <c r="AA530" t="str">
        <f>VLOOKUP($Z530,'oddspedia-matches'!$A:$AD,AA$2,0)</f>
        <v>0 - 0</v>
      </c>
      <c r="AB530" t="str">
        <f>VLOOKUP($Z530,'oddspedia-matches'!$A:$AD,AB$2,0)</f>
        <v>Red</v>
      </c>
      <c r="AC530" t="str">
        <f>VLOOKUP($Z530,'oddspedia-matches'!$A:$AD,AC$2,0)</f>
        <v>Green</v>
      </c>
      <c r="AD530" t="str">
        <f>VLOOKUP($Z530,'oddspedia-matches'!$A:$AD,AD$2,0)</f>
        <v>Red</v>
      </c>
      <c r="AE530" t="str">
        <f>VLOOKUP($Z530,'oddspedia-matches'!$A:$AD,AE$2,0)</f>
        <v>Green</v>
      </c>
      <c r="AF530" t="str">
        <f>VLOOKUP($Z530,'oddspedia-matches'!$A:$AD,AF$2,0)</f>
        <v>Green</v>
      </c>
      <c r="AG530" t="str">
        <f>VLOOKUP($Z530,'oddspedia-matches'!$A:$AD,AG$2,0)</f>
        <v>Red</v>
      </c>
      <c r="AH530" t="str">
        <f>VLOOKUP($Z530,'oddspedia-matches'!$A:$AD,AH$2,0)</f>
        <v>Red</v>
      </c>
      <c r="AI530" t="str">
        <f>VLOOKUP($Z530,'oddspedia-matches'!$A:$AD,AI$2,0)</f>
        <v>Green</v>
      </c>
      <c r="AJ530" t="str">
        <f>VLOOKUP($Z530,'oddspedia-matches'!$A:$AD,AJ$2,0)</f>
        <v>Red</v>
      </c>
      <c r="AK530" t="str">
        <f>VLOOKUP($Z530,'oddspedia-matches'!$A:$AD,AK$2,0)</f>
        <v>Red</v>
      </c>
      <c r="AL530" t="str">
        <f>VLOOKUP($Z530,'oddspedia-matches'!$A:$AD,AL$2,0)</f>
        <v>Red</v>
      </c>
      <c r="AM530" t="str">
        <f>VLOOKUP($Z530,'oddspedia-matches'!$A:$AD,AM$2,0)</f>
        <v>Red</v>
      </c>
      <c r="AN530" t="str">
        <f>VLOOKUP($Z530,'oddspedia-matches'!$A:$AD,AN$2,0)</f>
        <v>Green</v>
      </c>
      <c r="AO530" t="str">
        <f>VLOOKUP($Z530,'oddspedia-matches'!$A:$AD,AO$2,0)</f>
        <v>Green</v>
      </c>
      <c r="AP530" t="str">
        <f>VLOOKUP($Z530,'oddspedia-matches'!$A:$AD,AP$2,0)</f>
        <v>Red</v>
      </c>
      <c r="AQ530" t="str">
        <f>VLOOKUP($Z530,'oddspedia-matches'!$A:$AD,AQ$2,0)</f>
        <v>Green</v>
      </c>
    </row>
    <row r="531" spans="2:43" hidden="1" x14ac:dyDescent="0.25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str">
        <f>VLOOKUP(F531,'Transform table'!A:B,2,0)</f>
        <v>Real Soacha</v>
      </c>
      <c r="Z531" t="str">
        <f t="shared" si="8"/>
        <v>27/07/2026EnvigadoReal Soacha</v>
      </c>
      <c r="AA531" t="str">
        <f>VLOOKUP($Z531,'oddspedia-matches'!$A:$AD,AA$2,0)</f>
        <v>1 - 0</v>
      </c>
      <c r="AB531" t="str">
        <f>VLOOKUP($Z531,'oddspedia-matches'!$A:$AD,AB$2,0)</f>
        <v>Green</v>
      </c>
      <c r="AC531" t="str">
        <f>VLOOKUP($Z531,'oddspedia-matches'!$A:$AD,AC$2,0)</f>
        <v>Red</v>
      </c>
      <c r="AD531" t="str">
        <f>VLOOKUP($Z531,'oddspedia-matches'!$A:$AD,AD$2,0)</f>
        <v>Red</v>
      </c>
      <c r="AE531" t="str">
        <f>VLOOKUP($Z531,'oddspedia-matches'!$A:$AD,AE$2,0)</f>
        <v>Green</v>
      </c>
      <c r="AF531" t="str">
        <f>VLOOKUP($Z531,'oddspedia-matches'!$A:$AD,AF$2,0)</f>
        <v>Red</v>
      </c>
      <c r="AG531" t="str">
        <f>VLOOKUP($Z531,'oddspedia-matches'!$A:$AD,AG$2,0)</f>
        <v>Green</v>
      </c>
      <c r="AH531" t="str">
        <f>VLOOKUP($Z531,'oddspedia-matches'!$A:$AD,AH$2,0)</f>
        <v>Red</v>
      </c>
      <c r="AI531" t="str">
        <f>VLOOKUP($Z531,'oddspedia-matches'!$A:$AD,AI$2,0)</f>
        <v>Green</v>
      </c>
      <c r="AJ531" t="str">
        <f>VLOOKUP($Z531,'oddspedia-matches'!$A:$AD,AJ$2,0)</f>
        <v>Red</v>
      </c>
      <c r="AK531" t="str">
        <f>VLOOKUP($Z531,'oddspedia-matches'!$A:$AD,AK$2,0)</f>
        <v>Red</v>
      </c>
      <c r="AL531" t="str">
        <f>VLOOKUP($Z531,'oddspedia-matches'!$A:$AD,AL$2,0)</f>
        <v>Red</v>
      </c>
      <c r="AM531" t="str">
        <f>VLOOKUP($Z531,'oddspedia-matches'!$A:$AD,AM$2,0)</f>
        <v>Red</v>
      </c>
      <c r="AN531" t="str">
        <f>VLOOKUP($Z531,'oddspedia-matches'!$A:$AD,AN$2,0)</f>
        <v>Green</v>
      </c>
      <c r="AO531" t="str">
        <f>VLOOKUP($Z531,'oddspedia-matches'!$A:$AD,AO$2,0)</f>
        <v>Green</v>
      </c>
      <c r="AP531" t="str">
        <f>VLOOKUP($Z531,'oddspedia-matches'!$A:$AD,AP$2,0)</f>
        <v>Red</v>
      </c>
      <c r="AQ531" t="str">
        <f>VLOOKUP($Z531,'oddspedia-matches'!$A:$AD,AQ$2,0)</f>
        <v>Green</v>
      </c>
    </row>
    <row r="532" spans="2:43" hidden="1" x14ac:dyDescent="0.25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 t="shared" si="8"/>
        <v>27/07/2026Guayaquil City FCCD Uni Catolica del Ecuador</v>
      </c>
      <c r="AA532" t="str">
        <f>VLOOKUP($Z532,'oddspedia-matches'!$A:$AD,AA$2,0)</f>
        <v>0 - 0</v>
      </c>
      <c r="AB532" t="str">
        <f>VLOOKUP($Z532,'oddspedia-matches'!$A:$AD,AB$2,0)</f>
        <v>Red</v>
      </c>
      <c r="AC532" t="str">
        <f>VLOOKUP($Z532,'oddspedia-matches'!$A:$AD,AC$2,0)</f>
        <v>Green</v>
      </c>
      <c r="AD532" t="str">
        <f>VLOOKUP($Z532,'oddspedia-matches'!$A:$AD,AD$2,0)</f>
        <v>Red</v>
      </c>
      <c r="AE532" t="str">
        <f>VLOOKUP($Z532,'oddspedia-matches'!$A:$AD,AE$2,0)</f>
        <v>Green</v>
      </c>
      <c r="AF532" t="str">
        <f>VLOOKUP($Z532,'oddspedia-matches'!$A:$AD,AF$2,0)</f>
        <v>Green</v>
      </c>
      <c r="AG532" t="str">
        <f>VLOOKUP($Z532,'oddspedia-matches'!$A:$AD,AG$2,0)</f>
        <v>Red</v>
      </c>
      <c r="AH532" t="str">
        <f>VLOOKUP($Z532,'oddspedia-matches'!$A:$AD,AH$2,0)</f>
        <v>Red</v>
      </c>
      <c r="AI532" t="str">
        <f>VLOOKUP($Z532,'oddspedia-matches'!$A:$AD,AI$2,0)</f>
        <v>Green</v>
      </c>
      <c r="AJ532" t="str">
        <f>VLOOKUP($Z532,'oddspedia-matches'!$A:$AD,AJ$2,0)</f>
        <v>Red</v>
      </c>
      <c r="AK532" t="str">
        <f>VLOOKUP($Z532,'oddspedia-matches'!$A:$AD,AK$2,0)</f>
        <v>Red</v>
      </c>
      <c r="AL532" t="str">
        <f>VLOOKUP($Z532,'oddspedia-matches'!$A:$AD,AL$2,0)</f>
        <v>Red</v>
      </c>
      <c r="AM532" t="str">
        <f>VLOOKUP($Z532,'oddspedia-matches'!$A:$AD,AM$2,0)</f>
        <v>Red</v>
      </c>
      <c r="AN532" t="str">
        <f>VLOOKUP($Z532,'oddspedia-matches'!$A:$AD,AN$2,0)</f>
        <v>Green</v>
      </c>
      <c r="AO532" t="str">
        <f>VLOOKUP($Z532,'oddspedia-matches'!$A:$AD,AO$2,0)</f>
        <v>Green</v>
      </c>
      <c r="AP532" t="str">
        <f>VLOOKUP($Z532,'oddspedia-matches'!$A:$AD,AP$2,0)</f>
        <v>Red</v>
      </c>
      <c r="AQ532" t="str">
        <f>VLOOKUP($Z532,'oddspedia-matches'!$A:$AD,AQ$2,0)</f>
        <v>Green</v>
      </c>
    </row>
    <row r="533" spans="2:43" hidden="1" x14ac:dyDescent="0.25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Paysandu FC</v>
      </c>
      <c r="Y533" t="str">
        <f>VLOOKUP(F533,'Transform table'!A:B,2,0)</f>
        <v>Club Oriental De Football</v>
      </c>
      <c r="Z533" t="str">
        <f t="shared" si="8"/>
        <v>27/07/2026Paysandu FCClub Oriental De Football</v>
      </c>
      <c r="AA533" t="str">
        <f>VLOOKUP($Z533,'oddspedia-matches'!$A:$AD,AA$2,0)</f>
        <v xml:space="preserve"> - </v>
      </c>
      <c r="AB533" t="str">
        <f>VLOOKUP($Z533,'oddspedia-matches'!$A:$AD,AB$2,0)</f>
        <v>Red</v>
      </c>
      <c r="AC533" t="str">
        <f>VLOOKUP($Z533,'oddspedia-matches'!$A:$AD,AC$2,0)</f>
        <v>Green</v>
      </c>
      <c r="AD533" t="str">
        <f>VLOOKUP($Z533,'oddspedia-matches'!$A:$AD,AD$2,0)</f>
        <v>Red</v>
      </c>
      <c r="AE533" t="str">
        <f>VLOOKUP($Z533,'oddspedia-matches'!$A:$AD,AE$2,0)</f>
        <v>Green</v>
      </c>
      <c r="AF533" t="str">
        <f>VLOOKUP($Z533,'oddspedia-matches'!$A:$AD,AF$2,0)</f>
        <v>Green</v>
      </c>
      <c r="AG533" t="str">
        <f>VLOOKUP($Z533,'oddspedia-matches'!$A:$AD,AG$2,0)</f>
        <v>Red</v>
      </c>
      <c r="AH533" t="str">
        <f>VLOOKUP($Z533,'oddspedia-matches'!$A:$AD,AH$2,0)</f>
        <v>Red</v>
      </c>
      <c r="AI533" t="str">
        <f>VLOOKUP($Z533,'oddspedia-matches'!$A:$AD,AI$2,0)</f>
        <v>Green</v>
      </c>
      <c r="AJ533" t="str">
        <f>VLOOKUP($Z533,'oddspedia-matches'!$A:$AD,AJ$2,0)</f>
        <v>Red</v>
      </c>
      <c r="AK533" t="str">
        <f>VLOOKUP($Z533,'oddspedia-matches'!$A:$AD,AK$2,0)</f>
        <v>Red</v>
      </c>
      <c r="AL533" t="str">
        <f>VLOOKUP($Z533,'oddspedia-matches'!$A:$AD,AL$2,0)</f>
        <v>Red</v>
      </c>
      <c r="AM533" t="str">
        <f>VLOOKUP($Z533,'oddspedia-matches'!$A:$AD,AM$2,0)</f>
        <v>Red</v>
      </c>
      <c r="AN533" t="str">
        <f>VLOOKUP($Z533,'oddspedia-matches'!$A:$AD,AN$2,0)</f>
        <v>Green</v>
      </c>
      <c r="AO533" t="str">
        <f>VLOOKUP($Z533,'oddspedia-matches'!$A:$AD,AO$2,0)</f>
        <v>Green</v>
      </c>
      <c r="AP533" t="str">
        <f>VLOOKUP($Z533,'oddspedia-matches'!$A:$AD,AP$2,0)</f>
        <v>Red</v>
      </c>
      <c r="AQ533" t="str">
        <f>VLOOKUP($Z533,'oddspedia-matches'!$A:$AD,AQ$2,0)</f>
        <v>Green</v>
      </c>
    </row>
    <row r="534" spans="2:43" hidden="1" x14ac:dyDescent="0.25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 t="shared" si="8"/>
        <v>27/07/2026Atletico GoianienseOperario PR</v>
      </c>
      <c r="AA534" t="str">
        <f>VLOOKUP($Z534,'oddspedia-matches'!$A:$AD,AA$2,0)</f>
        <v>3 - 1</v>
      </c>
      <c r="AB534" t="str">
        <f>VLOOKUP($Z534,'oddspedia-matches'!$A:$AD,AB$2,0)</f>
        <v>Green</v>
      </c>
      <c r="AC534" t="str">
        <f>VLOOKUP($Z534,'oddspedia-matches'!$A:$AD,AC$2,0)</f>
        <v>Red</v>
      </c>
      <c r="AD534" t="str">
        <f>VLOOKUP($Z534,'oddspedia-matches'!$A:$AD,AD$2,0)</f>
        <v>Red</v>
      </c>
      <c r="AE534" t="str">
        <f>VLOOKUP($Z534,'oddspedia-matches'!$A:$AD,AE$2,0)</f>
        <v>Green</v>
      </c>
      <c r="AF534" t="str">
        <f>VLOOKUP($Z534,'oddspedia-matches'!$A:$AD,AF$2,0)</f>
        <v>Red</v>
      </c>
      <c r="AG534" t="str">
        <f>VLOOKUP($Z534,'oddspedia-matches'!$A:$AD,AG$2,0)</f>
        <v>Green</v>
      </c>
      <c r="AH534" t="str">
        <f>VLOOKUP($Z534,'oddspedia-matches'!$A:$AD,AH$2,0)</f>
        <v>Green</v>
      </c>
      <c r="AI534" t="str">
        <f>VLOOKUP($Z534,'oddspedia-matches'!$A:$AD,AI$2,0)</f>
        <v>Red</v>
      </c>
      <c r="AJ534" t="str">
        <f>VLOOKUP($Z534,'oddspedia-matches'!$A:$AD,AJ$2,0)</f>
        <v>Red</v>
      </c>
      <c r="AK534" t="str">
        <f>VLOOKUP($Z534,'oddspedia-matches'!$A:$AD,AK$2,0)</f>
        <v>Green</v>
      </c>
      <c r="AL534" t="str">
        <f>VLOOKUP($Z534,'oddspedia-matches'!$A:$AD,AL$2,0)</f>
        <v>Green</v>
      </c>
      <c r="AM534" t="str">
        <f>VLOOKUP($Z534,'oddspedia-matches'!$A:$AD,AM$2,0)</f>
        <v>Green</v>
      </c>
      <c r="AN534" t="str">
        <f>VLOOKUP($Z534,'oddspedia-matches'!$A:$AD,AN$2,0)</f>
        <v>Red</v>
      </c>
      <c r="AO534" t="str">
        <f>VLOOKUP($Z534,'oddspedia-matches'!$A:$AD,AO$2,0)</f>
        <v>Red</v>
      </c>
      <c r="AP534" t="str">
        <f>VLOOKUP($Z534,'oddspedia-matches'!$A:$AD,AP$2,0)</f>
        <v>Green</v>
      </c>
      <c r="AQ534" t="str">
        <f>VLOOKUP($Z534,'oddspedia-matches'!$A:$AD,AQ$2,0)</f>
        <v>Red</v>
      </c>
    </row>
    <row r="535" spans="2:43" hidden="1" x14ac:dyDescent="0.25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 t="shared" si="8"/>
        <v>27/07/2026Clube de Regatas BrasilVila Nova GO</v>
      </c>
      <c r="AA535" t="str">
        <f>VLOOKUP($Z535,'oddspedia-matches'!$A:$AD,AA$2,0)</f>
        <v>2 - 0</v>
      </c>
      <c r="AB535" t="str">
        <f>VLOOKUP($Z535,'oddspedia-matches'!$A:$AD,AB$2,0)</f>
        <v>Green</v>
      </c>
      <c r="AC535" t="str">
        <f>VLOOKUP($Z535,'oddspedia-matches'!$A:$AD,AC$2,0)</f>
        <v>Red</v>
      </c>
      <c r="AD535" t="str">
        <f>VLOOKUP($Z535,'oddspedia-matches'!$A:$AD,AD$2,0)</f>
        <v>Red</v>
      </c>
      <c r="AE535" t="str">
        <f>VLOOKUP($Z535,'oddspedia-matches'!$A:$AD,AE$2,0)</f>
        <v>Green</v>
      </c>
      <c r="AF535" t="str">
        <f>VLOOKUP($Z535,'oddspedia-matches'!$A:$AD,AF$2,0)</f>
        <v>Red</v>
      </c>
      <c r="AG535" t="str">
        <f>VLOOKUP($Z535,'oddspedia-matches'!$A:$AD,AG$2,0)</f>
        <v>Green</v>
      </c>
      <c r="AH535" t="str">
        <f>VLOOKUP($Z535,'oddspedia-matches'!$A:$AD,AH$2,0)</f>
        <v>Green</v>
      </c>
      <c r="AI535" t="str">
        <f>VLOOKUP($Z535,'oddspedia-matches'!$A:$AD,AI$2,0)</f>
        <v>Red</v>
      </c>
      <c r="AJ535" t="str">
        <f>VLOOKUP($Z535,'oddspedia-matches'!$A:$AD,AJ$2,0)</f>
        <v>Red</v>
      </c>
      <c r="AK535" t="str">
        <f>VLOOKUP($Z535,'oddspedia-matches'!$A:$AD,AK$2,0)</f>
        <v>Green</v>
      </c>
      <c r="AL535" t="str">
        <f>VLOOKUP($Z535,'oddspedia-matches'!$A:$AD,AL$2,0)</f>
        <v>Green</v>
      </c>
      <c r="AM535" t="str">
        <f>VLOOKUP($Z535,'oddspedia-matches'!$A:$AD,AM$2,0)</f>
        <v>Red</v>
      </c>
      <c r="AN535" t="str">
        <f>VLOOKUP($Z535,'oddspedia-matches'!$A:$AD,AN$2,0)</f>
        <v>Green</v>
      </c>
      <c r="AO535" t="str">
        <f>VLOOKUP($Z535,'oddspedia-matches'!$A:$AD,AO$2,0)</f>
        <v>Green</v>
      </c>
      <c r="AP535" t="str">
        <f>VLOOKUP($Z535,'oddspedia-matches'!$A:$AD,AP$2,0)</f>
        <v>Red</v>
      </c>
      <c r="AQ535" t="str">
        <f>VLOOKUP($Z535,'oddspedia-matches'!$A:$AD,AQ$2,0)</f>
        <v>Green</v>
      </c>
    </row>
    <row r="536" spans="2:43" hidden="1" x14ac:dyDescent="0.25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 t="shared" si="8"/>
        <v>27/07/2026Sport RecifeCuiaba</v>
      </c>
      <c r="AA536" t="str">
        <f>VLOOKUP($Z536,'oddspedia-matches'!$A:$AD,AA$2,0)</f>
        <v>1 - 1</v>
      </c>
      <c r="AB536" t="str">
        <f>VLOOKUP($Z536,'oddspedia-matches'!$A:$AD,AB$2,0)</f>
        <v>Red</v>
      </c>
      <c r="AC536" t="str">
        <f>VLOOKUP($Z536,'oddspedia-matches'!$A:$AD,AC$2,0)</f>
        <v>Green</v>
      </c>
      <c r="AD536" t="str">
        <f>VLOOKUP($Z536,'oddspedia-matches'!$A:$AD,AD$2,0)</f>
        <v>Red</v>
      </c>
      <c r="AE536" t="str">
        <f>VLOOKUP($Z536,'oddspedia-matches'!$A:$AD,AE$2,0)</f>
        <v>Green</v>
      </c>
      <c r="AF536" t="str">
        <f>VLOOKUP($Z536,'oddspedia-matches'!$A:$AD,AF$2,0)</f>
        <v>Green</v>
      </c>
      <c r="AG536" t="str">
        <f>VLOOKUP($Z536,'oddspedia-matches'!$A:$AD,AG$2,0)</f>
        <v>Red</v>
      </c>
      <c r="AH536" t="str">
        <f>VLOOKUP($Z536,'oddspedia-matches'!$A:$AD,AH$2,0)</f>
        <v>Red</v>
      </c>
      <c r="AI536" t="str">
        <f>VLOOKUP($Z536,'oddspedia-matches'!$A:$AD,AI$2,0)</f>
        <v>Green</v>
      </c>
      <c r="AJ536" t="str">
        <f>VLOOKUP($Z536,'oddspedia-matches'!$A:$AD,AJ$2,0)</f>
        <v>Red</v>
      </c>
      <c r="AK536" t="str">
        <f>VLOOKUP($Z536,'oddspedia-matches'!$A:$AD,AK$2,0)</f>
        <v>Red</v>
      </c>
      <c r="AL536" t="str">
        <f>VLOOKUP($Z536,'oddspedia-matches'!$A:$AD,AL$2,0)</f>
        <v>Green</v>
      </c>
      <c r="AM536" t="str">
        <f>VLOOKUP($Z536,'oddspedia-matches'!$A:$AD,AM$2,0)</f>
        <v>Red</v>
      </c>
      <c r="AN536" t="str">
        <f>VLOOKUP($Z536,'oddspedia-matches'!$A:$AD,AN$2,0)</f>
        <v>Green</v>
      </c>
      <c r="AO536" t="str">
        <f>VLOOKUP($Z536,'oddspedia-matches'!$A:$AD,AO$2,0)</f>
        <v>Green</v>
      </c>
      <c r="AP536" t="str">
        <f>VLOOKUP($Z536,'oddspedia-matches'!$A:$AD,AP$2,0)</f>
        <v>Green</v>
      </c>
      <c r="AQ536" t="str">
        <f>VLOOKUP($Z536,'oddspedia-matches'!$A:$AD,AQ$2,0)</f>
        <v>Red</v>
      </c>
    </row>
    <row r="537" spans="2:43" hidden="1" x14ac:dyDescent="0.25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Torque</v>
      </c>
      <c r="Y537" t="str">
        <f>VLOOKUP(F537,'Transform table'!A:B,2,0)</f>
        <v>Montevideo Wanderers</v>
      </c>
      <c r="Z537" t="str">
        <f t="shared" si="8"/>
        <v>27/07/2026TorqueMontevideo Wanderers</v>
      </c>
      <c r="AA537" t="str">
        <f>VLOOKUP($Z537,'oddspedia-matches'!$A:$AD,AA$2,0)</f>
        <v xml:space="preserve"> - </v>
      </c>
      <c r="AB537" t="str">
        <f>VLOOKUP($Z537,'oddspedia-matches'!$A:$AD,AB$2,0)</f>
        <v>Red</v>
      </c>
      <c r="AC537" t="str">
        <f>VLOOKUP($Z537,'oddspedia-matches'!$A:$AD,AC$2,0)</f>
        <v>Green</v>
      </c>
      <c r="AD537" t="str">
        <f>VLOOKUP($Z537,'oddspedia-matches'!$A:$AD,AD$2,0)</f>
        <v>Red</v>
      </c>
      <c r="AE537" t="str">
        <f>VLOOKUP($Z537,'oddspedia-matches'!$A:$AD,AE$2,0)</f>
        <v>Green</v>
      </c>
      <c r="AF537" t="str">
        <f>VLOOKUP($Z537,'oddspedia-matches'!$A:$AD,AF$2,0)</f>
        <v>Green</v>
      </c>
      <c r="AG537" t="str">
        <f>VLOOKUP($Z537,'oddspedia-matches'!$A:$AD,AG$2,0)</f>
        <v>Red</v>
      </c>
      <c r="AH537" t="str">
        <f>VLOOKUP($Z537,'oddspedia-matches'!$A:$AD,AH$2,0)</f>
        <v>Red</v>
      </c>
      <c r="AI537" t="str">
        <f>VLOOKUP($Z537,'oddspedia-matches'!$A:$AD,AI$2,0)</f>
        <v>Green</v>
      </c>
      <c r="AJ537" t="str">
        <f>VLOOKUP($Z537,'oddspedia-matches'!$A:$AD,AJ$2,0)</f>
        <v>Red</v>
      </c>
      <c r="AK537" t="str">
        <f>VLOOKUP($Z537,'oddspedia-matches'!$A:$AD,AK$2,0)</f>
        <v>Red</v>
      </c>
      <c r="AL537" t="str">
        <f>VLOOKUP($Z537,'oddspedia-matches'!$A:$AD,AL$2,0)</f>
        <v>Red</v>
      </c>
      <c r="AM537" t="str">
        <f>VLOOKUP($Z537,'oddspedia-matches'!$A:$AD,AM$2,0)</f>
        <v>Red</v>
      </c>
      <c r="AN537" t="str">
        <f>VLOOKUP($Z537,'oddspedia-matches'!$A:$AD,AN$2,0)</f>
        <v>Green</v>
      </c>
      <c r="AO537" t="str">
        <f>VLOOKUP($Z537,'oddspedia-matches'!$A:$AD,AO$2,0)</f>
        <v>Green</v>
      </c>
      <c r="AP537" t="str">
        <f>VLOOKUP($Z537,'oddspedia-matches'!$A:$AD,AP$2,0)</f>
        <v>Red</v>
      </c>
      <c r="AQ537" t="str">
        <f>VLOOKUP($Z537,'oddspedia-matches'!$A:$AD,AQ$2,0)</f>
        <v>Green</v>
      </c>
    </row>
    <row r="538" spans="2:43" hidden="1" x14ac:dyDescent="0.25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 t="shared" si="8"/>
        <v>27/07/2026CA AtlantaClub Almagro</v>
      </c>
      <c r="AA538" t="str">
        <f>VLOOKUP($Z538,'oddspedia-matches'!$A:$AD,AA$2,0)</f>
        <v>1 - 3</v>
      </c>
      <c r="AB538" t="str">
        <f>VLOOKUP($Z538,'oddspedia-matches'!$A:$AD,AB$2,0)</f>
        <v>Red</v>
      </c>
      <c r="AC538" t="str">
        <f>VLOOKUP($Z538,'oddspedia-matches'!$A:$AD,AC$2,0)</f>
        <v>Red</v>
      </c>
      <c r="AD538" t="str">
        <f>VLOOKUP($Z538,'oddspedia-matches'!$A:$AD,AD$2,0)</f>
        <v>Green</v>
      </c>
      <c r="AE538" t="str">
        <f>VLOOKUP($Z538,'oddspedia-matches'!$A:$AD,AE$2,0)</f>
        <v>Red</v>
      </c>
      <c r="AF538" t="str">
        <f>VLOOKUP($Z538,'oddspedia-matches'!$A:$AD,AF$2,0)</f>
        <v>Green</v>
      </c>
      <c r="AG538" t="str">
        <f>VLOOKUP($Z538,'oddspedia-matches'!$A:$AD,AG$2,0)</f>
        <v>Green</v>
      </c>
      <c r="AH538" t="str">
        <f>VLOOKUP($Z538,'oddspedia-matches'!$A:$AD,AH$2,0)</f>
        <v>Red</v>
      </c>
      <c r="AI538" t="str">
        <f>VLOOKUP($Z538,'oddspedia-matches'!$A:$AD,AI$2,0)</f>
        <v>Red</v>
      </c>
      <c r="AJ538" t="str">
        <f>VLOOKUP($Z538,'oddspedia-matches'!$A:$AD,AJ$2,0)</f>
        <v>Green</v>
      </c>
      <c r="AK538" t="str">
        <f>VLOOKUP($Z538,'oddspedia-matches'!$A:$AD,AK$2,0)</f>
        <v>Green</v>
      </c>
      <c r="AL538" t="str">
        <f>VLOOKUP($Z538,'oddspedia-matches'!$A:$AD,AL$2,0)</f>
        <v>Green</v>
      </c>
      <c r="AM538" t="str">
        <f>VLOOKUP($Z538,'oddspedia-matches'!$A:$AD,AM$2,0)</f>
        <v>Green</v>
      </c>
      <c r="AN538" t="str">
        <f>VLOOKUP($Z538,'oddspedia-matches'!$A:$AD,AN$2,0)</f>
        <v>Red</v>
      </c>
      <c r="AO538" t="str">
        <f>VLOOKUP($Z538,'oddspedia-matches'!$A:$AD,AO$2,0)</f>
        <v>Red</v>
      </c>
      <c r="AP538" t="str">
        <f>VLOOKUP($Z538,'oddspedia-matches'!$A:$AD,AP$2,0)</f>
        <v>Green</v>
      </c>
      <c r="AQ538" t="str">
        <f>VLOOKUP($Z538,'oddspedia-matches'!$A:$AD,AQ$2,0)</f>
        <v>Red</v>
      </c>
    </row>
    <row r="539" spans="2:43" hidden="1" x14ac:dyDescent="0.25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Floresta EC</v>
      </c>
      <c r="Y539" t="str">
        <f>VLOOKUP(F539,'Transform table'!A:B,2,0)</f>
        <v>Maringa PR</v>
      </c>
      <c r="Z539" t="str">
        <f t="shared" si="8"/>
        <v>27/07/2026Floresta ECMaringa PR</v>
      </c>
      <c r="AA539" t="str">
        <f>VLOOKUP($Z539,'oddspedia-matches'!$A:$AD,AA$2,0)</f>
        <v>1 - 1</v>
      </c>
      <c r="AB539" t="str">
        <f>VLOOKUP($Z539,'oddspedia-matches'!$A:$AD,AB$2,0)</f>
        <v>Red</v>
      </c>
      <c r="AC539" t="str">
        <f>VLOOKUP($Z539,'oddspedia-matches'!$A:$AD,AC$2,0)</f>
        <v>Green</v>
      </c>
      <c r="AD539" t="str">
        <f>VLOOKUP($Z539,'oddspedia-matches'!$A:$AD,AD$2,0)</f>
        <v>Red</v>
      </c>
      <c r="AE539" t="str">
        <f>VLOOKUP($Z539,'oddspedia-matches'!$A:$AD,AE$2,0)</f>
        <v>Green</v>
      </c>
      <c r="AF539" t="str">
        <f>VLOOKUP($Z539,'oddspedia-matches'!$A:$AD,AF$2,0)</f>
        <v>Green</v>
      </c>
      <c r="AG539" t="str">
        <f>VLOOKUP($Z539,'oddspedia-matches'!$A:$AD,AG$2,0)</f>
        <v>Red</v>
      </c>
      <c r="AH539" t="str">
        <f>VLOOKUP($Z539,'oddspedia-matches'!$A:$AD,AH$2,0)</f>
        <v>Red</v>
      </c>
      <c r="AI539" t="str">
        <f>VLOOKUP($Z539,'oddspedia-matches'!$A:$AD,AI$2,0)</f>
        <v>Green</v>
      </c>
      <c r="AJ539" t="str">
        <f>VLOOKUP($Z539,'oddspedia-matches'!$A:$AD,AJ$2,0)</f>
        <v>Red</v>
      </c>
      <c r="AK539" t="str">
        <f>VLOOKUP($Z539,'oddspedia-matches'!$A:$AD,AK$2,0)</f>
        <v>Red</v>
      </c>
      <c r="AL539" t="str">
        <f>VLOOKUP($Z539,'oddspedia-matches'!$A:$AD,AL$2,0)</f>
        <v>Green</v>
      </c>
      <c r="AM539" t="str">
        <f>VLOOKUP($Z539,'oddspedia-matches'!$A:$AD,AM$2,0)</f>
        <v>Red</v>
      </c>
      <c r="AN539" t="str">
        <f>VLOOKUP($Z539,'oddspedia-matches'!$A:$AD,AN$2,0)</f>
        <v>Green</v>
      </c>
      <c r="AO539" t="str">
        <f>VLOOKUP($Z539,'oddspedia-matches'!$A:$AD,AO$2,0)</f>
        <v>Green</v>
      </c>
      <c r="AP539" t="str">
        <f>VLOOKUP($Z539,'oddspedia-matches'!$A:$AD,AP$2,0)</f>
        <v>Green</v>
      </c>
      <c r="AQ539" t="str">
        <f>VLOOKUP($Z539,'oddspedia-matches'!$A:$AD,AQ$2,0)</f>
        <v>Red</v>
      </c>
    </row>
    <row r="540" spans="2:43" hidden="1" x14ac:dyDescent="0.25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SP</v>
      </c>
      <c r="Y540" t="str">
        <f>VLOOKUP(F540,'Transform table'!A:B,2,0)</f>
        <v>Inter de Limeira</v>
      </c>
      <c r="Z540" t="str">
        <f t="shared" si="8"/>
        <v>27/07/2026Guarani SPInter de Limeira</v>
      </c>
      <c r="AA540" t="str">
        <f>VLOOKUP($Z540,'oddspedia-matches'!$A:$AD,AA$2,0)</f>
        <v>3 - 1</v>
      </c>
      <c r="AB540" t="str">
        <f>VLOOKUP($Z540,'oddspedia-matches'!$A:$AD,AB$2,0)</f>
        <v>Green</v>
      </c>
      <c r="AC540" t="str">
        <f>VLOOKUP($Z540,'oddspedia-matches'!$A:$AD,AC$2,0)</f>
        <v>Red</v>
      </c>
      <c r="AD540" t="str">
        <f>VLOOKUP($Z540,'oddspedia-matches'!$A:$AD,AD$2,0)</f>
        <v>Red</v>
      </c>
      <c r="AE540" t="str">
        <f>VLOOKUP($Z540,'oddspedia-matches'!$A:$AD,AE$2,0)</f>
        <v>Green</v>
      </c>
      <c r="AF540" t="str">
        <f>VLOOKUP($Z540,'oddspedia-matches'!$A:$AD,AF$2,0)</f>
        <v>Red</v>
      </c>
      <c r="AG540" t="str">
        <f>VLOOKUP($Z540,'oddspedia-matches'!$A:$AD,AG$2,0)</f>
        <v>Green</v>
      </c>
      <c r="AH540" t="str">
        <f>VLOOKUP($Z540,'oddspedia-matches'!$A:$AD,AH$2,0)</f>
        <v>Red</v>
      </c>
      <c r="AI540" t="str">
        <f>VLOOKUP($Z540,'oddspedia-matches'!$A:$AD,AI$2,0)</f>
        <v>Green</v>
      </c>
      <c r="AJ540" t="str">
        <f>VLOOKUP($Z540,'oddspedia-matches'!$A:$AD,AJ$2,0)</f>
        <v>Red</v>
      </c>
      <c r="AK540" t="str">
        <f>VLOOKUP($Z540,'oddspedia-matches'!$A:$AD,AK$2,0)</f>
        <v>Green</v>
      </c>
      <c r="AL540" t="str">
        <f>VLOOKUP($Z540,'oddspedia-matches'!$A:$AD,AL$2,0)</f>
        <v>Green</v>
      </c>
      <c r="AM540" t="str">
        <f>VLOOKUP($Z540,'oddspedia-matches'!$A:$AD,AM$2,0)</f>
        <v>Green</v>
      </c>
      <c r="AN540" t="str">
        <f>VLOOKUP($Z540,'oddspedia-matches'!$A:$AD,AN$2,0)</f>
        <v>Red</v>
      </c>
      <c r="AO540" t="str">
        <f>VLOOKUP($Z540,'oddspedia-matches'!$A:$AD,AO$2,0)</f>
        <v>Red</v>
      </c>
      <c r="AP540" t="str">
        <f>VLOOKUP($Z540,'oddspedia-matches'!$A:$AD,AP$2,0)</f>
        <v>Green</v>
      </c>
      <c r="AQ540" t="str">
        <f>VLOOKUP($Z540,'oddspedia-matches'!$A:$AD,AQ$2,0)</f>
        <v>Red</v>
      </c>
    </row>
    <row r="541" spans="2:43" hidden="1" x14ac:dyDescent="0.25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 t="shared" si="8"/>
        <v>27/07/2026Union La CaleraEverton de Vina</v>
      </c>
      <c r="AA541" t="str">
        <f>VLOOKUP($Z541,'oddspedia-matches'!$A:$AD,AA$2,0)</f>
        <v>1 - 1</v>
      </c>
      <c r="AB541" t="str">
        <f>VLOOKUP($Z541,'oddspedia-matches'!$A:$AD,AB$2,0)</f>
        <v>Red</v>
      </c>
      <c r="AC541" t="str">
        <f>VLOOKUP($Z541,'oddspedia-matches'!$A:$AD,AC$2,0)</f>
        <v>Green</v>
      </c>
      <c r="AD541" t="str">
        <f>VLOOKUP($Z541,'oddspedia-matches'!$A:$AD,AD$2,0)</f>
        <v>Red</v>
      </c>
      <c r="AE541" t="str">
        <f>VLOOKUP($Z541,'oddspedia-matches'!$A:$AD,AE$2,0)</f>
        <v>Green</v>
      </c>
      <c r="AF541" t="str">
        <f>VLOOKUP($Z541,'oddspedia-matches'!$A:$AD,AF$2,0)</f>
        <v>Green</v>
      </c>
      <c r="AG541" t="str">
        <f>VLOOKUP($Z541,'oddspedia-matches'!$A:$AD,AG$2,0)</f>
        <v>Red</v>
      </c>
      <c r="AH541" t="str">
        <f>VLOOKUP($Z541,'oddspedia-matches'!$A:$AD,AH$2,0)</f>
        <v>Red</v>
      </c>
      <c r="AI541" t="str">
        <f>VLOOKUP($Z541,'oddspedia-matches'!$A:$AD,AI$2,0)</f>
        <v>Green</v>
      </c>
      <c r="AJ541" t="str">
        <f>VLOOKUP($Z541,'oddspedia-matches'!$A:$AD,AJ$2,0)</f>
        <v>Red</v>
      </c>
      <c r="AK541" t="str">
        <f>VLOOKUP($Z541,'oddspedia-matches'!$A:$AD,AK$2,0)</f>
        <v>Red</v>
      </c>
      <c r="AL541" t="str">
        <f>VLOOKUP($Z541,'oddspedia-matches'!$A:$AD,AL$2,0)</f>
        <v>Green</v>
      </c>
      <c r="AM541" t="str">
        <f>VLOOKUP($Z541,'oddspedia-matches'!$A:$AD,AM$2,0)</f>
        <v>Red</v>
      </c>
      <c r="AN541" t="str">
        <f>VLOOKUP($Z541,'oddspedia-matches'!$A:$AD,AN$2,0)</f>
        <v>Green</v>
      </c>
      <c r="AO541" t="str">
        <f>VLOOKUP($Z541,'oddspedia-matches'!$A:$AD,AO$2,0)</f>
        <v>Green</v>
      </c>
      <c r="AP541" t="str">
        <f>VLOOKUP($Z541,'oddspedia-matches'!$A:$AD,AP$2,0)</f>
        <v>Green</v>
      </c>
      <c r="AQ541" t="str">
        <f>VLOOKUP($Z541,'oddspedia-matches'!$A:$AD,AQ$2,0)</f>
        <v>Red</v>
      </c>
    </row>
    <row r="542" spans="2:43" hidden="1" x14ac:dyDescent="0.25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Espanola</v>
      </c>
      <c r="Y542" t="str">
        <f>VLOOKUP(F542,'Transform table'!A:B,2,0)</f>
        <v>Deportes Recoleta</v>
      </c>
      <c r="Z542" t="str">
        <f t="shared" si="8"/>
        <v>27/07/2026Union EspanolaDeportes Recoleta</v>
      </c>
      <c r="AA542" t="str">
        <f>VLOOKUP($Z542,'oddspedia-matches'!$A:$AD,AA$2,0)</f>
        <v>2 - 1</v>
      </c>
      <c r="AB542" t="str">
        <f>VLOOKUP($Z542,'oddspedia-matches'!$A:$AD,AB$2,0)</f>
        <v>Green</v>
      </c>
      <c r="AC542" t="str">
        <f>VLOOKUP($Z542,'oddspedia-matches'!$A:$AD,AC$2,0)</f>
        <v>Red</v>
      </c>
      <c r="AD542" t="str">
        <f>VLOOKUP($Z542,'oddspedia-matches'!$A:$AD,AD$2,0)</f>
        <v>Red</v>
      </c>
      <c r="AE542" t="str">
        <f>VLOOKUP($Z542,'oddspedia-matches'!$A:$AD,AE$2,0)</f>
        <v>Green</v>
      </c>
      <c r="AF542" t="str">
        <f>VLOOKUP($Z542,'oddspedia-matches'!$A:$AD,AF$2,0)</f>
        <v>Red</v>
      </c>
      <c r="AG542" t="str">
        <f>VLOOKUP($Z542,'oddspedia-matches'!$A:$AD,AG$2,0)</f>
        <v>Green</v>
      </c>
      <c r="AH542" t="str">
        <f>VLOOKUP($Z542,'oddspedia-matches'!$A:$AD,AH$2,0)</f>
        <v>Red</v>
      </c>
      <c r="AI542" t="str">
        <f>VLOOKUP($Z542,'oddspedia-matches'!$A:$AD,AI$2,0)</f>
        <v>Green</v>
      </c>
      <c r="AJ542" t="str">
        <f>VLOOKUP($Z542,'oddspedia-matches'!$A:$AD,AJ$2,0)</f>
        <v>Red</v>
      </c>
      <c r="AK542" t="str">
        <f>VLOOKUP($Z542,'oddspedia-matches'!$A:$AD,AK$2,0)</f>
        <v>Red</v>
      </c>
      <c r="AL542" t="str">
        <f>VLOOKUP($Z542,'oddspedia-matches'!$A:$AD,AL$2,0)</f>
        <v>Green</v>
      </c>
      <c r="AM542" t="str">
        <f>VLOOKUP($Z542,'oddspedia-matches'!$A:$AD,AM$2,0)</f>
        <v>Green</v>
      </c>
      <c r="AN542" t="str">
        <f>VLOOKUP($Z542,'oddspedia-matches'!$A:$AD,AN$2,0)</f>
        <v>Red</v>
      </c>
      <c r="AO542" t="str">
        <f>VLOOKUP($Z542,'oddspedia-matches'!$A:$AD,AO$2,0)</f>
        <v>Green</v>
      </c>
      <c r="AP542" t="str">
        <f>VLOOKUP($Z542,'oddspedia-matches'!$A:$AD,AP$2,0)</f>
        <v>Green</v>
      </c>
      <c r="AQ542" t="str">
        <f>VLOOKUP($Z542,'oddspedia-matches'!$A:$AD,AQ$2,0)</f>
        <v>Red</v>
      </c>
    </row>
    <row r="543" spans="2:43" hidden="1" x14ac:dyDescent="0.25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 t="shared" si="8"/>
        <v>27/07/2026Deportivo CuencaEmelec</v>
      </c>
      <c r="AA543" t="str">
        <f>VLOOKUP($Z543,'oddspedia-matches'!$A:$AD,AA$2,0)</f>
        <v>2 - 1</v>
      </c>
      <c r="AB543" t="str">
        <f>VLOOKUP($Z543,'oddspedia-matches'!$A:$AD,AB$2,0)</f>
        <v>Green</v>
      </c>
      <c r="AC543" t="str">
        <f>VLOOKUP($Z543,'oddspedia-matches'!$A:$AD,AC$2,0)</f>
        <v>Red</v>
      </c>
      <c r="AD543" t="str">
        <f>VLOOKUP($Z543,'oddspedia-matches'!$A:$AD,AD$2,0)</f>
        <v>Red</v>
      </c>
      <c r="AE543" t="str">
        <f>VLOOKUP($Z543,'oddspedia-matches'!$A:$AD,AE$2,0)</f>
        <v>Green</v>
      </c>
      <c r="AF543" t="str">
        <f>VLOOKUP($Z543,'oddspedia-matches'!$A:$AD,AF$2,0)</f>
        <v>Red</v>
      </c>
      <c r="AG543" t="str">
        <f>VLOOKUP($Z543,'oddspedia-matches'!$A:$AD,AG$2,0)</f>
        <v>Green</v>
      </c>
      <c r="AH543" t="str">
        <f>VLOOKUP($Z543,'oddspedia-matches'!$A:$AD,AH$2,0)</f>
        <v>Green</v>
      </c>
      <c r="AI543" t="str">
        <f>VLOOKUP($Z543,'oddspedia-matches'!$A:$AD,AI$2,0)</f>
        <v>Red</v>
      </c>
      <c r="AJ543" t="str">
        <f>VLOOKUP($Z543,'oddspedia-matches'!$A:$AD,AJ$2,0)</f>
        <v>Red</v>
      </c>
      <c r="AK543" t="str">
        <f>VLOOKUP($Z543,'oddspedia-matches'!$A:$AD,AK$2,0)</f>
        <v>Green</v>
      </c>
      <c r="AL543" t="str">
        <f>VLOOKUP($Z543,'oddspedia-matches'!$A:$AD,AL$2,0)</f>
        <v>Green</v>
      </c>
      <c r="AM543" t="str">
        <f>VLOOKUP($Z543,'oddspedia-matches'!$A:$AD,AM$2,0)</f>
        <v>Green</v>
      </c>
      <c r="AN543" t="str">
        <f>VLOOKUP($Z543,'oddspedia-matches'!$A:$AD,AN$2,0)</f>
        <v>Red</v>
      </c>
      <c r="AO543" t="str">
        <f>VLOOKUP($Z543,'oddspedia-matches'!$A:$AD,AO$2,0)</f>
        <v>Green</v>
      </c>
      <c r="AP543" t="str">
        <f>VLOOKUP($Z543,'oddspedia-matches'!$A:$AD,AP$2,0)</f>
        <v>Green</v>
      </c>
      <c r="AQ543" t="str">
        <f>VLOOKUP($Z543,'oddspedia-matches'!$A:$AD,AQ$2,0)</f>
        <v>Red</v>
      </c>
    </row>
    <row r="544" spans="2:43" hidden="1" x14ac:dyDescent="0.25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Cali</v>
      </c>
      <c r="Y544" t="str">
        <f>VLOOKUP(F544,'Transform table'!A:B,2,0)</f>
        <v>Independiente Valle Del Cauca</v>
      </c>
      <c r="Z544" t="str">
        <f t="shared" si="8"/>
        <v>27/07/2026Atletico CaliIndependiente Valle Del Cauca</v>
      </c>
      <c r="AA544" t="str">
        <f>VLOOKUP($Z544,'oddspedia-matches'!$A:$AD,AA$2,0)</f>
        <v>0 - 2</v>
      </c>
      <c r="AB544" t="str">
        <f>VLOOKUP($Z544,'oddspedia-matches'!$A:$AD,AB$2,0)</f>
        <v>Red</v>
      </c>
      <c r="AC544" t="str">
        <f>VLOOKUP($Z544,'oddspedia-matches'!$A:$AD,AC$2,0)</f>
        <v>Red</v>
      </c>
      <c r="AD544" t="str">
        <f>VLOOKUP($Z544,'oddspedia-matches'!$A:$AD,AD$2,0)</f>
        <v>Green</v>
      </c>
      <c r="AE544" t="str">
        <f>VLOOKUP($Z544,'oddspedia-matches'!$A:$AD,AE$2,0)</f>
        <v>Red</v>
      </c>
      <c r="AF544" t="str">
        <f>VLOOKUP($Z544,'oddspedia-matches'!$A:$AD,AF$2,0)</f>
        <v>Green</v>
      </c>
      <c r="AG544" t="str">
        <f>VLOOKUP($Z544,'oddspedia-matches'!$A:$AD,AG$2,0)</f>
        <v>Green</v>
      </c>
      <c r="AH544" t="str">
        <f>VLOOKUP($Z544,'oddspedia-matches'!$A:$AD,AH$2,0)</f>
        <v>Red</v>
      </c>
      <c r="AI544" t="str">
        <f>VLOOKUP($Z544,'oddspedia-matches'!$A:$AD,AI$2,0)</f>
        <v>Red</v>
      </c>
      <c r="AJ544" t="str">
        <f>VLOOKUP($Z544,'oddspedia-matches'!$A:$AD,AJ$2,0)</f>
        <v>Green</v>
      </c>
      <c r="AK544" t="str">
        <f>VLOOKUP($Z544,'oddspedia-matches'!$A:$AD,AK$2,0)</f>
        <v>Green</v>
      </c>
      <c r="AL544" t="str">
        <f>VLOOKUP($Z544,'oddspedia-matches'!$A:$AD,AL$2,0)</f>
        <v>Green</v>
      </c>
      <c r="AM544" t="str">
        <f>VLOOKUP($Z544,'oddspedia-matches'!$A:$AD,AM$2,0)</f>
        <v>Red</v>
      </c>
      <c r="AN544" t="str">
        <f>VLOOKUP($Z544,'oddspedia-matches'!$A:$AD,AN$2,0)</f>
        <v>Green</v>
      </c>
      <c r="AO544" t="str">
        <f>VLOOKUP($Z544,'oddspedia-matches'!$A:$AD,AO$2,0)</f>
        <v>Green</v>
      </c>
      <c r="AP544" t="str">
        <f>VLOOKUP($Z544,'oddspedia-matches'!$A:$AD,AP$2,0)</f>
        <v>Red</v>
      </c>
      <c r="AQ544" t="str">
        <f>VLOOKUP($Z544,'oddspedia-matches'!$A:$AD,AQ$2,0)</f>
        <v>Green</v>
      </c>
    </row>
    <row r="545" spans="2:43" hidden="1" x14ac:dyDescent="0.25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Tauro FC</v>
      </c>
      <c r="Y545" t="str">
        <f>VLOOKUP(F545,'Transform table'!A:B,2,0)</f>
        <v>Sporting San Miguelito</v>
      </c>
      <c r="Z545" t="str">
        <f t="shared" si="8"/>
        <v>27/07/2026Tauro FCSporting San Miguelito</v>
      </c>
      <c r="AA545" t="str">
        <f>VLOOKUP($Z545,'oddspedia-matches'!$A:$AD,AA$2,0)</f>
        <v>0 - 0</v>
      </c>
      <c r="AB545" t="str">
        <f>VLOOKUP($Z545,'oddspedia-matches'!$A:$AD,AB$2,0)</f>
        <v>Red</v>
      </c>
      <c r="AC545" t="str">
        <f>VLOOKUP($Z545,'oddspedia-matches'!$A:$AD,AC$2,0)</f>
        <v>Green</v>
      </c>
      <c r="AD545" t="str">
        <f>VLOOKUP($Z545,'oddspedia-matches'!$A:$AD,AD$2,0)</f>
        <v>Red</v>
      </c>
      <c r="AE545" t="str">
        <f>VLOOKUP($Z545,'oddspedia-matches'!$A:$AD,AE$2,0)</f>
        <v>Green</v>
      </c>
      <c r="AF545" t="str">
        <f>VLOOKUP($Z545,'oddspedia-matches'!$A:$AD,AF$2,0)</f>
        <v>Green</v>
      </c>
      <c r="AG545" t="str">
        <f>VLOOKUP($Z545,'oddspedia-matches'!$A:$AD,AG$2,0)</f>
        <v>Red</v>
      </c>
      <c r="AH545" t="str">
        <f>VLOOKUP($Z545,'oddspedia-matches'!$A:$AD,AH$2,0)</f>
        <v>Red</v>
      </c>
      <c r="AI545" t="str">
        <f>VLOOKUP($Z545,'oddspedia-matches'!$A:$AD,AI$2,0)</f>
        <v>Green</v>
      </c>
      <c r="AJ545" t="str">
        <f>VLOOKUP($Z545,'oddspedia-matches'!$A:$AD,AJ$2,0)</f>
        <v>Red</v>
      </c>
      <c r="AK545" t="str">
        <f>VLOOKUP($Z545,'oddspedia-matches'!$A:$AD,AK$2,0)</f>
        <v>Red</v>
      </c>
      <c r="AL545" t="str">
        <f>VLOOKUP($Z545,'oddspedia-matches'!$A:$AD,AL$2,0)</f>
        <v>Red</v>
      </c>
      <c r="AM545" t="str">
        <f>VLOOKUP($Z545,'oddspedia-matches'!$A:$AD,AM$2,0)</f>
        <v>Red</v>
      </c>
      <c r="AN545" t="str">
        <f>VLOOKUP($Z545,'oddspedia-matches'!$A:$AD,AN$2,0)</f>
        <v>Green</v>
      </c>
      <c r="AO545" t="str">
        <f>VLOOKUP($Z545,'oddspedia-matches'!$A:$AD,AO$2,0)</f>
        <v>Green</v>
      </c>
      <c r="AP545" t="str">
        <f>VLOOKUP($Z545,'oddspedia-matches'!$A:$AD,AP$2,0)</f>
        <v>Red</v>
      </c>
      <c r="AQ545" t="str">
        <f>VLOOKUP($Z545,'oddspedia-matches'!$A:$AD,AQ$2,0)</f>
        <v>Green</v>
      </c>
    </row>
    <row r="546" spans="2:43" hidden="1" x14ac:dyDescent="0.25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tr">
        <f>VLOOKUP(E546,'Transform table'!A:B,2,0)</f>
        <v>Dainava Alytus</v>
      </c>
      <c r="Y546" t="str">
        <f>VLOOKUP(F546,'Transform table'!A:B,2,0)</f>
        <v>FK Transinvest II</v>
      </c>
      <c r="Z546" t="str">
        <f t="shared" si="8"/>
        <v>28/07/2026Dainava AlytusFK Transinvest II</v>
      </c>
      <c r="AA546" t="str">
        <f>VLOOKUP($Z546,'oddspedia-matches'!$A:$AD,AA$2,0)</f>
        <v>3 - 1</v>
      </c>
      <c r="AB546" t="str">
        <f>VLOOKUP($Z546,'oddspedia-matches'!$A:$AD,AB$2,0)</f>
        <v>Green</v>
      </c>
      <c r="AC546" t="str">
        <f>VLOOKUP($Z546,'oddspedia-matches'!$A:$AD,AC$2,0)</f>
        <v>Red</v>
      </c>
      <c r="AD546" t="str">
        <f>VLOOKUP($Z546,'oddspedia-matches'!$A:$AD,AD$2,0)</f>
        <v>Red</v>
      </c>
      <c r="AE546" t="str">
        <f>VLOOKUP($Z546,'oddspedia-matches'!$A:$AD,AE$2,0)</f>
        <v>Green</v>
      </c>
      <c r="AF546" t="str">
        <f>VLOOKUP($Z546,'oddspedia-matches'!$A:$AD,AF$2,0)</f>
        <v>Red</v>
      </c>
      <c r="AG546" t="str">
        <f>VLOOKUP($Z546,'oddspedia-matches'!$A:$AD,AG$2,0)</f>
        <v>Green</v>
      </c>
      <c r="AH546" t="str">
        <f>VLOOKUP($Z546,'oddspedia-matches'!$A:$AD,AH$2,0)</f>
        <v>Green</v>
      </c>
      <c r="AI546" t="str">
        <f>VLOOKUP($Z546,'oddspedia-matches'!$A:$AD,AI$2,0)</f>
        <v>Red</v>
      </c>
      <c r="AJ546" t="str">
        <f>VLOOKUP($Z546,'oddspedia-matches'!$A:$AD,AJ$2,0)</f>
        <v>Red</v>
      </c>
      <c r="AK546" t="str">
        <f>VLOOKUP($Z546,'oddspedia-matches'!$A:$AD,AK$2,0)</f>
        <v>Green</v>
      </c>
      <c r="AL546" t="str">
        <f>VLOOKUP($Z546,'oddspedia-matches'!$A:$AD,AL$2,0)</f>
        <v>Green</v>
      </c>
      <c r="AM546" t="str">
        <f>VLOOKUP($Z546,'oddspedia-matches'!$A:$AD,AM$2,0)</f>
        <v>Green</v>
      </c>
      <c r="AN546" t="str">
        <f>VLOOKUP($Z546,'oddspedia-matches'!$A:$AD,AN$2,0)</f>
        <v>Red</v>
      </c>
      <c r="AO546" t="str">
        <f>VLOOKUP($Z546,'oddspedia-matches'!$A:$AD,AO$2,0)</f>
        <v>Red</v>
      </c>
      <c r="AP546" t="str">
        <f>VLOOKUP($Z546,'oddspedia-matches'!$A:$AD,AP$2,0)</f>
        <v>Green</v>
      </c>
      <c r="AQ546" t="str">
        <f>VLOOKUP($Z546,'oddspedia-matches'!$A:$AD,AQ$2,0)</f>
        <v>Red</v>
      </c>
    </row>
    <row r="547" spans="2:43" hidden="1" x14ac:dyDescent="0.25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str">
        <f>VLOOKUP(F547,'Transform table'!A:B,2,0)</f>
        <v>FK Minija Kretinga</v>
      </c>
      <c r="Z547" t="str">
        <f t="shared" si="8"/>
        <v>28/07/2026VMFD Zalgiris Vilnius IIFK Minija Kretinga</v>
      </c>
      <c r="AA547" t="str">
        <f>VLOOKUP($Z547,'oddspedia-matches'!$A:$AD,AA$2,0)</f>
        <v>1 - 0</v>
      </c>
      <c r="AB547" t="str">
        <f>VLOOKUP($Z547,'oddspedia-matches'!$A:$AD,AB$2,0)</f>
        <v>Green</v>
      </c>
      <c r="AC547" t="str">
        <f>VLOOKUP($Z547,'oddspedia-matches'!$A:$AD,AC$2,0)</f>
        <v>Red</v>
      </c>
      <c r="AD547" t="str">
        <f>VLOOKUP($Z547,'oddspedia-matches'!$A:$AD,AD$2,0)</f>
        <v>Red</v>
      </c>
      <c r="AE547" t="str">
        <f>VLOOKUP($Z547,'oddspedia-matches'!$A:$AD,AE$2,0)</f>
        <v>Green</v>
      </c>
      <c r="AF547" t="str">
        <f>VLOOKUP($Z547,'oddspedia-matches'!$A:$AD,AF$2,0)</f>
        <v>Red</v>
      </c>
      <c r="AG547" t="str">
        <f>VLOOKUP($Z547,'oddspedia-matches'!$A:$AD,AG$2,0)</f>
        <v>Green</v>
      </c>
      <c r="AH547" t="str">
        <f>VLOOKUP($Z547,'oddspedia-matches'!$A:$AD,AH$2,0)</f>
        <v>Green</v>
      </c>
      <c r="AI547" t="str">
        <f>VLOOKUP($Z547,'oddspedia-matches'!$A:$AD,AI$2,0)</f>
        <v>Red</v>
      </c>
      <c r="AJ547" t="str">
        <f>VLOOKUP($Z547,'oddspedia-matches'!$A:$AD,AJ$2,0)</f>
        <v>Red</v>
      </c>
      <c r="AK547" t="str">
        <f>VLOOKUP($Z547,'oddspedia-matches'!$A:$AD,AK$2,0)</f>
        <v>Green</v>
      </c>
      <c r="AL547" t="str">
        <f>VLOOKUP($Z547,'oddspedia-matches'!$A:$AD,AL$2,0)</f>
        <v>Red</v>
      </c>
      <c r="AM547" t="str">
        <f>VLOOKUP($Z547,'oddspedia-matches'!$A:$AD,AM$2,0)</f>
        <v>Red</v>
      </c>
      <c r="AN547" t="str">
        <f>VLOOKUP($Z547,'oddspedia-matches'!$A:$AD,AN$2,0)</f>
        <v>Green</v>
      </c>
      <c r="AO547" t="str">
        <f>VLOOKUP($Z547,'oddspedia-matches'!$A:$AD,AO$2,0)</f>
        <v>Green</v>
      </c>
      <c r="AP547" t="str">
        <f>VLOOKUP($Z547,'oddspedia-matches'!$A:$AD,AP$2,0)</f>
        <v>Red</v>
      </c>
      <c r="AQ547" t="str">
        <f>VLOOKUP($Z547,'oddspedia-matches'!$A:$AD,AQ$2,0)</f>
        <v>Green</v>
      </c>
    </row>
    <row r="548" spans="2:43" hidden="1" x14ac:dyDescent="0.25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str">
        <f>VLOOKUP(F548,'Transform table'!A:B,2,0)</f>
        <v>Assyriska United IK</v>
      </c>
      <c r="Z548" t="str">
        <f t="shared" si="8"/>
        <v>28/07/2026HelsingborgAssyriska United IK</v>
      </c>
      <c r="AA548" t="str">
        <f>VLOOKUP($Z548,'oddspedia-matches'!$A:$AD,AA$2,0)</f>
        <v>1 - 1</v>
      </c>
      <c r="AB548" t="str">
        <f>VLOOKUP($Z548,'oddspedia-matches'!$A:$AD,AB$2,0)</f>
        <v>Red</v>
      </c>
      <c r="AC548" t="str">
        <f>VLOOKUP($Z548,'oddspedia-matches'!$A:$AD,AC$2,0)</f>
        <v>Green</v>
      </c>
      <c r="AD548" t="str">
        <f>VLOOKUP($Z548,'oddspedia-matches'!$A:$AD,AD$2,0)</f>
        <v>Red</v>
      </c>
      <c r="AE548" t="str">
        <f>VLOOKUP($Z548,'oddspedia-matches'!$A:$AD,AE$2,0)</f>
        <v>Green</v>
      </c>
      <c r="AF548" t="str">
        <f>VLOOKUP($Z548,'oddspedia-matches'!$A:$AD,AF$2,0)</f>
        <v>Green</v>
      </c>
      <c r="AG548" t="str">
        <f>VLOOKUP($Z548,'oddspedia-matches'!$A:$AD,AG$2,0)</f>
        <v>Red</v>
      </c>
      <c r="AH548" t="str">
        <f>VLOOKUP($Z548,'oddspedia-matches'!$A:$AD,AH$2,0)</f>
        <v>Red</v>
      </c>
      <c r="AI548" t="str">
        <f>VLOOKUP($Z548,'oddspedia-matches'!$A:$AD,AI$2,0)</f>
        <v>Green</v>
      </c>
      <c r="AJ548" t="str">
        <f>VLOOKUP($Z548,'oddspedia-matches'!$A:$AD,AJ$2,0)</f>
        <v>Red</v>
      </c>
      <c r="AK548" t="str">
        <f>VLOOKUP($Z548,'oddspedia-matches'!$A:$AD,AK$2,0)</f>
        <v>Red</v>
      </c>
      <c r="AL548" t="str">
        <f>VLOOKUP($Z548,'oddspedia-matches'!$A:$AD,AL$2,0)</f>
        <v>Green</v>
      </c>
      <c r="AM548" t="str">
        <f>VLOOKUP($Z548,'oddspedia-matches'!$A:$AD,AM$2,0)</f>
        <v>Red</v>
      </c>
      <c r="AN548" t="str">
        <f>VLOOKUP($Z548,'oddspedia-matches'!$A:$AD,AN$2,0)</f>
        <v>Green</v>
      </c>
      <c r="AO548" t="str">
        <f>VLOOKUP($Z548,'oddspedia-matches'!$A:$AD,AO$2,0)</f>
        <v>Green</v>
      </c>
      <c r="AP548" t="str">
        <f>VLOOKUP($Z548,'oddspedia-matches'!$A:$AD,AP$2,0)</f>
        <v>Green</v>
      </c>
      <c r="AQ548" t="str">
        <f>VLOOKUP($Z548,'oddspedia-matches'!$A:$AD,AQ$2,0)</f>
        <v>Red</v>
      </c>
    </row>
    <row r="549" spans="2:43" hidden="1" x14ac:dyDescent="0.25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tr">
        <f>VLOOKUP(E549,'Transform table'!A:B,2,0)</f>
        <v>Landskrona</v>
      </c>
      <c r="Y549" t="str">
        <f>VLOOKUP(F549,'Transform table'!A:B,2,0)</f>
        <v>Norrkoping</v>
      </c>
      <c r="Z549" t="str">
        <f t="shared" si="8"/>
        <v>28/07/2026LandskronaNorrkoping</v>
      </c>
      <c r="AA549" t="str">
        <f>VLOOKUP($Z549,'oddspedia-matches'!$A:$AD,AA$2,0)</f>
        <v>0 - 1</v>
      </c>
      <c r="AB549" t="str">
        <f>VLOOKUP($Z549,'oddspedia-matches'!$A:$AD,AB$2,0)</f>
        <v>Red</v>
      </c>
      <c r="AC549" t="str">
        <f>VLOOKUP($Z549,'oddspedia-matches'!$A:$AD,AC$2,0)</f>
        <v>Red</v>
      </c>
      <c r="AD549" t="str">
        <f>VLOOKUP($Z549,'oddspedia-matches'!$A:$AD,AD$2,0)</f>
        <v>Green</v>
      </c>
      <c r="AE549" t="str">
        <f>VLOOKUP($Z549,'oddspedia-matches'!$A:$AD,AE$2,0)</f>
        <v>Red</v>
      </c>
      <c r="AF549" t="str">
        <f>VLOOKUP($Z549,'oddspedia-matches'!$A:$AD,AF$2,0)</f>
        <v>Green</v>
      </c>
      <c r="AG549" t="str">
        <f>VLOOKUP($Z549,'oddspedia-matches'!$A:$AD,AG$2,0)</f>
        <v>Green</v>
      </c>
      <c r="AH549" t="str">
        <f>VLOOKUP($Z549,'oddspedia-matches'!$A:$AD,AH$2,0)</f>
        <v>Red</v>
      </c>
      <c r="AI549" t="str">
        <f>VLOOKUP($Z549,'oddspedia-matches'!$A:$AD,AI$2,0)</f>
        <v>Red</v>
      </c>
      <c r="AJ549" t="str">
        <f>VLOOKUP($Z549,'oddspedia-matches'!$A:$AD,AJ$2,0)</f>
        <v>Green</v>
      </c>
      <c r="AK549" t="str">
        <f>VLOOKUP($Z549,'oddspedia-matches'!$A:$AD,AK$2,0)</f>
        <v>Green</v>
      </c>
      <c r="AL549" t="str">
        <f>VLOOKUP($Z549,'oddspedia-matches'!$A:$AD,AL$2,0)</f>
        <v>Red</v>
      </c>
      <c r="AM549" t="str">
        <f>VLOOKUP($Z549,'oddspedia-matches'!$A:$AD,AM$2,0)</f>
        <v>Red</v>
      </c>
      <c r="AN549" t="str">
        <f>VLOOKUP($Z549,'oddspedia-matches'!$A:$AD,AN$2,0)</f>
        <v>Green</v>
      </c>
      <c r="AO549" t="str">
        <f>VLOOKUP($Z549,'oddspedia-matches'!$A:$AD,AO$2,0)</f>
        <v>Green</v>
      </c>
      <c r="AP549" t="str">
        <f>VLOOKUP($Z549,'oddspedia-matches'!$A:$AD,AP$2,0)</f>
        <v>Red</v>
      </c>
      <c r="AQ549" t="str">
        <f>VLOOKUP($Z549,'oddspedia-matches'!$A:$AD,AQ$2,0)</f>
        <v>Green</v>
      </c>
    </row>
    <row r="550" spans="2:43" hidden="1" x14ac:dyDescent="0.25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Club Sportivo Ameliano</v>
      </c>
      <c r="Z550" t="str">
        <f t="shared" si="8"/>
        <v>28/07/2026Rubio NuClub Sportivo Ameliano</v>
      </c>
      <c r="AA550" t="str">
        <f>VLOOKUP($Z550,'oddspedia-matches'!$A:$AD,AA$2,0)</f>
        <v>1 - 1</v>
      </c>
      <c r="AB550" t="str">
        <f>VLOOKUP($Z550,'oddspedia-matches'!$A:$AD,AB$2,0)</f>
        <v>Red</v>
      </c>
      <c r="AC550" t="str">
        <f>VLOOKUP($Z550,'oddspedia-matches'!$A:$AD,AC$2,0)</f>
        <v>Green</v>
      </c>
      <c r="AD550" t="str">
        <f>VLOOKUP($Z550,'oddspedia-matches'!$A:$AD,AD$2,0)</f>
        <v>Red</v>
      </c>
      <c r="AE550" t="str">
        <f>VLOOKUP($Z550,'oddspedia-matches'!$A:$AD,AE$2,0)</f>
        <v>Green</v>
      </c>
      <c r="AF550" t="str">
        <f>VLOOKUP($Z550,'oddspedia-matches'!$A:$AD,AF$2,0)</f>
        <v>Green</v>
      </c>
      <c r="AG550" t="str">
        <f>VLOOKUP($Z550,'oddspedia-matches'!$A:$AD,AG$2,0)</f>
        <v>Red</v>
      </c>
      <c r="AH550" t="str">
        <f>VLOOKUP($Z550,'oddspedia-matches'!$A:$AD,AH$2,0)</f>
        <v>Green</v>
      </c>
      <c r="AI550" t="str">
        <f>VLOOKUP($Z550,'oddspedia-matches'!$A:$AD,AI$2,0)</f>
        <v>Red</v>
      </c>
      <c r="AJ550" t="str">
        <f>VLOOKUP($Z550,'oddspedia-matches'!$A:$AD,AJ$2,0)</f>
        <v>Red</v>
      </c>
      <c r="AK550" t="str">
        <f>VLOOKUP($Z550,'oddspedia-matches'!$A:$AD,AK$2,0)</f>
        <v>Green</v>
      </c>
      <c r="AL550" t="str">
        <f>VLOOKUP($Z550,'oddspedia-matches'!$A:$AD,AL$2,0)</f>
        <v>Green</v>
      </c>
      <c r="AM550" t="str">
        <f>VLOOKUP($Z550,'oddspedia-matches'!$A:$AD,AM$2,0)</f>
        <v>Red</v>
      </c>
      <c r="AN550" t="str">
        <f>VLOOKUP($Z550,'oddspedia-matches'!$A:$AD,AN$2,0)</f>
        <v>Green</v>
      </c>
      <c r="AO550" t="str">
        <f>VLOOKUP($Z550,'oddspedia-matches'!$A:$AD,AO$2,0)</f>
        <v>Green</v>
      </c>
      <c r="AP550" t="str">
        <f>VLOOKUP($Z550,'oddspedia-matches'!$A:$AD,AP$2,0)</f>
        <v>Green</v>
      </c>
      <c r="AQ550" t="str">
        <f>VLOOKUP($Z550,'oddspedia-matches'!$A:$AD,AQ$2,0)</f>
        <v>Red</v>
      </c>
    </row>
    <row r="551" spans="2:43" hidden="1" x14ac:dyDescent="0.25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tr">
        <f>VLOOKUP(E551,'Transform table'!A:B,2,0)</f>
        <v>Aegir Thorlakshofn</v>
      </c>
      <c r="Y551" t="str">
        <f>VLOOKUP(F551,'Transform table'!A:B,2,0)</f>
        <v>UMF Njardvik</v>
      </c>
      <c r="Z551" t="str">
        <f t="shared" si="8"/>
        <v>28/07/2026Aegir ThorlakshofnUMF Njardvik</v>
      </c>
      <c r="AA551" t="str">
        <f>VLOOKUP($Z551,'oddspedia-matches'!$A:$AD,AA$2,0)</f>
        <v>0 - 1</v>
      </c>
      <c r="AB551" t="str">
        <f>VLOOKUP($Z551,'oddspedia-matches'!$A:$AD,AB$2,0)</f>
        <v>Red</v>
      </c>
      <c r="AC551" t="str">
        <f>VLOOKUP($Z551,'oddspedia-matches'!$A:$AD,AC$2,0)</f>
        <v>Red</v>
      </c>
      <c r="AD551" t="str">
        <f>VLOOKUP($Z551,'oddspedia-matches'!$A:$AD,AD$2,0)</f>
        <v>Green</v>
      </c>
      <c r="AE551" t="str">
        <f>VLOOKUP($Z551,'oddspedia-matches'!$A:$AD,AE$2,0)</f>
        <v>Red</v>
      </c>
      <c r="AF551" t="str">
        <f>VLOOKUP($Z551,'oddspedia-matches'!$A:$AD,AF$2,0)</f>
        <v>Green</v>
      </c>
      <c r="AG551" t="str">
        <f>VLOOKUP($Z551,'oddspedia-matches'!$A:$AD,AG$2,0)</f>
        <v>Green</v>
      </c>
      <c r="AH551" t="str">
        <f>VLOOKUP($Z551,'oddspedia-matches'!$A:$AD,AH$2,0)</f>
        <v>Red</v>
      </c>
      <c r="AI551" t="str">
        <f>VLOOKUP($Z551,'oddspedia-matches'!$A:$AD,AI$2,0)</f>
        <v>Red</v>
      </c>
      <c r="AJ551" t="str">
        <f>VLOOKUP($Z551,'oddspedia-matches'!$A:$AD,AJ$2,0)</f>
        <v>Green</v>
      </c>
      <c r="AK551" t="str">
        <f>VLOOKUP($Z551,'oddspedia-matches'!$A:$AD,AK$2,0)</f>
        <v>Green</v>
      </c>
      <c r="AL551" t="str">
        <f>VLOOKUP($Z551,'oddspedia-matches'!$A:$AD,AL$2,0)</f>
        <v>Red</v>
      </c>
      <c r="AM551" t="str">
        <f>VLOOKUP($Z551,'oddspedia-matches'!$A:$AD,AM$2,0)</f>
        <v>Red</v>
      </c>
      <c r="AN551" t="str">
        <f>VLOOKUP($Z551,'oddspedia-matches'!$A:$AD,AN$2,0)</f>
        <v>Green</v>
      </c>
      <c r="AO551" t="str">
        <f>VLOOKUP($Z551,'oddspedia-matches'!$A:$AD,AO$2,0)</f>
        <v>Green</v>
      </c>
      <c r="AP551" t="str">
        <f>VLOOKUP($Z551,'oddspedia-matches'!$A:$AD,AP$2,0)</f>
        <v>Red</v>
      </c>
      <c r="AQ551" t="str">
        <f>VLOOKUP($Z551,'oddspedia-matches'!$A:$AD,AQ$2,0)</f>
        <v>Green</v>
      </c>
    </row>
    <row r="552" spans="2:43" hidden="1" x14ac:dyDescent="0.25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 t="shared" si="8"/>
        <v>28/07/2026CS 2 de MayoCerro Porteno</v>
      </c>
      <c r="AA552" t="str">
        <f>VLOOKUP($Z552,'oddspedia-matches'!$A:$AD,AA$2,0)</f>
        <v>2 - 1</v>
      </c>
      <c r="AB552" t="str">
        <f>VLOOKUP($Z552,'oddspedia-matches'!$A:$AD,AB$2,0)</f>
        <v>Green</v>
      </c>
      <c r="AC552" t="str">
        <f>VLOOKUP($Z552,'oddspedia-matches'!$A:$AD,AC$2,0)</f>
        <v>Red</v>
      </c>
      <c r="AD552" t="str">
        <f>VLOOKUP($Z552,'oddspedia-matches'!$A:$AD,AD$2,0)</f>
        <v>Red</v>
      </c>
      <c r="AE552" t="str">
        <f>VLOOKUP($Z552,'oddspedia-matches'!$A:$AD,AE$2,0)</f>
        <v>Green</v>
      </c>
      <c r="AF552" t="str">
        <f>VLOOKUP($Z552,'oddspedia-matches'!$A:$AD,AF$2,0)</f>
        <v>Red</v>
      </c>
      <c r="AG552" t="str">
        <f>VLOOKUP($Z552,'oddspedia-matches'!$A:$AD,AG$2,0)</f>
        <v>Green</v>
      </c>
      <c r="AH552" t="str">
        <f>VLOOKUP($Z552,'oddspedia-matches'!$A:$AD,AH$2,0)</f>
        <v>Green</v>
      </c>
      <c r="AI552" t="str">
        <f>VLOOKUP($Z552,'oddspedia-matches'!$A:$AD,AI$2,0)</f>
        <v>Red</v>
      </c>
      <c r="AJ552" t="str">
        <f>VLOOKUP($Z552,'oddspedia-matches'!$A:$AD,AJ$2,0)</f>
        <v>Red</v>
      </c>
      <c r="AK552" t="str">
        <f>VLOOKUP($Z552,'oddspedia-matches'!$A:$AD,AK$2,0)</f>
        <v>Green</v>
      </c>
      <c r="AL552" t="str">
        <f>VLOOKUP($Z552,'oddspedia-matches'!$A:$AD,AL$2,0)</f>
        <v>Green</v>
      </c>
      <c r="AM552" t="str">
        <f>VLOOKUP($Z552,'oddspedia-matches'!$A:$AD,AM$2,0)</f>
        <v>Green</v>
      </c>
      <c r="AN552" t="str">
        <f>VLOOKUP($Z552,'oddspedia-matches'!$A:$AD,AN$2,0)</f>
        <v>Red</v>
      </c>
      <c r="AO552" t="str">
        <f>VLOOKUP($Z552,'oddspedia-matches'!$A:$AD,AO$2,0)</f>
        <v>Green</v>
      </c>
      <c r="AP552" t="str">
        <f>VLOOKUP($Z552,'oddspedia-matches'!$A:$AD,AP$2,0)</f>
        <v>Green</v>
      </c>
      <c r="AQ552" t="str">
        <f>VLOOKUP($Z552,'oddspedia-matches'!$A:$AD,AQ$2,0)</f>
        <v>Red</v>
      </c>
    </row>
    <row r="553" spans="2:43" hidden="1" x14ac:dyDescent="0.25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 t="shared" si="8"/>
        <v>28/07/2026BanfieldSarmiento</v>
      </c>
      <c r="AA553" t="str">
        <f>VLOOKUP($Z553,'oddspedia-matches'!$A:$AD,AA$2,0)</f>
        <v>3 - 2</v>
      </c>
      <c r="AB553" t="str">
        <f>VLOOKUP($Z553,'oddspedia-matches'!$A:$AD,AB$2,0)</f>
        <v>Green</v>
      </c>
      <c r="AC553" t="str">
        <f>VLOOKUP($Z553,'oddspedia-matches'!$A:$AD,AC$2,0)</f>
        <v>Red</v>
      </c>
      <c r="AD553" t="str">
        <f>VLOOKUP($Z553,'oddspedia-matches'!$A:$AD,AD$2,0)</f>
        <v>Red</v>
      </c>
      <c r="AE553" t="str">
        <f>VLOOKUP($Z553,'oddspedia-matches'!$A:$AD,AE$2,0)</f>
        <v>Green</v>
      </c>
      <c r="AF553" t="str">
        <f>VLOOKUP($Z553,'oddspedia-matches'!$A:$AD,AF$2,0)</f>
        <v>Red</v>
      </c>
      <c r="AG553" t="str">
        <f>VLOOKUP($Z553,'oddspedia-matches'!$A:$AD,AG$2,0)</f>
        <v>Green</v>
      </c>
      <c r="AH553" t="str">
        <f>VLOOKUP($Z553,'oddspedia-matches'!$A:$AD,AH$2,0)</f>
        <v>Red</v>
      </c>
      <c r="AI553" t="str">
        <f>VLOOKUP($Z553,'oddspedia-matches'!$A:$AD,AI$2,0)</f>
        <v>Green</v>
      </c>
      <c r="AJ553" t="str">
        <f>VLOOKUP($Z553,'oddspedia-matches'!$A:$AD,AJ$2,0)</f>
        <v>Red</v>
      </c>
      <c r="AK553" t="str">
        <f>VLOOKUP($Z553,'oddspedia-matches'!$A:$AD,AK$2,0)</f>
        <v>Red</v>
      </c>
      <c r="AL553" t="str">
        <f>VLOOKUP($Z553,'oddspedia-matches'!$A:$AD,AL$2,0)</f>
        <v>Green</v>
      </c>
      <c r="AM553" t="str">
        <f>VLOOKUP($Z553,'oddspedia-matches'!$A:$AD,AM$2,0)</f>
        <v>Green</v>
      </c>
      <c r="AN553" t="str">
        <f>VLOOKUP($Z553,'oddspedia-matches'!$A:$AD,AN$2,0)</f>
        <v>Red</v>
      </c>
      <c r="AO553" t="str">
        <f>VLOOKUP($Z553,'oddspedia-matches'!$A:$AD,AO$2,0)</f>
        <v>Red</v>
      </c>
      <c r="AP553" t="str">
        <f>VLOOKUP($Z553,'oddspedia-matches'!$A:$AD,AP$2,0)</f>
        <v>Green</v>
      </c>
      <c r="AQ553" t="str">
        <f>VLOOKUP($Z553,'oddspedia-matches'!$A:$AD,AQ$2,0)</f>
        <v>Red</v>
      </c>
    </row>
    <row r="554" spans="2:43" hidden="1" x14ac:dyDescent="0.25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tr">
        <f>VLOOKUP(E554,'Transform table'!A:B,2,0)</f>
        <v>San Lorenzo</v>
      </c>
      <c r="Y554" t="str">
        <f>VLOOKUP(F554,'Transform table'!A:B,2,0)</f>
        <v>Gimnasia Mendoza</v>
      </c>
      <c r="Z554" t="str">
        <f t="shared" si="8"/>
        <v>28/07/2026San LorenzoGimnasia Mendoza</v>
      </c>
      <c r="AA554" t="str">
        <f>VLOOKUP($Z554,'oddspedia-matches'!$A:$AD,AA$2,0)</f>
        <v>1 - 0</v>
      </c>
      <c r="AB554" t="str">
        <f>VLOOKUP($Z554,'oddspedia-matches'!$A:$AD,AB$2,0)</f>
        <v>Green</v>
      </c>
      <c r="AC554" t="str">
        <f>VLOOKUP($Z554,'oddspedia-matches'!$A:$AD,AC$2,0)</f>
        <v>Red</v>
      </c>
      <c r="AD554" t="str">
        <f>VLOOKUP($Z554,'oddspedia-matches'!$A:$AD,AD$2,0)</f>
        <v>Red</v>
      </c>
      <c r="AE554" t="str">
        <f>VLOOKUP($Z554,'oddspedia-matches'!$A:$AD,AE$2,0)</f>
        <v>Green</v>
      </c>
      <c r="AF554" t="str">
        <f>VLOOKUP($Z554,'oddspedia-matches'!$A:$AD,AF$2,0)</f>
        <v>Red</v>
      </c>
      <c r="AG554" t="str">
        <f>VLOOKUP($Z554,'oddspedia-matches'!$A:$AD,AG$2,0)</f>
        <v>Green</v>
      </c>
      <c r="AH554" t="str">
        <f>VLOOKUP($Z554,'oddspedia-matches'!$A:$AD,AH$2,0)</f>
        <v>Red</v>
      </c>
      <c r="AI554" t="str">
        <f>VLOOKUP($Z554,'oddspedia-matches'!$A:$AD,AI$2,0)</f>
        <v>Green</v>
      </c>
      <c r="AJ554" t="str">
        <f>VLOOKUP($Z554,'oddspedia-matches'!$A:$AD,AJ$2,0)</f>
        <v>Red</v>
      </c>
      <c r="AK554" t="str">
        <f>VLOOKUP($Z554,'oddspedia-matches'!$A:$AD,AK$2,0)</f>
        <v>Red</v>
      </c>
      <c r="AL554" t="str">
        <f>VLOOKUP($Z554,'oddspedia-matches'!$A:$AD,AL$2,0)</f>
        <v>Red</v>
      </c>
      <c r="AM554" t="str">
        <f>VLOOKUP($Z554,'oddspedia-matches'!$A:$AD,AM$2,0)</f>
        <v>Red</v>
      </c>
      <c r="AN554" t="str">
        <f>VLOOKUP($Z554,'oddspedia-matches'!$A:$AD,AN$2,0)</f>
        <v>Green</v>
      </c>
      <c r="AO554" t="str">
        <f>VLOOKUP($Z554,'oddspedia-matches'!$A:$AD,AO$2,0)</f>
        <v>Green</v>
      </c>
      <c r="AP554" t="str">
        <f>VLOOKUP($Z554,'oddspedia-matches'!$A:$AD,AP$2,0)</f>
        <v>Red</v>
      </c>
      <c r="AQ554" t="str">
        <f>VLOOKUP($Z554,'oddspedia-matches'!$A:$AD,AQ$2,0)</f>
        <v>Green</v>
      </c>
    </row>
    <row r="555" spans="2:43" hidden="1" x14ac:dyDescent="0.25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 t="shared" si="8"/>
        <v>28/07/2026EC JuventudeAvai</v>
      </c>
      <c r="AA555" t="str">
        <f>VLOOKUP($Z555,'oddspedia-matches'!$A:$AD,AA$2,0)</f>
        <v>1 - 0</v>
      </c>
      <c r="AB555" t="str">
        <f>VLOOKUP($Z555,'oddspedia-matches'!$A:$AD,AB$2,0)</f>
        <v>Green</v>
      </c>
      <c r="AC555" t="str">
        <f>VLOOKUP($Z555,'oddspedia-matches'!$A:$AD,AC$2,0)</f>
        <v>Red</v>
      </c>
      <c r="AD555" t="str">
        <f>VLOOKUP($Z555,'oddspedia-matches'!$A:$AD,AD$2,0)</f>
        <v>Red</v>
      </c>
      <c r="AE555" t="str">
        <f>VLOOKUP($Z555,'oddspedia-matches'!$A:$AD,AE$2,0)</f>
        <v>Green</v>
      </c>
      <c r="AF555" t="str">
        <f>VLOOKUP($Z555,'oddspedia-matches'!$A:$AD,AF$2,0)</f>
        <v>Red</v>
      </c>
      <c r="AG555" t="str">
        <f>VLOOKUP($Z555,'oddspedia-matches'!$A:$AD,AG$2,0)</f>
        <v>Green</v>
      </c>
      <c r="AH555" t="str">
        <f>VLOOKUP($Z555,'oddspedia-matches'!$A:$AD,AH$2,0)</f>
        <v>Red</v>
      </c>
      <c r="AI555" t="str">
        <f>VLOOKUP($Z555,'oddspedia-matches'!$A:$AD,AI$2,0)</f>
        <v>Green</v>
      </c>
      <c r="AJ555" t="str">
        <f>VLOOKUP($Z555,'oddspedia-matches'!$A:$AD,AJ$2,0)</f>
        <v>Red</v>
      </c>
      <c r="AK555" t="str">
        <f>VLOOKUP($Z555,'oddspedia-matches'!$A:$AD,AK$2,0)</f>
        <v>Red</v>
      </c>
      <c r="AL555" t="str">
        <f>VLOOKUP($Z555,'oddspedia-matches'!$A:$AD,AL$2,0)</f>
        <v>Red</v>
      </c>
      <c r="AM555" t="str">
        <f>VLOOKUP($Z555,'oddspedia-matches'!$A:$AD,AM$2,0)</f>
        <v>Red</v>
      </c>
      <c r="AN555" t="str">
        <f>VLOOKUP($Z555,'oddspedia-matches'!$A:$AD,AN$2,0)</f>
        <v>Green</v>
      </c>
      <c r="AO555" t="str">
        <f>VLOOKUP($Z555,'oddspedia-matches'!$A:$AD,AO$2,0)</f>
        <v>Green</v>
      </c>
      <c r="AP555" t="str">
        <f>VLOOKUP($Z555,'oddspedia-matches'!$A:$AD,AP$2,0)</f>
        <v>Red</v>
      </c>
      <c r="AQ555" t="str">
        <f>VLOOKUP($Z555,'oddspedia-matches'!$A:$AD,AQ$2,0)</f>
        <v>Green</v>
      </c>
    </row>
    <row r="556" spans="2:43" hidden="1" x14ac:dyDescent="0.25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 t="shared" si="8"/>
        <v>28/07/2026Ponte PretaAthletic Club MG</v>
      </c>
      <c r="AA556" t="str">
        <f>VLOOKUP($Z556,'oddspedia-matches'!$A:$AD,AA$2,0)</f>
        <v>1 - 1</v>
      </c>
      <c r="AB556" t="str">
        <f>VLOOKUP($Z556,'oddspedia-matches'!$A:$AD,AB$2,0)</f>
        <v>Red</v>
      </c>
      <c r="AC556" t="str">
        <f>VLOOKUP($Z556,'oddspedia-matches'!$A:$AD,AC$2,0)</f>
        <v>Green</v>
      </c>
      <c r="AD556" t="str">
        <f>VLOOKUP($Z556,'oddspedia-matches'!$A:$AD,AD$2,0)</f>
        <v>Red</v>
      </c>
      <c r="AE556" t="str">
        <f>VLOOKUP($Z556,'oddspedia-matches'!$A:$AD,AE$2,0)</f>
        <v>Green</v>
      </c>
      <c r="AF556" t="str">
        <f>VLOOKUP($Z556,'oddspedia-matches'!$A:$AD,AF$2,0)</f>
        <v>Green</v>
      </c>
      <c r="AG556" t="str">
        <f>VLOOKUP($Z556,'oddspedia-matches'!$A:$AD,AG$2,0)</f>
        <v>Red</v>
      </c>
      <c r="AH556" t="str">
        <f>VLOOKUP($Z556,'oddspedia-matches'!$A:$AD,AH$2,0)</f>
        <v>Green</v>
      </c>
      <c r="AI556" t="str">
        <f>VLOOKUP($Z556,'oddspedia-matches'!$A:$AD,AI$2,0)</f>
        <v>Red</v>
      </c>
      <c r="AJ556" t="str">
        <f>VLOOKUP($Z556,'oddspedia-matches'!$A:$AD,AJ$2,0)</f>
        <v>Red</v>
      </c>
      <c r="AK556" t="str">
        <f>VLOOKUP($Z556,'oddspedia-matches'!$A:$AD,AK$2,0)</f>
        <v>Green</v>
      </c>
      <c r="AL556" t="str">
        <f>VLOOKUP($Z556,'oddspedia-matches'!$A:$AD,AL$2,0)</f>
        <v>Green</v>
      </c>
      <c r="AM556" t="str">
        <f>VLOOKUP($Z556,'oddspedia-matches'!$A:$AD,AM$2,0)</f>
        <v>Red</v>
      </c>
      <c r="AN556" t="str">
        <f>VLOOKUP($Z556,'oddspedia-matches'!$A:$AD,AN$2,0)</f>
        <v>Green</v>
      </c>
      <c r="AO556" t="str">
        <f>VLOOKUP($Z556,'oddspedia-matches'!$A:$AD,AO$2,0)</f>
        <v>Green</v>
      </c>
      <c r="AP556" t="str">
        <f>VLOOKUP($Z556,'oddspedia-matches'!$A:$AD,AP$2,0)</f>
        <v>Green</v>
      </c>
      <c r="AQ556" t="str">
        <f>VLOOKUP($Z556,'oddspedia-matches'!$A:$AD,AQ$2,0)</f>
        <v>Red</v>
      </c>
    </row>
    <row r="557" spans="2:43" hidden="1" x14ac:dyDescent="0.25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 t="str">
        <f>VLOOKUP(F557,'Transform table'!A:B,2,0)</f>
        <v>Estudiantes Rio Cuarto</v>
      </c>
      <c r="Z557" t="str">
        <f t="shared" si="8"/>
        <v>28/07/2026Argentinos JuniorsEstudiantes Rio Cuarto</v>
      </c>
      <c r="AA557" t="str">
        <f>VLOOKUP($Z557,'oddspedia-matches'!$A:$AD,AA$2,0)</f>
        <v>3 - 0</v>
      </c>
      <c r="AB557" t="str">
        <f>VLOOKUP($Z557,'oddspedia-matches'!$A:$AD,AB$2,0)</f>
        <v>Green</v>
      </c>
      <c r="AC557" t="str">
        <f>VLOOKUP($Z557,'oddspedia-matches'!$A:$AD,AC$2,0)</f>
        <v>Red</v>
      </c>
      <c r="AD557" t="str">
        <f>VLOOKUP($Z557,'oddspedia-matches'!$A:$AD,AD$2,0)</f>
        <v>Red</v>
      </c>
      <c r="AE557" t="str">
        <f>VLOOKUP($Z557,'oddspedia-matches'!$A:$AD,AE$2,0)</f>
        <v>Green</v>
      </c>
      <c r="AF557" t="str">
        <f>VLOOKUP($Z557,'oddspedia-matches'!$A:$AD,AF$2,0)</f>
        <v>Red</v>
      </c>
      <c r="AG557" t="str">
        <f>VLOOKUP($Z557,'oddspedia-matches'!$A:$AD,AG$2,0)</f>
        <v>Green</v>
      </c>
      <c r="AH557" t="str">
        <f>VLOOKUP($Z557,'oddspedia-matches'!$A:$AD,AH$2,0)</f>
        <v>Green</v>
      </c>
      <c r="AI557" t="str">
        <f>VLOOKUP($Z557,'oddspedia-matches'!$A:$AD,AI$2,0)</f>
        <v>Red</v>
      </c>
      <c r="AJ557" t="str">
        <f>VLOOKUP($Z557,'oddspedia-matches'!$A:$AD,AJ$2,0)</f>
        <v>Red</v>
      </c>
      <c r="AK557" t="str">
        <f>VLOOKUP($Z557,'oddspedia-matches'!$A:$AD,AK$2,0)</f>
        <v>Green</v>
      </c>
      <c r="AL557" t="str">
        <f>VLOOKUP($Z557,'oddspedia-matches'!$A:$AD,AL$2,0)</f>
        <v>Green</v>
      </c>
      <c r="AM557" t="str">
        <f>VLOOKUP($Z557,'oddspedia-matches'!$A:$AD,AM$2,0)</f>
        <v>Green</v>
      </c>
      <c r="AN557" t="str">
        <f>VLOOKUP($Z557,'oddspedia-matches'!$A:$AD,AN$2,0)</f>
        <v>Red</v>
      </c>
      <c r="AO557" t="str">
        <f>VLOOKUP($Z557,'oddspedia-matches'!$A:$AD,AO$2,0)</f>
        <v>Green</v>
      </c>
      <c r="AP557" t="str">
        <f>VLOOKUP($Z557,'oddspedia-matches'!$A:$AD,AP$2,0)</f>
        <v>Red</v>
      </c>
      <c r="AQ557" t="str">
        <f>VLOOKUP($Z557,'oddspedia-matches'!$A:$AD,AQ$2,0)</f>
        <v>Green</v>
      </c>
    </row>
    <row r="558" spans="2:43" hidden="1" x14ac:dyDescent="0.25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 t="shared" si="8"/>
        <v>28/07/2026Rosario CentralRacing Avellaneda</v>
      </c>
      <c r="AA558" t="str">
        <f>VLOOKUP($Z558,'oddspedia-matches'!$A:$AD,AA$2,0)</f>
        <v>0 - 0</v>
      </c>
      <c r="AB558" t="str">
        <f>VLOOKUP($Z558,'oddspedia-matches'!$A:$AD,AB$2,0)</f>
        <v>Red</v>
      </c>
      <c r="AC558" t="str">
        <f>VLOOKUP($Z558,'oddspedia-matches'!$A:$AD,AC$2,0)</f>
        <v>Green</v>
      </c>
      <c r="AD558" t="str">
        <f>VLOOKUP($Z558,'oddspedia-matches'!$A:$AD,AD$2,0)</f>
        <v>Red</v>
      </c>
      <c r="AE558" t="str">
        <f>VLOOKUP($Z558,'oddspedia-matches'!$A:$AD,AE$2,0)</f>
        <v>Green</v>
      </c>
      <c r="AF558" t="str">
        <f>VLOOKUP($Z558,'oddspedia-matches'!$A:$AD,AF$2,0)</f>
        <v>Green</v>
      </c>
      <c r="AG558" t="str">
        <f>VLOOKUP($Z558,'oddspedia-matches'!$A:$AD,AG$2,0)</f>
        <v>Red</v>
      </c>
      <c r="AH558" t="str">
        <f>VLOOKUP($Z558,'oddspedia-matches'!$A:$AD,AH$2,0)</f>
        <v>Red</v>
      </c>
      <c r="AI558" t="str">
        <f>VLOOKUP($Z558,'oddspedia-matches'!$A:$AD,AI$2,0)</f>
        <v>Green</v>
      </c>
      <c r="AJ558" t="str">
        <f>VLOOKUP($Z558,'oddspedia-matches'!$A:$AD,AJ$2,0)</f>
        <v>Red</v>
      </c>
      <c r="AK558" t="str">
        <f>VLOOKUP($Z558,'oddspedia-matches'!$A:$AD,AK$2,0)</f>
        <v>Red</v>
      </c>
      <c r="AL558" t="str">
        <f>VLOOKUP($Z558,'oddspedia-matches'!$A:$AD,AL$2,0)</f>
        <v>Red</v>
      </c>
      <c r="AM558" t="str">
        <f>VLOOKUP($Z558,'oddspedia-matches'!$A:$AD,AM$2,0)</f>
        <v>Red</v>
      </c>
      <c r="AN558" t="str">
        <f>VLOOKUP($Z558,'oddspedia-matches'!$A:$AD,AN$2,0)</f>
        <v>Green</v>
      </c>
      <c r="AO558" t="str">
        <f>VLOOKUP($Z558,'oddspedia-matches'!$A:$AD,AO$2,0)</f>
        <v>Green</v>
      </c>
      <c r="AP558" t="str">
        <f>VLOOKUP($Z558,'oddspedia-matches'!$A:$AD,AP$2,0)</f>
        <v>Red</v>
      </c>
      <c r="AQ558" t="str">
        <f>VLOOKUP($Z558,'oddspedia-matches'!$A:$AD,AQ$2,0)</f>
        <v>Green</v>
      </c>
    </row>
    <row r="559" spans="2:43" hidden="1" x14ac:dyDescent="0.25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 t="shared" si="8"/>
        <v>28/07/2026Fortaleza ECBotafogo SP</v>
      </c>
      <c r="AA559" t="str">
        <f>VLOOKUP($Z559,'oddspedia-matches'!$A:$AD,AA$2,0)</f>
        <v>1 - 0</v>
      </c>
      <c r="AB559" t="str">
        <f>VLOOKUP($Z559,'oddspedia-matches'!$A:$AD,AB$2,0)</f>
        <v>Green</v>
      </c>
      <c r="AC559" t="str">
        <f>VLOOKUP($Z559,'oddspedia-matches'!$A:$AD,AC$2,0)</f>
        <v>Red</v>
      </c>
      <c r="AD559" t="str">
        <f>VLOOKUP($Z559,'oddspedia-matches'!$A:$AD,AD$2,0)</f>
        <v>Red</v>
      </c>
      <c r="AE559" t="str">
        <f>VLOOKUP($Z559,'oddspedia-matches'!$A:$AD,AE$2,0)</f>
        <v>Green</v>
      </c>
      <c r="AF559" t="str">
        <f>VLOOKUP($Z559,'oddspedia-matches'!$A:$AD,AF$2,0)</f>
        <v>Red</v>
      </c>
      <c r="AG559" t="str">
        <f>VLOOKUP($Z559,'oddspedia-matches'!$A:$AD,AG$2,0)</f>
        <v>Green</v>
      </c>
      <c r="AH559" t="str">
        <f>VLOOKUP($Z559,'oddspedia-matches'!$A:$AD,AH$2,0)</f>
        <v>Red</v>
      </c>
      <c r="AI559" t="str">
        <f>VLOOKUP($Z559,'oddspedia-matches'!$A:$AD,AI$2,0)</f>
        <v>Green</v>
      </c>
      <c r="AJ559" t="str">
        <f>VLOOKUP($Z559,'oddspedia-matches'!$A:$AD,AJ$2,0)</f>
        <v>Red</v>
      </c>
      <c r="AK559" t="str">
        <f>VLOOKUP($Z559,'oddspedia-matches'!$A:$AD,AK$2,0)</f>
        <v>Red</v>
      </c>
      <c r="AL559" t="str">
        <f>VLOOKUP($Z559,'oddspedia-matches'!$A:$AD,AL$2,0)</f>
        <v>Red</v>
      </c>
      <c r="AM559" t="str">
        <f>VLOOKUP($Z559,'oddspedia-matches'!$A:$AD,AM$2,0)</f>
        <v>Red</v>
      </c>
      <c r="AN559" t="str">
        <f>VLOOKUP($Z559,'oddspedia-matches'!$A:$AD,AN$2,0)</f>
        <v>Green</v>
      </c>
      <c r="AO559" t="str">
        <f>VLOOKUP($Z559,'oddspedia-matches'!$A:$AD,AO$2,0)</f>
        <v>Green</v>
      </c>
      <c r="AP559" t="str">
        <f>VLOOKUP($Z559,'oddspedia-matches'!$A:$AD,AP$2,0)</f>
        <v>Red</v>
      </c>
      <c r="AQ559" t="str">
        <f>VLOOKUP($Z559,'oddspedia-matches'!$A:$AD,AQ$2,0)</f>
        <v>Green</v>
      </c>
    </row>
    <row r="560" spans="2:43" hidden="1" x14ac:dyDescent="0.25">
      <c r="B560" t="s">
        <v>445</v>
      </c>
      <c r="C560" t="s">
        <v>4010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tr">
        <f>VLOOKUP(E560,'Transform table'!A:B,2,0)</f>
        <v>Brindabella Blues FC</v>
      </c>
      <c r="Y560" t="str">
        <f>VLOOKUP(F560,'Transform table'!A:B,2,0)</f>
        <v>Queanbeyan City FC</v>
      </c>
      <c r="Z560" t="str">
        <f t="shared" ref="Z560:Z623" si="9">C560&amp;X560&amp;Y560</f>
        <v>29/07/2026Brindabella Blues FCQueanbeyan City FC</v>
      </c>
      <c r="AA560" t="e">
        <f>VLOOKUP($Z560,'oddspedia-matches'!$A:$AD,AA$2,0)</f>
        <v>#N/A</v>
      </c>
      <c r="AB560" t="e">
        <f>VLOOKUP($Z560,'oddspedia-matches'!$A:$AD,AB$2,0)</f>
        <v>#N/A</v>
      </c>
      <c r="AC560" t="e">
        <f>VLOOKUP($Z560,'oddspedia-matches'!$A:$AD,AC$2,0)</f>
        <v>#N/A</v>
      </c>
      <c r="AD560" t="e">
        <f>VLOOKUP($Z560,'oddspedia-matches'!$A:$AD,AD$2,0)</f>
        <v>#N/A</v>
      </c>
      <c r="AE560" t="e">
        <f>VLOOKUP($Z560,'oddspedia-matches'!$A:$AD,AE$2,0)</f>
        <v>#N/A</v>
      </c>
      <c r="AF560" t="e">
        <f>VLOOKUP($Z560,'oddspedia-matches'!$A:$AD,AF$2,0)</f>
        <v>#N/A</v>
      </c>
      <c r="AG560" t="e">
        <f>VLOOKUP($Z560,'oddspedia-matches'!$A:$AD,AG$2,0)</f>
        <v>#N/A</v>
      </c>
      <c r="AH560" t="e">
        <f>VLOOKUP($Z560,'oddspedia-matches'!$A:$AD,AH$2,0)</f>
        <v>#N/A</v>
      </c>
      <c r="AI560" t="e">
        <f>VLOOKUP($Z560,'oddspedia-matches'!$A:$AD,AI$2,0)</f>
        <v>#N/A</v>
      </c>
      <c r="AJ560" t="e">
        <f>VLOOKUP($Z560,'oddspedia-matches'!$A:$AD,AJ$2,0)</f>
        <v>#N/A</v>
      </c>
      <c r="AK560" t="e">
        <f>VLOOKUP($Z560,'oddspedia-matches'!$A:$AD,AK$2,0)</f>
        <v>#N/A</v>
      </c>
      <c r="AL560" t="e">
        <f>VLOOKUP($Z560,'oddspedia-matches'!$A:$AD,AL$2,0)</f>
        <v>#N/A</v>
      </c>
      <c r="AM560" t="e">
        <f>VLOOKUP($Z560,'oddspedia-matches'!$A:$AD,AM$2,0)</f>
        <v>#N/A</v>
      </c>
      <c r="AN560" t="e">
        <f>VLOOKUP($Z560,'oddspedia-matches'!$A:$AD,AN$2,0)</f>
        <v>#N/A</v>
      </c>
      <c r="AO560" t="e">
        <f>VLOOKUP($Z560,'oddspedia-matches'!$A:$AD,AO$2,0)</f>
        <v>#N/A</v>
      </c>
      <c r="AP560" t="e">
        <f>VLOOKUP($Z560,'oddspedia-matches'!$A:$AD,AP$2,0)</f>
        <v>#N/A</v>
      </c>
      <c r="AQ560" t="e">
        <f>VLOOKUP($Z560,'oddspedia-matches'!$A:$AD,AQ$2,0)</f>
        <v>#N/A</v>
      </c>
    </row>
    <row r="561" spans="2:43" hidden="1" x14ac:dyDescent="0.25">
      <c r="B561" t="s">
        <v>448</v>
      </c>
      <c r="C561" t="s">
        <v>4010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tr">
        <f>VLOOKUP(E561,'Transform table'!A:B,2,0)</f>
        <v>Mikkelin Palloilijat</v>
      </c>
      <c r="Y561" t="str">
        <f>VLOOKUP(F561,'Transform table'!A:B,2,0)</f>
        <v>Kapylan Pallo</v>
      </c>
      <c r="Z561" t="str">
        <f t="shared" si="9"/>
        <v>29/07/2026Mikkelin PalloilijatKapylan Pallo</v>
      </c>
      <c r="AA561" t="e">
        <f>VLOOKUP($Z561,'oddspedia-matches'!$A:$AD,AA$2,0)</f>
        <v>#N/A</v>
      </c>
      <c r="AB561" t="e">
        <f>VLOOKUP($Z561,'oddspedia-matches'!$A:$AD,AB$2,0)</f>
        <v>#N/A</v>
      </c>
      <c r="AC561" t="e">
        <f>VLOOKUP($Z561,'oddspedia-matches'!$A:$AD,AC$2,0)</f>
        <v>#N/A</v>
      </c>
      <c r="AD561" t="e">
        <f>VLOOKUP($Z561,'oddspedia-matches'!$A:$AD,AD$2,0)</f>
        <v>#N/A</v>
      </c>
      <c r="AE561" t="e">
        <f>VLOOKUP($Z561,'oddspedia-matches'!$A:$AD,AE$2,0)</f>
        <v>#N/A</v>
      </c>
      <c r="AF561" t="e">
        <f>VLOOKUP($Z561,'oddspedia-matches'!$A:$AD,AF$2,0)</f>
        <v>#N/A</v>
      </c>
      <c r="AG561" t="e">
        <f>VLOOKUP($Z561,'oddspedia-matches'!$A:$AD,AG$2,0)</f>
        <v>#N/A</v>
      </c>
      <c r="AH561" t="e">
        <f>VLOOKUP($Z561,'oddspedia-matches'!$A:$AD,AH$2,0)</f>
        <v>#N/A</v>
      </c>
      <c r="AI561" t="e">
        <f>VLOOKUP($Z561,'oddspedia-matches'!$A:$AD,AI$2,0)</f>
        <v>#N/A</v>
      </c>
      <c r="AJ561" t="e">
        <f>VLOOKUP($Z561,'oddspedia-matches'!$A:$AD,AJ$2,0)</f>
        <v>#N/A</v>
      </c>
      <c r="AK561" t="e">
        <f>VLOOKUP($Z561,'oddspedia-matches'!$A:$AD,AK$2,0)</f>
        <v>#N/A</v>
      </c>
      <c r="AL561" t="e">
        <f>VLOOKUP($Z561,'oddspedia-matches'!$A:$AD,AL$2,0)</f>
        <v>#N/A</v>
      </c>
      <c r="AM561" t="e">
        <f>VLOOKUP($Z561,'oddspedia-matches'!$A:$AD,AM$2,0)</f>
        <v>#N/A</v>
      </c>
      <c r="AN561" t="e">
        <f>VLOOKUP($Z561,'oddspedia-matches'!$A:$AD,AN$2,0)</f>
        <v>#N/A</v>
      </c>
      <c r="AO561" t="e">
        <f>VLOOKUP($Z561,'oddspedia-matches'!$A:$AD,AO$2,0)</f>
        <v>#N/A</v>
      </c>
      <c r="AP561" t="e">
        <f>VLOOKUP($Z561,'oddspedia-matches'!$A:$AD,AP$2,0)</f>
        <v>#N/A</v>
      </c>
      <c r="AQ561" t="e">
        <f>VLOOKUP($Z561,'oddspedia-matches'!$A:$AD,AQ$2,0)</f>
        <v>#N/A</v>
      </c>
    </row>
    <row r="562" spans="2:43" hidden="1" x14ac:dyDescent="0.25">
      <c r="B562" t="s">
        <v>470</v>
      </c>
      <c r="C562" t="s">
        <v>4010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tr">
        <f>VLOOKUP(E562,'Transform table'!A:B,2,0)</f>
        <v>Barracas Central</v>
      </c>
      <c r="Y562" t="str">
        <f>VLOOKUP(F562,'Transform table'!A:B,2,0)</f>
        <v>Aldosivi</v>
      </c>
      <c r="Z562" t="str">
        <f t="shared" si="9"/>
        <v>29/07/2026Barracas CentralAldosivi</v>
      </c>
      <c r="AA562" t="e">
        <f>VLOOKUP($Z562,'oddspedia-matches'!$A:$AD,AA$2,0)</f>
        <v>#N/A</v>
      </c>
      <c r="AB562" t="e">
        <f>VLOOKUP($Z562,'oddspedia-matches'!$A:$AD,AB$2,0)</f>
        <v>#N/A</v>
      </c>
      <c r="AC562" t="e">
        <f>VLOOKUP($Z562,'oddspedia-matches'!$A:$AD,AC$2,0)</f>
        <v>#N/A</v>
      </c>
      <c r="AD562" t="e">
        <f>VLOOKUP($Z562,'oddspedia-matches'!$A:$AD,AD$2,0)</f>
        <v>#N/A</v>
      </c>
      <c r="AE562" t="e">
        <f>VLOOKUP($Z562,'oddspedia-matches'!$A:$AD,AE$2,0)</f>
        <v>#N/A</v>
      </c>
      <c r="AF562" t="e">
        <f>VLOOKUP($Z562,'oddspedia-matches'!$A:$AD,AF$2,0)</f>
        <v>#N/A</v>
      </c>
      <c r="AG562" t="e">
        <f>VLOOKUP($Z562,'oddspedia-matches'!$A:$AD,AG$2,0)</f>
        <v>#N/A</v>
      </c>
      <c r="AH562" t="e">
        <f>VLOOKUP($Z562,'oddspedia-matches'!$A:$AD,AH$2,0)</f>
        <v>#N/A</v>
      </c>
      <c r="AI562" t="e">
        <f>VLOOKUP($Z562,'oddspedia-matches'!$A:$AD,AI$2,0)</f>
        <v>#N/A</v>
      </c>
      <c r="AJ562" t="e">
        <f>VLOOKUP($Z562,'oddspedia-matches'!$A:$AD,AJ$2,0)</f>
        <v>#N/A</v>
      </c>
      <c r="AK562" t="e">
        <f>VLOOKUP($Z562,'oddspedia-matches'!$A:$AD,AK$2,0)</f>
        <v>#N/A</v>
      </c>
      <c r="AL562" t="e">
        <f>VLOOKUP($Z562,'oddspedia-matches'!$A:$AD,AL$2,0)</f>
        <v>#N/A</v>
      </c>
      <c r="AM562" t="e">
        <f>VLOOKUP($Z562,'oddspedia-matches'!$A:$AD,AM$2,0)</f>
        <v>#N/A</v>
      </c>
      <c r="AN562" t="e">
        <f>VLOOKUP($Z562,'oddspedia-matches'!$A:$AD,AN$2,0)</f>
        <v>#N/A</v>
      </c>
      <c r="AO562" t="e">
        <f>VLOOKUP($Z562,'oddspedia-matches'!$A:$AD,AO$2,0)</f>
        <v>#N/A</v>
      </c>
      <c r="AP562" t="e">
        <f>VLOOKUP($Z562,'oddspedia-matches'!$A:$AD,AP$2,0)</f>
        <v>#N/A</v>
      </c>
      <c r="AQ562" t="e">
        <f>VLOOKUP($Z562,'oddspedia-matches'!$A:$AD,AQ$2,0)</f>
        <v>#N/A</v>
      </c>
    </row>
    <row r="563" spans="2:43" hidden="1" x14ac:dyDescent="0.25">
      <c r="B563" t="s">
        <v>469</v>
      </c>
      <c r="C563" t="s">
        <v>4010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tr">
        <f>VLOOKUP(E563,'Transform table'!A:B,2,0)</f>
        <v>Fylkir</v>
      </c>
      <c r="Y563" t="str">
        <f>VLOOKUP(F563,'Transform table'!A:B,2,0)</f>
        <v>Volsungur</v>
      </c>
      <c r="Z563" t="str">
        <f t="shared" si="9"/>
        <v>29/07/2026FylkirVolsungur</v>
      </c>
      <c r="AA563" t="e">
        <f>VLOOKUP($Z563,'oddspedia-matches'!$A:$AD,AA$2,0)</f>
        <v>#N/A</v>
      </c>
      <c r="AB563" t="e">
        <f>VLOOKUP($Z563,'oddspedia-matches'!$A:$AD,AB$2,0)</f>
        <v>#N/A</v>
      </c>
      <c r="AC563" t="e">
        <f>VLOOKUP($Z563,'oddspedia-matches'!$A:$AD,AC$2,0)</f>
        <v>#N/A</v>
      </c>
      <c r="AD563" t="e">
        <f>VLOOKUP($Z563,'oddspedia-matches'!$A:$AD,AD$2,0)</f>
        <v>#N/A</v>
      </c>
      <c r="AE563" t="e">
        <f>VLOOKUP($Z563,'oddspedia-matches'!$A:$AD,AE$2,0)</f>
        <v>#N/A</v>
      </c>
      <c r="AF563" t="e">
        <f>VLOOKUP($Z563,'oddspedia-matches'!$A:$AD,AF$2,0)</f>
        <v>#N/A</v>
      </c>
      <c r="AG563" t="e">
        <f>VLOOKUP($Z563,'oddspedia-matches'!$A:$AD,AG$2,0)</f>
        <v>#N/A</v>
      </c>
      <c r="AH563" t="e">
        <f>VLOOKUP($Z563,'oddspedia-matches'!$A:$AD,AH$2,0)</f>
        <v>#N/A</v>
      </c>
      <c r="AI563" t="e">
        <f>VLOOKUP($Z563,'oddspedia-matches'!$A:$AD,AI$2,0)</f>
        <v>#N/A</v>
      </c>
      <c r="AJ563" t="e">
        <f>VLOOKUP($Z563,'oddspedia-matches'!$A:$AD,AJ$2,0)</f>
        <v>#N/A</v>
      </c>
      <c r="AK563" t="e">
        <f>VLOOKUP($Z563,'oddspedia-matches'!$A:$AD,AK$2,0)</f>
        <v>#N/A</v>
      </c>
      <c r="AL563" t="e">
        <f>VLOOKUP($Z563,'oddspedia-matches'!$A:$AD,AL$2,0)</f>
        <v>#N/A</v>
      </c>
      <c r="AM563" t="e">
        <f>VLOOKUP($Z563,'oddspedia-matches'!$A:$AD,AM$2,0)</f>
        <v>#N/A</v>
      </c>
      <c r="AN563" t="e">
        <f>VLOOKUP($Z563,'oddspedia-matches'!$A:$AD,AN$2,0)</f>
        <v>#N/A</v>
      </c>
      <c r="AO563" t="e">
        <f>VLOOKUP($Z563,'oddspedia-matches'!$A:$AD,AO$2,0)</f>
        <v>#N/A</v>
      </c>
      <c r="AP563" t="e">
        <f>VLOOKUP($Z563,'oddspedia-matches'!$A:$AD,AP$2,0)</f>
        <v>#N/A</v>
      </c>
      <c r="AQ563" t="e">
        <f>VLOOKUP($Z563,'oddspedia-matches'!$A:$AD,AQ$2,0)</f>
        <v>#N/A</v>
      </c>
    </row>
    <row r="564" spans="2:43" hidden="1" x14ac:dyDescent="0.25">
      <c r="B564" t="s">
        <v>480</v>
      </c>
      <c r="C564" t="s">
        <v>4010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tr">
        <f>VLOOKUP(E564,'Transform table'!A:B,2,0)</f>
        <v>Magni</v>
      </c>
      <c r="Y564" t="str">
        <f>VLOOKUP(F564,'Transform table'!A:B,2,0)</f>
        <v>KFA Austfjarda</v>
      </c>
      <c r="Z564" t="str">
        <f t="shared" si="9"/>
        <v>29/07/2026MagniKFA Austfjarda</v>
      </c>
      <c r="AA564" t="e">
        <f>VLOOKUP($Z564,'oddspedia-matches'!$A:$AD,AA$2,0)</f>
        <v>#N/A</v>
      </c>
      <c r="AB564" t="e">
        <f>VLOOKUP($Z564,'oddspedia-matches'!$A:$AD,AB$2,0)</f>
        <v>#N/A</v>
      </c>
      <c r="AC564" t="e">
        <f>VLOOKUP($Z564,'oddspedia-matches'!$A:$AD,AC$2,0)</f>
        <v>#N/A</v>
      </c>
      <c r="AD564" t="e">
        <f>VLOOKUP($Z564,'oddspedia-matches'!$A:$AD,AD$2,0)</f>
        <v>#N/A</v>
      </c>
      <c r="AE564" t="e">
        <f>VLOOKUP($Z564,'oddspedia-matches'!$A:$AD,AE$2,0)</f>
        <v>#N/A</v>
      </c>
      <c r="AF564" t="e">
        <f>VLOOKUP($Z564,'oddspedia-matches'!$A:$AD,AF$2,0)</f>
        <v>#N/A</v>
      </c>
      <c r="AG564" t="e">
        <f>VLOOKUP($Z564,'oddspedia-matches'!$A:$AD,AG$2,0)</f>
        <v>#N/A</v>
      </c>
      <c r="AH564" t="e">
        <f>VLOOKUP($Z564,'oddspedia-matches'!$A:$AD,AH$2,0)</f>
        <v>#N/A</v>
      </c>
      <c r="AI564" t="e">
        <f>VLOOKUP($Z564,'oddspedia-matches'!$A:$AD,AI$2,0)</f>
        <v>#N/A</v>
      </c>
      <c r="AJ564" t="e">
        <f>VLOOKUP($Z564,'oddspedia-matches'!$A:$AD,AJ$2,0)</f>
        <v>#N/A</v>
      </c>
      <c r="AK564" t="e">
        <f>VLOOKUP($Z564,'oddspedia-matches'!$A:$AD,AK$2,0)</f>
        <v>#N/A</v>
      </c>
      <c r="AL564" t="e">
        <f>VLOOKUP($Z564,'oddspedia-matches'!$A:$AD,AL$2,0)</f>
        <v>#N/A</v>
      </c>
      <c r="AM564" t="e">
        <f>VLOOKUP($Z564,'oddspedia-matches'!$A:$AD,AM$2,0)</f>
        <v>#N/A</v>
      </c>
      <c r="AN564" t="e">
        <f>VLOOKUP($Z564,'oddspedia-matches'!$A:$AD,AN$2,0)</f>
        <v>#N/A</v>
      </c>
      <c r="AO564" t="e">
        <f>VLOOKUP($Z564,'oddspedia-matches'!$A:$AD,AO$2,0)</f>
        <v>#N/A</v>
      </c>
      <c r="AP564" t="e">
        <f>VLOOKUP($Z564,'oddspedia-matches'!$A:$AD,AP$2,0)</f>
        <v>#N/A</v>
      </c>
      <c r="AQ564" t="e">
        <f>VLOOKUP($Z564,'oddspedia-matches'!$A:$AD,AQ$2,0)</f>
        <v>#N/A</v>
      </c>
    </row>
    <row r="565" spans="2:43" hidden="1" x14ac:dyDescent="0.25">
      <c r="B565" t="s">
        <v>480</v>
      </c>
      <c r="C565" t="s">
        <v>4010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tr">
        <f>VLOOKUP(E565,'Transform table'!A:B,2,0)</f>
        <v>Selfoss</v>
      </c>
      <c r="Y565" t="str">
        <f>VLOOKUP(F565,'Transform table'!A:B,2,0)</f>
        <v>Dalvik/Reynir</v>
      </c>
      <c r="Z565" t="str">
        <f t="shared" si="9"/>
        <v>29/07/2026SelfossDalvik/Reynir</v>
      </c>
      <c r="AA565" t="e">
        <f>VLOOKUP($Z565,'oddspedia-matches'!$A:$AD,AA$2,0)</f>
        <v>#N/A</v>
      </c>
      <c r="AB565" t="e">
        <f>VLOOKUP($Z565,'oddspedia-matches'!$A:$AD,AB$2,0)</f>
        <v>#N/A</v>
      </c>
      <c r="AC565" t="e">
        <f>VLOOKUP($Z565,'oddspedia-matches'!$A:$AD,AC$2,0)</f>
        <v>#N/A</v>
      </c>
      <c r="AD565" t="e">
        <f>VLOOKUP($Z565,'oddspedia-matches'!$A:$AD,AD$2,0)</f>
        <v>#N/A</v>
      </c>
      <c r="AE565" t="e">
        <f>VLOOKUP($Z565,'oddspedia-matches'!$A:$AD,AE$2,0)</f>
        <v>#N/A</v>
      </c>
      <c r="AF565" t="e">
        <f>VLOOKUP($Z565,'oddspedia-matches'!$A:$AD,AF$2,0)</f>
        <v>#N/A</v>
      </c>
      <c r="AG565" t="e">
        <f>VLOOKUP($Z565,'oddspedia-matches'!$A:$AD,AG$2,0)</f>
        <v>#N/A</v>
      </c>
      <c r="AH565" t="e">
        <f>VLOOKUP($Z565,'oddspedia-matches'!$A:$AD,AH$2,0)</f>
        <v>#N/A</v>
      </c>
      <c r="AI565" t="e">
        <f>VLOOKUP($Z565,'oddspedia-matches'!$A:$AD,AI$2,0)</f>
        <v>#N/A</v>
      </c>
      <c r="AJ565" t="e">
        <f>VLOOKUP($Z565,'oddspedia-matches'!$A:$AD,AJ$2,0)</f>
        <v>#N/A</v>
      </c>
      <c r="AK565" t="e">
        <f>VLOOKUP($Z565,'oddspedia-matches'!$A:$AD,AK$2,0)</f>
        <v>#N/A</v>
      </c>
      <c r="AL565" t="e">
        <f>VLOOKUP($Z565,'oddspedia-matches'!$A:$AD,AL$2,0)</f>
        <v>#N/A</v>
      </c>
      <c r="AM565" t="e">
        <f>VLOOKUP($Z565,'oddspedia-matches'!$A:$AD,AM$2,0)</f>
        <v>#N/A</v>
      </c>
      <c r="AN565" t="e">
        <f>VLOOKUP($Z565,'oddspedia-matches'!$A:$AD,AN$2,0)</f>
        <v>#N/A</v>
      </c>
      <c r="AO565" t="e">
        <f>VLOOKUP($Z565,'oddspedia-matches'!$A:$AD,AO$2,0)</f>
        <v>#N/A</v>
      </c>
      <c r="AP565" t="e">
        <f>VLOOKUP($Z565,'oddspedia-matches'!$A:$AD,AP$2,0)</f>
        <v>#N/A</v>
      </c>
      <c r="AQ565" t="e">
        <f>VLOOKUP($Z565,'oddspedia-matches'!$A:$AD,AQ$2,0)</f>
        <v>#N/A</v>
      </c>
    </row>
    <row r="566" spans="2:43" hidden="1" x14ac:dyDescent="0.25">
      <c r="B566" t="s">
        <v>479</v>
      </c>
      <c r="C566" t="s">
        <v>4010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tr">
        <f>VLOOKUP(E566,'Transform table'!A:B,2,0)</f>
        <v>Sportivo Luqueno</v>
      </c>
      <c r="Y566" t="str">
        <f>VLOOKUP(F566,'Transform table'!A:B,2,0)</f>
        <v>Sportivo Trinidense</v>
      </c>
      <c r="Z566" t="str">
        <f t="shared" si="9"/>
        <v>29/07/2026Sportivo LuquenoSportivo Trinidense</v>
      </c>
      <c r="AA566" t="e">
        <f>VLOOKUP($Z566,'oddspedia-matches'!$A:$AD,AA$2,0)</f>
        <v>#N/A</v>
      </c>
      <c r="AB566" t="e">
        <f>VLOOKUP($Z566,'oddspedia-matches'!$A:$AD,AB$2,0)</f>
        <v>#N/A</v>
      </c>
      <c r="AC566" t="e">
        <f>VLOOKUP($Z566,'oddspedia-matches'!$A:$AD,AC$2,0)</f>
        <v>#N/A</v>
      </c>
      <c r="AD566" t="e">
        <f>VLOOKUP($Z566,'oddspedia-matches'!$A:$AD,AD$2,0)</f>
        <v>#N/A</v>
      </c>
      <c r="AE566" t="e">
        <f>VLOOKUP($Z566,'oddspedia-matches'!$A:$AD,AE$2,0)</f>
        <v>#N/A</v>
      </c>
      <c r="AF566" t="e">
        <f>VLOOKUP($Z566,'oddspedia-matches'!$A:$AD,AF$2,0)</f>
        <v>#N/A</v>
      </c>
      <c r="AG566" t="e">
        <f>VLOOKUP($Z566,'oddspedia-matches'!$A:$AD,AG$2,0)</f>
        <v>#N/A</v>
      </c>
      <c r="AH566" t="e">
        <f>VLOOKUP($Z566,'oddspedia-matches'!$A:$AD,AH$2,0)</f>
        <v>#N/A</v>
      </c>
      <c r="AI566" t="e">
        <f>VLOOKUP($Z566,'oddspedia-matches'!$A:$AD,AI$2,0)</f>
        <v>#N/A</v>
      </c>
      <c r="AJ566" t="e">
        <f>VLOOKUP($Z566,'oddspedia-matches'!$A:$AD,AJ$2,0)</f>
        <v>#N/A</v>
      </c>
      <c r="AK566" t="e">
        <f>VLOOKUP($Z566,'oddspedia-matches'!$A:$AD,AK$2,0)</f>
        <v>#N/A</v>
      </c>
      <c r="AL566" t="e">
        <f>VLOOKUP($Z566,'oddspedia-matches'!$A:$AD,AL$2,0)</f>
        <v>#N/A</v>
      </c>
      <c r="AM566" t="e">
        <f>VLOOKUP($Z566,'oddspedia-matches'!$A:$AD,AM$2,0)</f>
        <v>#N/A</v>
      </c>
      <c r="AN566" t="e">
        <f>VLOOKUP($Z566,'oddspedia-matches'!$A:$AD,AN$2,0)</f>
        <v>#N/A</v>
      </c>
      <c r="AO566" t="e">
        <f>VLOOKUP($Z566,'oddspedia-matches'!$A:$AD,AO$2,0)</f>
        <v>#N/A</v>
      </c>
      <c r="AP566" t="e">
        <f>VLOOKUP($Z566,'oddspedia-matches'!$A:$AD,AP$2,0)</f>
        <v>#N/A</v>
      </c>
      <c r="AQ566" t="e">
        <f>VLOOKUP($Z566,'oddspedia-matches'!$A:$AD,AQ$2,0)</f>
        <v>#N/A</v>
      </c>
    </row>
    <row r="567" spans="2:43" hidden="1" x14ac:dyDescent="0.25">
      <c r="B567" t="s">
        <v>469</v>
      </c>
      <c r="C567" t="s">
        <v>4010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tr">
        <f>VLOOKUP(E567,'Transform table'!A:B,2,0)</f>
        <v>Grindavik</v>
      </c>
      <c r="Y567" t="e">
        <f>VLOOKUP(F567,'Transform table'!A:B,2,0)</f>
        <v>#N/A</v>
      </c>
      <c r="Z567" t="e">
        <f t="shared" si="9"/>
        <v>#N/A</v>
      </c>
      <c r="AA567" t="e">
        <f>VLOOKUP($Z567,'oddspedia-matches'!$A:$AD,AA$2,0)</f>
        <v>#N/A</v>
      </c>
      <c r="AB567" t="e">
        <f>VLOOKUP($Z567,'oddspedia-matches'!$A:$AD,AB$2,0)</f>
        <v>#N/A</v>
      </c>
      <c r="AC567" t="e">
        <f>VLOOKUP($Z567,'oddspedia-matches'!$A:$AD,AC$2,0)</f>
        <v>#N/A</v>
      </c>
      <c r="AD567" t="e">
        <f>VLOOKUP($Z567,'oddspedia-matches'!$A:$AD,AD$2,0)</f>
        <v>#N/A</v>
      </c>
      <c r="AE567" t="e">
        <f>VLOOKUP($Z567,'oddspedia-matches'!$A:$AD,AE$2,0)</f>
        <v>#N/A</v>
      </c>
      <c r="AF567" t="e">
        <f>VLOOKUP($Z567,'oddspedia-matches'!$A:$AD,AF$2,0)</f>
        <v>#N/A</v>
      </c>
      <c r="AG567" t="e">
        <f>VLOOKUP($Z567,'oddspedia-matches'!$A:$AD,AG$2,0)</f>
        <v>#N/A</v>
      </c>
      <c r="AH567" t="e">
        <f>VLOOKUP($Z567,'oddspedia-matches'!$A:$AD,AH$2,0)</f>
        <v>#N/A</v>
      </c>
      <c r="AI567" t="e">
        <f>VLOOKUP($Z567,'oddspedia-matches'!$A:$AD,AI$2,0)</f>
        <v>#N/A</v>
      </c>
      <c r="AJ567" t="e">
        <f>VLOOKUP($Z567,'oddspedia-matches'!$A:$AD,AJ$2,0)</f>
        <v>#N/A</v>
      </c>
      <c r="AK567" t="e">
        <f>VLOOKUP($Z567,'oddspedia-matches'!$A:$AD,AK$2,0)</f>
        <v>#N/A</v>
      </c>
      <c r="AL567" t="e">
        <f>VLOOKUP($Z567,'oddspedia-matches'!$A:$AD,AL$2,0)</f>
        <v>#N/A</v>
      </c>
      <c r="AM567" t="e">
        <f>VLOOKUP($Z567,'oddspedia-matches'!$A:$AD,AM$2,0)</f>
        <v>#N/A</v>
      </c>
      <c r="AN567" t="e">
        <f>VLOOKUP($Z567,'oddspedia-matches'!$A:$AD,AN$2,0)</f>
        <v>#N/A</v>
      </c>
      <c r="AO567" t="e">
        <f>VLOOKUP($Z567,'oddspedia-matches'!$A:$AD,AO$2,0)</f>
        <v>#N/A</v>
      </c>
      <c r="AP567" t="e">
        <f>VLOOKUP($Z567,'oddspedia-matches'!$A:$AD,AP$2,0)</f>
        <v>#N/A</v>
      </c>
      <c r="AQ567" t="e">
        <f>VLOOKUP($Z567,'oddspedia-matches'!$A:$AD,AQ$2,0)</f>
        <v>#N/A</v>
      </c>
    </row>
    <row r="568" spans="2:43" hidden="1" x14ac:dyDescent="0.25">
      <c r="B568" t="s">
        <v>469</v>
      </c>
      <c r="C568" t="s">
        <v>4010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tr">
        <f>VLOOKUP(E568,'Transform table'!A:B,2,0)</f>
        <v xml:space="preserve">Throttur </v>
      </c>
      <c r="Y568" t="str">
        <f>VLOOKUP(F568,'Transform table'!A:B,2,0)</f>
        <v>Afturelding</v>
      </c>
      <c r="Z568" t="str">
        <f t="shared" si="9"/>
        <v>29/07/2026Throttur Afturelding</v>
      </c>
      <c r="AA568" t="e">
        <f>VLOOKUP($Z568,'oddspedia-matches'!$A:$AD,AA$2,0)</f>
        <v>#N/A</v>
      </c>
      <c r="AB568" t="e">
        <f>VLOOKUP($Z568,'oddspedia-matches'!$A:$AD,AB$2,0)</f>
        <v>#N/A</v>
      </c>
      <c r="AC568" t="e">
        <f>VLOOKUP($Z568,'oddspedia-matches'!$A:$AD,AC$2,0)</f>
        <v>#N/A</v>
      </c>
      <c r="AD568" t="e">
        <f>VLOOKUP($Z568,'oddspedia-matches'!$A:$AD,AD$2,0)</f>
        <v>#N/A</v>
      </c>
      <c r="AE568" t="e">
        <f>VLOOKUP($Z568,'oddspedia-matches'!$A:$AD,AE$2,0)</f>
        <v>#N/A</v>
      </c>
      <c r="AF568" t="e">
        <f>VLOOKUP($Z568,'oddspedia-matches'!$A:$AD,AF$2,0)</f>
        <v>#N/A</v>
      </c>
      <c r="AG568" t="e">
        <f>VLOOKUP($Z568,'oddspedia-matches'!$A:$AD,AG$2,0)</f>
        <v>#N/A</v>
      </c>
      <c r="AH568" t="e">
        <f>VLOOKUP($Z568,'oddspedia-matches'!$A:$AD,AH$2,0)</f>
        <v>#N/A</v>
      </c>
      <c r="AI568" t="e">
        <f>VLOOKUP($Z568,'oddspedia-matches'!$A:$AD,AI$2,0)</f>
        <v>#N/A</v>
      </c>
      <c r="AJ568" t="e">
        <f>VLOOKUP($Z568,'oddspedia-matches'!$A:$AD,AJ$2,0)</f>
        <v>#N/A</v>
      </c>
      <c r="AK568" t="e">
        <f>VLOOKUP($Z568,'oddspedia-matches'!$A:$AD,AK$2,0)</f>
        <v>#N/A</v>
      </c>
      <c r="AL568" t="e">
        <f>VLOOKUP($Z568,'oddspedia-matches'!$A:$AD,AL$2,0)</f>
        <v>#N/A</v>
      </c>
      <c r="AM568" t="e">
        <f>VLOOKUP($Z568,'oddspedia-matches'!$A:$AD,AM$2,0)</f>
        <v>#N/A</v>
      </c>
      <c r="AN568" t="e">
        <f>VLOOKUP($Z568,'oddspedia-matches'!$A:$AD,AN$2,0)</f>
        <v>#N/A</v>
      </c>
      <c r="AO568" t="e">
        <f>VLOOKUP($Z568,'oddspedia-matches'!$A:$AD,AO$2,0)</f>
        <v>#N/A</v>
      </c>
      <c r="AP568" t="e">
        <f>VLOOKUP($Z568,'oddspedia-matches'!$A:$AD,AP$2,0)</f>
        <v>#N/A</v>
      </c>
      <c r="AQ568" t="e">
        <f>VLOOKUP($Z568,'oddspedia-matches'!$A:$AD,AQ$2,0)</f>
        <v>#N/A</v>
      </c>
    </row>
    <row r="569" spans="2:43" hidden="1" x14ac:dyDescent="0.25">
      <c r="B569" t="s">
        <v>480</v>
      </c>
      <c r="C569" t="s">
        <v>4010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tr">
        <f>VLOOKUP(E569,'Transform table'!A:B,2,0)</f>
        <v>Haukar</v>
      </c>
      <c r="Y569" t="str">
        <f>VLOOKUP(F569,'Transform table'!A:B,2,0)</f>
        <v>KFG Gardabaer</v>
      </c>
      <c r="Z569" t="str">
        <f t="shared" si="9"/>
        <v>29/07/2026HaukarKFG Gardabaer</v>
      </c>
      <c r="AA569" t="e">
        <f>VLOOKUP($Z569,'oddspedia-matches'!$A:$AD,AA$2,0)</f>
        <v>#N/A</v>
      </c>
      <c r="AB569" t="e">
        <f>VLOOKUP($Z569,'oddspedia-matches'!$A:$AD,AB$2,0)</f>
        <v>#N/A</v>
      </c>
      <c r="AC569" t="e">
        <f>VLOOKUP($Z569,'oddspedia-matches'!$A:$AD,AC$2,0)</f>
        <v>#N/A</v>
      </c>
      <c r="AD569" t="e">
        <f>VLOOKUP($Z569,'oddspedia-matches'!$A:$AD,AD$2,0)</f>
        <v>#N/A</v>
      </c>
      <c r="AE569" t="e">
        <f>VLOOKUP($Z569,'oddspedia-matches'!$A:$AD,AE$2,0)</f>
        <v>#N/A</v>
      </c>
      <c r="AF569" t="e">
        <f>VLOOKUP($Z569,'oddspedia-matches'!$A:$AD,AF$2,0)</f>
        <v>#N/A</v>
      </c>
      <c r="AG569" t="e">
        <f>VLOOKUP($Z569,'oddspedia-matches'!$A:$AD,AG$2,0)</f>
        <v>#N/A</v>
      </c>
      <c r="AH569" t="e">
        <f>VLOOKUP($Z569,'oddspedia-matches'!$A:$AD,AH$2,0)</f>
        <v>#N/A</v>
      </c>
      <c r="AI569" t="e">
        <f>VLOOKUP($Z569,'oddspedia-matches'!$A:$AD,AI$2,0)</f>
        <v>#N/A</v>
      </c>
      <c r="AJ569" t="e">
        <f>VLOOKUP($Z569,'oddspedia-matches'!$A:$AD,AJ$2,0)</f>
        <v>#N/A</v>
      </c>
      <c r="AK569" t="e">
        <f>VLOOKUP($Z569,'oddspedia-matches'!$A:$AD,AK$2,0)</f>
        <v>#N/A</v>
      </c>
      <c r="AL569" t="e">
        <f>VLOOKUP($Z569,'oddspedia-matches'!$A:$AD,AL$2,0)</f>
        <v>#N/A</v>
      </c>
      <c r="AM569" t="e">
        <f>VLOOKUP($Z569,'oddspedia-matches'!$A:$AD,AM$2,0)</f>
        <v>#N/A</v>
      </c>
      <c r="AN569" t="e">
        <f>VLOOKUP($Z569,'oddspedia-matches'!$A:$AD,AN$2,0)</f>
        <v>#N/A</v>
      </c>
      <c r="AO569" t="e">
        <f>VLOOKUP($Z569,'oddspedia-matches'!$A:$AD,AO$2,0)</f>
        <v>#N/A</v>
      </c>
      <c r="AP569" t="e">
        <f>VLOOKUP($Z569,'oddspedia-matches'!$A:$AD,AP$2,0)</f>
        <v>#N/A</v>
      </c>
      <c r="AQ569" t="e">
        <f>VLOOKUP($Z569,'oddspedia-matches'!$A:$AD,AQ$2,0)</f>
        <v>#N/A</v>
      </c>
    </row>
    <row r="570" spans="2:43" hidden="1" x14ac:dyDescent="0.25">
      <c r="B570" t="s">
        <v>480</v>
      </c>
      <c r="C570" t="s">
        <v>4010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tr">
        <f>VLOOKUP(E570,'Transform table'!A:B,2,0)</f>
        <v>Kari</v>
      </c>
      <c r="Y570" t="str">
        <f>VLOOKUP(F570,'Transform table'!A:B,2,0)</f>
        <v>Kormakur/Hvot</v>
      </c>
      <c r="Z570" t="str">
        <f t="shared" si="9"/>
        <v>29/07/2026KariKormakur/Hvot</v>
      </c>
      <c r="AA570" t="e">
        <f>VLOOKUP($Z570,'oddspedia-matches'!$A:$AD,AA$2,0)</f>
        <v>#N/A</v>
      </c>
      <c r="AB570" t="e">
        <f>VLOOKUP($Z570,'oddspedia-matches'!$A:$AD,AB$2,0)</f>
        <v>#N/A</v>
      </c>
      <c r="AC570" t="e">
        <f>VLOOKUP($Z570,'oddspedia-matches'!$A:$AD,AC$2,0)</f>
        <v>#N/A</v>
      </c>
      <c r="AD570" t="e">
        <f>VLOOKUP($Z570,'oddspedia-matches'!$A:$AD,AD$2,0)</f>
        <v>#N/A</v>
      </c>
      <c r="AE570" t="e">
        <f>VLOOKUP($Z570,'oddspedia-matches'!$A:$AD,AE$2,0)</f>
        <v>#N/A</v>
      </c>
      <c r="AF570" t="e">
        <f>VLOOKUP($Z570,'oddspedia-matches'!$A:$AD,AF$2,0)</f>
        <v>#N/A</v>
      </c>
      <c r="AG570" t="e">
        <f>VLOOKUP($Z570,'oddspedia-matches'!$A:$AD,AG$2,0)</f>
        <v>#N/A</v>
      </c>
      <c r="AH570" t="e">
        <f>VLOOKUP($Z570,'oddspedia-matches'!$A:$AD,AH$2,0)</f>
        <v>#N/A</v>
      </c>
      <c r="AI570" t="e">
        <f>VLOOKUP($Z570,'oddspedia-matches'!$A:$AD,AI$2,0)</f>
        <v>#N/A</v>
      </c>
      <c r="AJ570" t="e">
        <f>VLOOKUP($Z570,'oddspedia-matches'!$A:$AD,AJ$2,0)</f>
        <v>#N/A</v>
      </c>
      <c r="AK570" t="e">
        <f>VLOOKUP($Z570,'oddspedia-matches'!$A:$AD,AK$2,0)</f>
        <v>#N/A</v>
      </c>
      <c r="AL570" t="e">
        <f>VLOOKUP($Z570,'oddspedia-matches'!$A:$AD,AL$2,0)</f>
        <v>#N/A</v>
      </c>
      <c r="AM570" t="e">
        <f>VLOOKUP($Z570,'oddspedia-matches'!$A:$AD,AM$2,0)</f>
        <v>#N/A</v>
      </c>
      <c r="AN570" t="e">
        <f>VLOOKUP($Z570,'oddspedia-matches'!$A:$AD,AN$2,0)</f>
        <v>#N/A</v>
      </c>
      <c r="AO570" t="e">
        <f>VLOOKUP($Z570,'oddspedia-matches'!$A:$AD,AO$2,0)</f>
        <v>#N/A</v>
      </c>
      <c r="AP570" t="e">
        <f>VLOOKUP($Z570,'oddspedia-matches'!$A:$AD,AP$2,0)</f>
        <v>#N/A</v>
      </c>
      <c r="AQ570" t="e">
        <f>VLOOKUP($Z570,'oddspedia-matches'!$A:$AD,AQ$2,0)</f>
        <v>#N/A</v>
      </c>
    </row>
    <row r="571" spans="2:43" hidden="1" x14ac:dyDescent="0.25">
      <c r="B571" t="s">
        <v>480</v>
      </c>
      <c r="C571" t="s">
        <v>4010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tr">
        <f>VLOOKUP(E571,'Transform table'!A:B,2,0)</f>
        <v>Throttur Vogar</v>
      </c>
      <c r="Y571" t="str">
        <f>VLOOKUP(F571,'Transform table'!A:B,2,0)</f>
        <v>Hviti Riddarinn</v>
      </c>
      <c r="Z571" t="str">
        <f t="shared" si="9"/>
        <v>29/07/2026Throttur VogarHviti Riddarinn</v>
      </c>
      <c r="AA571" t="e">
        <f>VLOOKUP($Z571,'oddspedia-matches'!$A:$AD,AA$2,0)</f>
        <v>#N/A</v>
      </c>
      <c r="AB571" t="e">
        <f>VLOOKUP($Z571,'oddspedia-matches'!$A:$AD,AB$2,0)</f>
        <v>#N/A</v>
      </c>
      <c r="AC571" t="e">
        <f>VLOOKUP($Z571,'oddspedia-matches'!$A:$AD,AC$2,0)</f>
        <v>#N/A</v>
      </c>
      <c r="AD571" t="e">
        <f>VLOOKUP($Z571,'oddspedia-matches'!$A:$AD,AD$2,0)</f>
        <v>#N/A</v>
      </c>
      <c r="AE571" t="e">
        <f>VLOOKUP($Z571,'oddspedia-matches'!$A:$AD,AE$2,0)</f>
        <v>#N/A</v>
      </c>
      <c r="AF571" t="e">
        <f>VLOOKUP($Z571,'oddspedia-matches'!$A:$AD,AF$2,0)</f>
        <v>#N/A</v>
      </c>
      <c r="AG571" t="e">
        <f>VLOOKUP($Z571,'oddspedia-matches'!$A:$AD,AG$2,0)</f>
        <v>#N/A</v>
      </c>
      <c r="AH571" t="e">
        <f>VLOOKUP($Z571,'oddspedia-matches'!$A:$AD,AH$2,0)</f>
        <v>#N/A</v>
      </c>
      <c r="AI571" t="e">
        <f>VLOOKUP($Z571,'oddspedia-matches'!$A:$AD,AI$2,0)</f>
        <v>#N/A</v>
      </c>
      <c r="AJ571" t="e">
        <f>VLOOKUP($Z571,'oddspedia-matches'!$A:$AD,AJ$2,0)</f>
        <v>#N/A</v>
      </c>
      <c r="AK571" t="e">
        <f>VLOOKUP($Z571,'oddspedia-matches'!$A:$AD,AK$2,0)</f>
        <v>#N/A</v>
      </c>
      <c r="AL571" t="e">
        <f>VLOOKUP($Z571,'oddspedia-matches'!$A:$AD,AL$2,0)</f>
        <v>#N/A</v>
      </c>
      <c r="AM571" t="e">
        <f>VLOOKUP($Z571,'oddspedia-matches'!$A:$AD,AM$2,0)</f>
        <v>#N/A</v>
      </c>
      <c r="AN571" t="e">
        <f>VLOOKUP($Z571,'oddspedia-matches'!$A:$AD,AN$2,0)</f>
        <v>#N/A</v>
      </c>
      <c r="AO571" t="e">
        <f>VLOOKUP($Z571,'oddspedia-matches'!$A:$AD,AO$2,0)</f>
        <v>#N/A</v>
      </c>
      <c r="AP571" t="e">
        <f>VLOOKUP($Z571,'oddspedia-matches'!$A:$AD,AP$2,0)</f>
        <v>#N/A</v>
      </c>
      <c r="AQ571" t="e">
        <f>VLOOKUP($Z571,'oddspedia-matches'!$A:$AD,AQ$2,0)</f>
        <v>#N/A</v>
      </c>
    </row>
    <row r="572" spans="2:43" hidden="1" x14ac:dyDescent="0.25">
      <c r="B572" t="s">
        <v>480</v>
      </c>
      <c r="C572" t="s">
        <v>4010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tr">
        <f>VLOOKUP(E572,'Transform table'!A:B,2,0)</f>
        <v>Vikingur Olafsvik</v>
      </c>
      <c r="Y572" t="str">
        <f>VLOOKUP(F572,'Transform table'!A:B,2,0)</f>
        <v xml:space="preserve">Fjolnir </v>
      </c>
      <c r="Z572" t="str">
        <f t="shared" si="9"/>
        <v xml:space="preserve">29/07/2026Vikingur OlafsvikFjolnir </v>
      </c>
      <c r="AA572" t="e">
        <f>VLOOKUP($Z572,'oddspedia-matches'!$A:$AD,AA$2,0)</f>
        <v>#N/A</v>
      </c>
      <c r="AB572" t="e">
        <f>VLOOKUP($Z572,'oddspedia-matches'!$A:$AD,AB$2,0)</f>
        <v>#N/A</v>
      </c>
      <c r="AC572" t="e">
        <f>VLOOKUP($Z572,'oddspedia-matches'!$A:$AD,AC$2,0)</f>
        <v>#N/A</v>
      </c>
      <c r="AD572" t="e">
        <f>VLOOKUP($Z572,'oddspedia-matches'!$A:$AD,AD$2,0)</f>
        <v>#N/A</v>
      </c>
      <c r="AE572" t="e">
        <f>VLOOKUP($Z572,'oddspedia-matches'!$A:$AD,AE$2,0)</f>
        <v>#N/A</v>
      </c>
      <c r="AF572" t="e">
        <f>VLOOKUP($Z572,'oddspedia-matches'!$A:$AD,AF$2,0)</f>
        <v>#N/A</v>
      </c>
      <c r="AG572" t="e">
        <f>VLOOKUP($Z572,'oddspedia-matches'!$A:$AD,AG$2,0)</f>
        <v>#N/A</v>
      </c>
      <c r="AH572" t="e">
        <f>VLOOKUP($Z572,'oddspedia-matches'!$A:$AD,AH$2,0)</f>
        <v>#N/A</v>
      </c>
      <c r="AI572" t="e">
        <f>VLOOKUP($Z572,'oddspedia-matches'!$A:$AD,AI$2,0)</f>
        <v>#N/A</v>
      </c>
      <c r="AJ572" t="e">
        <f>VLOOKUP($Z572,'oddspedia-matches'!$A:$AD,AJ$2,0)</f>
        <v>#N/A</v>
      </c>
      <c r="AK572" t="e">
        <f>VLOOKUP($Z572,'oddspedia-matches'!$A:$AD,AK$2,0)</f>
        <v>#N/A</v>
      </c>
      <c r="AL572" t="e">
        <f>VLOOKUP($Z572,'oddspedia-matches'!$A:$AD,AL$2,0)</f>
        <v>#N/A</v>
      </c>
      <c r="AM572" t="e">
        <f>VLOOKUP($Z572,'oddspedia-matches'!$A:$AD,AM$2,0)</f>
        <v>#N/A</v>
      </c>
      <c r="AN572" t="e">
        <f>VLOOKUP($Z572,'oddspedia-matches'!$A:$AD,AN$2,0)</f>
        <v>#N/A</v>
      </c>
      <c r="AO572" t="e">
        <f>VLOOKUP($Z572,'oddspedia-matches'!$A:$AD,AO$2,0)</f>
        <v>#N/A</v>
      </c>
      <c r="AP572" t="e">
        <f>VLOOKUP($Z572,'oddspedia-matches'!$A:$AD,AP$2,0)</f>
        <v>#N/A</v>
      </c>
      <c r="AQ572" t="e">
        <f>VLOOKUP($Z572,'oddspedia-matches'!$A:$AD,AQ$2,0)</f>
        <v>#N/A</v>
      </c>
    </row>
    <row r="573" spans="2:43" hidden="1" x14ac:dyDescent="0.25">
      <c r="B573" t="s">
        <v>470</v>
      </c>
      <c r="C573" t="s">
        <v>4010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e">
        <f>VLOOKUP(E573,'Transform table'!A:B,2,0)</f>
        <v>#N/A</v>
      </c>
      <c r="Y573" t="str">
        <f>VLOOKUP(F573,'Transform table'!A:B,2,0)</f>
        <v>Deportivo Riestra</v>
      </c>
      <c r="Z573" t="e">
        <f t="shared" si="9"/>
        <v>#N/A</v>
      </c>
      <c r="AA573" t="e">
        <f>VLOOKUP($Z573,'oddspedia-matches'!$A:$AD,AA$2,0)</f>
        <v>#N/A</v>
      </c>
      <c r="AB573" t="e">
        <f>VLOOKUP($Z573,'oddspedia-matches'!$A:$AD,AB$2,0)</f>
        <v>#N/A</v>
      </c>
      <c r="AC573" t="e">
        <f>VLOOKUP($Z573,'oddspedia-matches'!$A:$AD,AC$2,0)</f>
        <v>#N/A</v>
      </c>
      <c r="AD573" t="e">
        <f>VLOOKUP($Z573,'oddspedia-matches'!$A:$AD,AD$2,0)</f>
        <v>#N/A</v>
      </c>
      <c r="AE573" t="e">
        <f>VLOOKUP($Z573,'oddspedia-matches'!$A:$AD,AE$2,0)</f>
        <v>#N/A</v>
      </c>
      <c r="AF573" t="e">
        <f>VLOOKUP($Z573,'oddspedia-matches'!$A:$AD,AF$2,0)</f>
        <v>#N/A</v>
      </c>
      <c r="AG573" t="e">
        <f>VLOOKUP($Z573,'oddspedia-matches'!$A:$AD,AG$2,0)</f>
        <v>#N/A</v>
      </c>
      <c r="AH573" t="e">
        <f>VLOOKUP($Z573,'oddspedia-matches'!$A:$AD,AH$2,0)</f>
        <v>#N/A</v>
      </c>
      <c r="AI573" t="e">
        <f>VLOOKUP($Z573,'oddspedia-matches'!$A:$AD,AI$2,0)</f>
        <v>#N/A</v>
      </c>
      <c r="AJ573" t="e">
        <f>VLOOKUP($Z573,'oddspedia-matches'!$A:$AD,AJ$2,0)</f>
        <v>#N/A</v>
      </c>
      <c r="AK573" t="e">
        <f>VLOOKUP($Z573,'oddspedia-matches'!$A:$AD,AK$2,0)</f>
        <v>#N/A</v>
      </c>
      <c r="AL573" t="e">
        <f>VLOOKUP($Z573,'oddspedia-matches'!$A:$AD,AL$2,0)</f>
        <v>#N/A</v>
      </c>
      <c r="AM573" t="e">
        <f>VLOOKUP($Z573,'oddspedia-matches'!$A:$AD,AM$2,0)</f>
        <v>#N/A</v>
      </c>
      <c r="AN573" t="e">
        <f>VLOOKUP($Z573,'oddspedia-matches'!$A:$AD,AN$2,0)</f>
        <v>#N/A</v>
      </c>
      <c r="AO573" t="e">
        <f>VLOOKUP($Z573,'oddspedia-matches'!$A:$AD,AO$2,0)</f>
        <v>#N/A</v>
      </c>
      <c r="AP573" t="e">
        <f>VLOOKUP($Z573,'oddspedia-matches'!$A:$AD,AP$2,0)</f>
        <v>#N/A</v>
      </c>
      <c r="AQ573" t="e">
        <f>VLOOKUP($Z573,'oddspedia-matches'!$A:$AD,AQ$2,0)</f>
        <v>#N/A</v>
      </c>
    </row>
    <row r="574" spans="2:43" hidden="1" x14ac:dyDescent="0.25">
      <c r="B574" t="s">
        <v>454</v>
      </c>
      <c r="C574" t="s">
        <v>4010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tr">
        <f>VLOOKUP(E574,'Transform table'!A:B,2,0)</f>
        <v>Atletico Mineiro</v>
      </c>
      <c r="Y574" t="str">
        <f>VLOOKUP(F574,'Transform table'!A:B,2,0)</f>
        <v>Red Bull Bragantino</v>
      </c>
      <c r="Z574" t="str">
        <f t="shared" si="9"/>
        <v>29/07/2026Atletico MineiroRed Bull Bragantino</v>
      </c>
      <c r="AA574" t="e">
        <f>VLOOKUP($Z574,'oddspedia-matches'!$A:$AD,AA$2,0)</f>
        <v>#N/A</v>
      </c>
      <c r="AB574" t="e">
        <f>VLOOKUP($Z574,'oddspedia-matches'!$A:$AD,AB$2,0)</f>
        <v>#N/A</v>
      </c>
      <c r="AC574" t="e">
        <f>VLOOKUP($Z574,'oddspedia-matches'!$A:$AD,AC$2,0)</f>
        <v>#N/A</v>
      </c>
      <c r="AD574" t="e">
        <f>VLOOKUP($Z574,'oddspedia-matches'!$A:$AD,AD$2,0)</f>
        <v>#N/A</v>
      </c>
      <c r="AE574" t="e">
        <f>VLOOKUP($Z574,'oddspedia-matches'!$A:$AD,AE$2,0)</f>
        <v>#N/A</v>
      </c>
      <c r="AF574" t="e">
        <f>VLOOKUP($Z574,'oddspedia-matches'!$A:$AD,AF$2,0)</f>
        <v>#N/A</v>
      </c>
      <c r="AG574" t="e">
        <f>VLOOKUP($Z574,'oddspedia-matches'!$A:$AD,AG$2,0)</f>
        <v>#N/A</v>
      </c>
      <c r="AH574" t="e">
        <f>VLOOKUP($Z574,'oddspedia-matches'!$A:$AD,AH$2,0)</f>
        <v>#N/A</v>
      </c>
      <c r="AI574" t="e">
        <f>VLOOKUP($Z574,'oddspedia-matches'!$A:$AD,AI$2,0)</f>
        <v>#N/A</v>
      </c>
      <c r="AJ574" t="e">
        <f>VLOOKUP($Z574,'oddspedia-matches'!$A:$AD,AJ$2,0)</f>
        <v>#N/A</v>
      </c>
      <c r="AK574" t="e">
        <f>VLOOKUP($Z574,'oddspedia-matches'!$A:$AD,AK$2,0)</f>
        <v>#N/A</v>
      </c>
      <c r="AL574" t="e">
        <f>VLOOKUP($Z574,'oddspedia-matches'!$A:$AD,AL$2,0)</f>
        <v>#N/A</v>
      </c>
      <c r="AM574" t="e">
        <f>VLOOKUP($Z574,'oddspedia-matches'!$A:$AD,AM$2,0)</f>
        <v>#N/A</v>
      </c>
      <c r="AN574" t="e">
        <f>VLOOKUP($Z574,'oddspedia-matches'!$A:$AD,AN$2,0)</f>
        <v>#N/A</v>
      </c>
      <c r="AO574" t="e">
        <f>VLOOKUP($Z574,'oddspedia-matches'!$A:$AD,AO$2,0)</f>
        <v>#N/A</v>
      </c>
      <c r="AP574" t="e">
        <f>VLOOKUP($Z574,'oddspedia-matches'!$A:$AD,AP$2,0)</f>
        <v>#N/A</v>
      </c>
      <c r="AQ574" t="e">
        <f>VLOOKUP($Z574,'oddspedia-matches'!$A:$AD,AQ$2,0)</f>
        <v>#N/A</v>
      </c>
    </row>
    <row r="575" spans="2:43" hidden="1" x14ac:dyDescent="0.25">
      <c r="B575" t="s">
        <v>454</v>
      </c>
      <c r="C575" t="s">
        <v>4010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tr">
        <f>VLOOKUP(E575,'Transform table'!A:B,2,0)</f>
        <v>Botafogo RJ</v>
      </c>
      <c r="Y575" t="str">
        <f>VLOOKUP(F575,'Transform table'!A:B,2,0)</f>
        <v>Gremio RS</v>
      </c>
      <c r="Z575" t="str">
        <f t="shared" si="9"/>
        <v>29/07/2026Botafogo RJGremio RS</v>
      </c>
      <c r="AA575" t="e">
        <f>VLOOKUP($Z575,'oddspedia-matches'!$A:$AD,AA$2,0)</f>
        <v>#N/A</v>
      </c>
      <c r="AB575" t="e">
        <f>VLOOKUP($Z575,'oddspedia-matches'!$A:$AD,AB$2,0)</f>
        <v>#N/A</v>
      </c>
      <c r="AC575" t="e">
        <f>VLOOKUP($Z575,'oddspedia-matches'!$A:$AD,AC$2,0)</f>
        <v>#N/A</v>
      </c>
      <c r="AD575" t="e">
        <f>VLOOKUP($Z575,'oddspedia-matches'!$A:$AD,AD$2,0)</f>
        <v>#N/A</v>
      </c>
      <c r="AE575" t="e">
        <f>VLOOKUP($Z575,'oddspedia-matches'!$A:$AD,AE$2,0)</f>
        <v>#N/A</v>
      </c>
      <c r="AF575" t="e">
        <f>VLOOKUP($Z575,'oddspedia-matches'!$A:$AD,AF$2,0)</f>
        <v>#N/A</v>
      </c>
      <c r="AG575" t="e">
        <f>VLOOKUP($Z575,'oddspedia-matches'!$A:$AD,AG$2,0)</f>
        <v>#N/A</v>
      </c>
      <c r="AH575" t="e">
        <f>VLOOKUP($Z575,'oddspedia-matches'!$A:$AD,AH$2,0)</f>
        <v>#N/A</v>
      </c>
      <c r="AI575" t="e">
        <f>VLOOKUP($Z575,'oddspedia-matches'!$A:$AD,AI$2,0)</f>
        <v>#N/A</v>
      </c>
      <c r="AJ575" t="e">
        <f>VLOOKUP($Z575,'oddspedia-matches'!$A:$AD,AJ$2,0)</f>
        <v>#N/A</v>
      </c>
      <c r="AK575" t="e">
        <f>VLOOKUP($Z575,'oddspedia-matches'!$A:$AD,AK$2,0)</f>
        <v>#N/A</v>
      </c>
      <c r="AL575" t="e">
        <f>VLOOKUP($Z575,'oddspedia-matches'!$A:$AD,AL$2,0)</f>
        <v>#N/A</v>
      </c>
      <c r="AM575" t="e">
        <f>VLOOKUP($Z575,'oddspedia-matches'!$A:$AD,AM$2,0)</f>
        <v>#N/A</v>
      </c>
      <c r="AN575" t="e">
        <f>VLOOKUP($Z575,'oddspedia-matches'!$A:$AD,AN$2,0)</f>
        <v>#N/A</v>
      </c>
      <c r="AO575" t="e">
        <f>VLOOKUP($Z575,'oddspedia-matches'!$A:$AD,AO$2,0)</f>
        <v>#N/A</v>
      </c>
      <c r="AP575" t="e">
        <f>VLOOKUP($Z575,'oddspedia-matches'!$A:$AD,AP$2,0)</f>
        <v>#N/A</v>
      </c>
      <c r="AQ575" t="e">
        <f>VLOOKUP($Z575,'oddspedia-matches'!$A:$AD,AQ$2,0)</f>
        <v>#N/A</v>
      </c>
    </row>
    <row r="576" spans="2:43" hidden="1" x14ac:dyDescent="0.25">
      <c r="B576" t="s">
        <v>454</v>
      </c>
      <c r="C576" t="s">
        <v>4010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tr">
        <f>VLOOKUP(E576,'Transform table'!A:B,2,0)</f>
        <v>Chapecoense</v>
      </c>
      <c r="Y576" t="str">
        <f>VLOOKUP(F576,'Transform table'!A:B,2,0)</f>
        <v>Vasco Da Gama RJ</v>
      </c>
      <c r="Z576" t="str">
        <f t="shared" si="9"/>
        <v>29/07/2026ChapecoenseVasco Da Gama RJ</v>
      </c>
      <c r="AA576" t="e">
        <f>VLOOKUP($Z576,'oddspedia-matches'!$A:$AD,AA$2,0)</f>
        <v>#N/A</v>
      </c>
      <c r="AB576" t="e">
        <f>VLOOKUP($Z576,'oddspedia-matches'!$A:$AD,AB$2,0)</f>
        <v>#N/A</v>
      </c>
      <c r="AC576" t="e">
        <f>VLOOKUP($Z576,'oddspedia-matches'!$A:$AD,AC$2,0)</f>
        <v>#N/A</v>
      </c>
      <c r="AD576" t="e">
        <f>VLOOKUP($Z576,'oddspedia-matches'!$A:$AD,AD$2,0)</f>
        <v>#N/A</v>
      </c>
      <c r="AE576" t="e">
        <f>VLOOKUP($Z576,'oddspedia-matches'!$A:$AD,AE$2,0)</f>
        <v>#N/A</v>
      </c>
      <c r="AF576" t="e">
        <f>VLOOKUP($Z576,'oddspedia-matches'!$A:$AD,AF$2,0)</f>
        <v>#N/A</v>
      </c>
      <c r="AG576" t="e">
        <f>VLOOKUP($Z576,'oddspedia-matches'!$A:$AD,AG$2,0)</f>
        <v>#N/A</v>
      </c>
      <c r="AH576" t="e">
        <f>VLOOKUP($Z576,'oddspedia-matches'!$A:$AD,AH$2,0)</f>
        <v>#N/A</v>
      </c>
      <c r="AI576" t="e">
        <f>VLOOKUP($Z576,'oddspedia-matches'!$A:$AD,AI$2,0)</f>
        <v>#N/A</v>
      </c>
      <c r="AJ576" t="e">
        <f>VLOOKUP($Z576,'oddspedia-matches'!$A:$AD,AJ$2,0)</f>
        <v>#N/A</v>
      </c>
      <c r="AK576" t="e">
        <f>VLOOKUP($Z576,'oddspedia-matches'!$A:$AD,AK$2,0)</f>
        <v>#N/A</v>
      </c>
      <c r="AL576" t="e">
        <f>VLOOKUP($Z576,'oddspedia-matches'!$A:$AD,AL$2,0)</f>
        <v>#N/A</v>
      </c>
      <c r="AM576" t="e">
        <f>VLOOKUP($Z576,'oddspedia-matches'!$A:$AD,AM$2,0)</f>
        <v>#N/A</v>
      </c>
      <c r="AN576" t="e">
        <f>VLOOKUP($Z576,'oddspedia-matches'!$A:$AD,AN$2,0)</f>
        <v>#N/A</v>
      </c>
      <c r="AO576" t="e">
        <f>VLOOKUP($Z576,'oddspedia-matches'!$A:$AD,AO$2,0)</f>
        <v>#N/A</v>
      </c>
      <c r="AP576" t="e">
        <f>VLOOKUP($Z576,'oddspedia-matches'!$A:$AD,AP$2,0)</f>
        <v>#N/A</v>
      </c>
      <c r="AQ576" t="e">
        <f>VLOOKUP($Z576,'oddspedia-matches'!$A:$AD,AQ$2,0)</f>
        <v>#N/A</v>
      </c>
    </row>
    <row r="577" spans="2:43" hidden="1" x14ac:dyDescent="0.25">
      <c r="B577" t="s">
        <v>454</v>
      </c>
      <c r="C577" t="s">
        <v>4010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tr">
        <f>VLOOKUP(E577,'Transform table'!A:B,2,0)</f>
        <v>Sao Paulo</v>
      </c>
      <c r="Y577" t="str">
        <f>VLOOKUP(F577,'Transform table'!A:B,2,0)</f>
        <v>Santos</v>
      </c>
      <c r="Z577" t="str">
        <f t="shared" si="9"/>
        <v>29/07/2026Sao PauloSantos</v>
      </c>
      <c r="AA577" t="e">
        <f>VLOOKUP($Z577,'oddspedia-matches'!$A:$AD,AA$2,0)</f>
        <v>#N/A</v>
      </c>
      <c r="AB577" t="e">
        <f>VLOOKUP($Z577,'oddspedia-matches'!$A:$AD,AB$2,0)</f>
        <v>#N/A</v>
      </c>
      <c r="AC577" t="e">
        <f>VLOOKUP($Z577,'oddspedia-matches'!$A:$AD,AC$2,0)</f>
        <v>#N/A</v>
      </c>
      <c r="AD577" t="e">
        <f>VLOOKUP($Z577,'oddspedia-matches'!$A:$AD,AD$2,0)</f>
        <v>#N/A</v>
      </c>
      <c r="AE577" t="e">
        <f>VLOOKUP($Z577,'oddspedia-matches'!$A:$AD,AE$2,0)</f>
        <v>#N/A</v>
      </c>
      <c r="AF577" t="e">
        <f>VLOOKUP($Z577,'oddspedia-matches'!$A:$AD,AF$2,0)</f>
        <v>#N/A</v>
      </c>
      <c r="AG577" t="e">
        <f>VLOOKUP($Z577,'oddspedia-matches'!$A:$AD,AG$2,0)</f>
        <v>#N/A</v>
      </c>
      <c r="AH577" t="e">
        <f>VLOOKUP($Z577,'oddspedia-matches'!$A:$AD,AH$2,0)</f>
        <v>#N/A</v>
      </c>
      <c r="AI577" t="e">
        <f>VLOOKUP($Z577,'oddspedia-matches'!$A:$AD,AI$2,0)</f>
        <v>#N/A</v>
      </c>
      <c r="AJ577" t="e">
        <f>VLOOKUP($Z577,'oddspedia-matches'!$A:$AD,AJ$2,0)</f>
        <v>#N/A</v>
      </c>
      <c r="AK577" t="e">
        <f>VLOOKUP($Z577,'oddspedia-matches'!$A:$AD,AK$2,0)</f>
        <v>#N/A</v>
      </c>
      <c r="AL577" t="e">
        <f>VLOOKUP($Z577,'oddspedia-matches'!$A:$AD,AL$2,0)</f>
        <v>#N/A</v>
      </c>
      <c r="AM577" t="e">
        <f>VLOOKUP($Z577,'oddspedia-matches'!$A:$AD,AM$2,0)</f>
        <v>#N/A</v>
      </c>
      <c r="AN577" t="e">
        <f>VLOOKUP($Z577,'oddspedia-matches'!$A:$AD,AN$2,0)</f>
        <v>#N/A</v>
      </c>
      <c r="AO577" t="e">
        <f>VLOOKUP($Z577,'oddspedia-matches'!$A:$AD,AO$2,0)</f>
        <v>#N/A</v>
      </c>
      <c r="AP577" t="e">
        <f>VLOOKUP($Z577,'oddspedia-matches'!$A:$AD,AP$2,0)</f>
        <v>#N/A</v>
      </c>
      <c r="AQ577" t="e">
        <f>VLOOKUP($Z577,'oddspedia-matches'!$A:$AD,AQ$2,0)</f>
        <v>#N/A</v>
      </c>
    </row>
    <row r="578" spans="2:43" hidden="1" x14ac:dyDescent="0.25">
      <c r="B578" t="s">
        <v>479</v>
      </c>
      <c r="C578" t="s">
        <v>4010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tr">
        <f>VLOOKUP(E578,'Transform table'!A:B,2,0)</f>
        <v>Nacional De Football</v>
      </c>
      <c r="Y578" t="str">
        <f>VLOOKUP(F578,'Transform table'!A:B,2,0)</f>
        <v>Club Olimpia</v>
      </c>
      <c r="Z578" t="str">
        <f t="shared" si="9"/>
        <v>29/07/2026Nacional De FootballClub Olimpia</v>
      </c>
      <c r="AA578" t="e">
        <f>VLOOKUP($Z578,'oddspedia-matches'!$A:$AD,AA$2,0)</f>
        <v>#N/A</v>
      </c>
      <c r="AB578" t="e">
        <f>VLOOKUP($Z578,'oddspedia-matches'!$A:$AD,AB$2,0)</f>
        <v>#N/A</v>
      </c>
      <c r="AC578" t="e">
        <f>VLOOKUP($Z578,'oddspedia-matches'!$A:$AD,AC$2,0)</f>
        <v>#N/A</v>
      </c>
      <c r="AD578" t="e">
        <f>VLOOKUP($Z578,'oddspedia-matches'!$A:$AD,AD$2,0)</f>
        <v>#N/A</v>
      </c>
      <c r="AE578" t="e">
        <f>VLOOKUP($Z578,'oddspedia-matches'!$A:$AD,AE$2,0)</f>
        <v>#N/A</v>
      </c>
      <c r="AF578" t="e">
        <f>VLOOKUP($Z578,'oddspedia-matches'!$A:$AD,AF$2,0)</f>
        <v>#N/A</v>
      </c>
      <c r="AG578" t="e">
        <f>VLOOKUP($Z578,'oddspedia-matches'!$A:$AD,AG$2,0)</f>
        <v>#N/A</v>
      </c>
      <c r="AH578" t="e">
        <f>VLOOKUP($Z578,'oddspedia-matches'!$A:$AD,AH$2,0)</f>
        <v>#N/A</v>
      </c>
      <c r="AI578" t="e">
        <f>VLOOKUP($Z578,'oddspedia-matches'!$A:$AD,AI$2,0)</f>
        <v>#N/A</v>
      </c>
      <c r="AJ578" t="e">
        <f>VLOOKUP($Z578,'oddspedia-matches'!$A:$AD,AJ$2,0)</f>
        <v>#N/A</v>
      </c>
      <c r="AK578" t="e">
        <f>VLOOKUP($Z578,'oddspedia-matches'!$A:$AD,AK$2,0)</f>
        <v>#N/A</v>
      </c>
      <c r="AL578" t="e">
        <f>VLOOKUP($Z578,'oddspedia-matches'!$A:$AD,AL$2,0)</f>
        <v>#N/A</v>
      </c>
      <c r="AM578" t="e">
        <f>VLOOKUP($Z578,'oddspedia-matches'!$A:$AD,AM$2,0)</f>
        <v>#N/A</v>
      </c>
      <c r="AN578" t="e">
        <f>VLOOKUP($Z578,'oddspedia-matches'!$A:$AD,AN$2,0)</f>
        <v>#N/A</v>
      </c>
      <c r="AO578" t="e">
        <f>VLOOKUP($Z578,'oddspedia-matches'!$A:$AD,AO$2,0)</f>
        <v>#N/A</v>
      </c>
      <c r="AP578" t="e">
        <f>VLOOKUP($Z578,'oddspedia-matches'!$A:$AD,AP$2,0)</f>
        <v>#N/A</v>
      </c>
      <c r="AQ578" t="e">
        <f>VLOOKUP($Z578,'oddspedia-matches'!$A:$AD,AQ$2,0)</f>
        <v>#N/A</v>
      </c>
    </row>
    <row r="579" spans="2:43" hidden="1" x14ac:dyDescent="0.25">
      <c r="B579" t="s">
        <v>470</v>
      </c>
      <c r="C579" t="s">
        <v>4010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tr">
        <f>VLOOKUP(E579,'Transform table'!A:B,2,0)</f>
        <v>Gimnasia La Plata</v>
      </c>
      <c r="Y579" t="str">
        <f>VLOOKUP(F579,'Transform table'!A:B,2,0)</f>
        <v>River Plate</v>
      </c>
      <c r="Z579" t="str">
        <f t="shared" si="9"/>
        <v>29/07/2026Gimnasia La PlataRiver Plate</v>
      </c>
      <c r="AA579" t="e">
        <f>VLOOKUP($Z579,'oddspedia-matches'!$A:$AD,AA$2,0)</f>
        <v>#N/A</v>
      </c>
      <c r="AB579" t="e">
        <f>VLOOKUP($Z579,'oddspedia-matches'!$A:$AD,AB$2,0)</f>
        <v>#N/A</v>
      </c>
      <c r="AC579" t="e">
        <f>VLOOKUP($Z579,'oddspedia-matches'!$A:$AD,AC$2,0)</f>
        <v>#N/A</v>
      </c>
      <c r="AD579" t="e">
        <f>VLOOKUP($Z579,'oddspedia-matches'!$A:$AD,AD$2,0)</f>
        <v>#N/A</v>
      </c>
      <c r="AE579" t="e">
        <f>VLOOKUP($Z579,'oddspedia-matches'!$A:$AD,AE$2,0)</f>
        <v>#N/A</v>
      </c>
      <c r="AF579" t="e">
        <f>VLOOKUP($Z579,'oddspedia-matches'!$A:$AD,AF$2,0)</f>
        <v>#N/A</v>
      </c>
      <c r="AG579" t="e">
        <f>VLOOKUP($Z579,'oddspedia-matches'!$A:$AD,AG$2,0)</f>
        <v>#N/A</v>
      </c>
      <c r="AH579" t="e">
        <f>VLOOKUP($Z579,'oddspedia-matches'!$A:$AD,AH$2,0)</f>
        <v>#N/A</v>
      </c>
      <c r="AI579" t="e">
        <f>VLOOKUP($Z579,'oddspedia-matches'!$A:$AD,AI$2,0)</f>
        <v>#N/A</v>
      </c>
      <c r="AJ579" t="e">
        <f>VLOOKUP($Z579,'oddspedia-matches'!$A:$AD,AJ$2,0)</f>
        <v>#N/A</v>
      </c>
      <c r="AK579" t="e">
        <f>VLOOKUP($Z579,'oddspedia-matches'!$A:$AD,AK$2,0)</f>
        <v>#N/A</v>
      </c>
      <c r="AL579" t="e">
        <f>VLOOKUP($Z579,'oddspedia-matches'!$A:$AD,AL$2,0)</f>
        <v>#N/A</v>
      </c>
      <c r="AM579" t="e">
        <f>VLOOKUP($Z579,'oddspedia-matches'!$A:$AD,AM$2,0)</f>
        <v>#N/A</v>
      </c>
      <c r="AN579" t="e">
        <f>VLOOKUP($Z579,'oddspedia-matches'!$A:$AD,AN$2,0)</f>
        <v>#N/A</v>
      </c>
      <c r="AO579" t="e">
        <f>VLOOKUP($Z579,'oddspedia-matches'!$A:$AD,AO$2,0)</f>
        <v>#N/A</v>
      </c>
      <c r="AP579" t="e">
        <f>VLOOKUP($Z579,'oddspedia-matches'!$A:$AD,AP$2,0)</f>
        <v>#N/A</v>
      </c>
      <c r="AQ579" t="e">
        <f>VLOOKUP($Z579,'oddspedia-matches'!$A:$AD,AQ$2,0)</f>
        <v>#N/A</v>
      </c>
    </row>
    <row r="580" spans="2:43" hidden="1" x14ac:dyDescent="0.25">
      <c r="B580" t="s">
        <v>454</v>
      </c>
      <c r="C580" t="s">
        <v>4010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tr">
        <f>VLOOKUP(E580,'Transform table'!A:B,2,0)</f>
        <v>Internacional</v>
      </c>
      <c r="Y580" t="str">
        <f>VLOOKUP(F580,'Transform table'!A:B,2,0)</f>
        <v>Flamengo RJ</v>
      </c>
      <c r="Z580" t="str">
        <f t="shared" si="9"/>
        <v>29/07/2026InternacionalFlamengo RJ</v>
      </c>
      <c r="AA580" t="e">
        <f>VLOOKUP($Z580,'oddspedia-matches'!$A:$AD,AA$2,0)</f>
        <v>#N/A</v>
      </c>
      <c r="AB580" t="e">
        <f>VLOOKUP($Z580,'oddspedia-matches'!$A:$AD,AB$2,0)</f>
        <v>#N/A</v>
      </c>
      <c r="AC580" t="e">
        <f>VLOOKUP($Z580,'oddspedia-matches'!$A:$AD,AC$2,0)</f>
        <v>#N/A</v>
      </c>
      <c r="AD580" t="e">
        <f>VLOOKUP($Z580,'oddspedia-matches'!$A:$AD,AD$2,0)</f>
        <v>#N/A</v>
      </c>
      <c r="AE580" t="e">
        <f>VLOOKUP($Z580,'oddspedia-matches'!$A:$AD,AE$2,0)</f>
        <v>#N/A</v>
      </c>
      <c r="AF580" t="e">
        <f>VLOOKUP($Z580,'oddspedia-matches'!$A:$AD,AF$2,0)</f>
        <v>#N/A</v>
      </c>
      <c r="AG580" t="e">
        <f>VLOOKUP($Z580,'oddspedia-matches'!$A:$AD,AG$2,0)</f>
        <v>#N/A</v>
      </c>
      <c r="AH580" t="e">
        <f>VLOOKUP($Z580,'oddspedia-matches'!$A:$AD,AH$2,0)</f>
        <v>#N/A</v>
      </c>
      <c r="AI580" t="e">
        <f>VLOOKUP($Z580,'oddspedia-matches'!$A:$AD,AI$2,0)</f>
        <v>#N/A</v>
      </c>
      <c r="AJ580" t="e">
        <f>VLOOKUP($Z580,'oddspedia-matches'!$A:$AD,AJ$2,0)</f>
        <v>#N/A</v>
      </c>
      <c r="AK580" t="e">
        <f>VLOOKUP($Z580,'oddspedia-matches'!$A:$AD,AK$2,0)</f>
        <v>#N/A</v>
      </c>
      <c r="AL580" t="e">
        <f>VLOOKUP($Z580,'oddspedia-matches'!$A:$AD,AL$2,0)</f>
        <v>#N/A</v>
      </c>
      <c r="AM580" t="e">
        <f>VLOOKUP($Z580,'oddspedia-matches'!$A:$AD,AM$2,0)</f>
        <v>#N/A</v>
      </c>
      <c r="AN580" t="e">
        <f>VLOOKUP($Z580,'oddspedia-matches'!$A:$AD,AN$2,0)</f>
        <v>#N/A</v>
      </c>
      <c r="AO580" t="e">
        <f>VLOOKUP($Z580,'oddspedia-matches'!$A:$AD,AO$2,0)</f>
        <v>#N/A</v>
      </c>
      <c r="AP580" t="e">
        <f>VLOOKUP($Z580,'oddspedia-matches'!$A:$AD,AP$2,0)</f>
        <v>#N/A</v>
      </c>
      <c r="AQ580" t="e">
        <f>VLOOKUP($Z580,'oddspedia-matches'!$A:$AD,AQ$2,0)</f>
        <v>#N/A</v>
      </c>
    </row>
    <row r="581" spans="2:43" hidden="1" x14ac:dyDescent="0.25">
      <c r="B581" t="s">
        <v>454</v>
      </c>
      <c r="C581" t="s">
        <v>4010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tr">
        <f>VLOOKUP(E581,'Transform table'!A:B,2,0)</f>
        <v>Mirassol SP</v>
      </c>
      <c r="Y581" t="str">
        <f>VLOOKUP(F581,'Transform table'!A:B,2,0)</f>
        <v>Clube Do Remo</v>
      </c>
      <c r="Z581" t="str">
        <f t="shared" si="9"/>
        <v>29/07/2026Mirassol SPClube Do Remo</v>
      </c>
      <c r="AA581" t="e">
        <f>VLOOKUP($Z581,'oddspedia-matches'!$A:$AD,AA$2,0)</f>
        <v>#N/A</v>
      </c>
      <c r="AB581" t="e">
        <f>VLOOKUP($Z581,'oddspedia-matches'!$A:$AD,AB$2,0)</f>
        <v>#N/A</v>
      </c>
      <c r="AC581" t="e">
        <f>VLOOKUP($Z581,'oddspedia-matches'!$A:$AD,AC$2,0)</f>
        <v>#N/A</v>
      </c>
      <c r="AD581" t="e">
        <f>VLOOKUP($Z581,'oddspedia-matches'!$A:$AD,AD$2,0)</f>
        <v>#N/A</v>
      </c>
      <c r="AE581" t="e">
        <f>VLOOKUP($Z581,'oddspedia-matches'!$A:$AD,AE$2,0)</f>
        <v>#N/A</v>
      </c>
      <c r="AF581" t="e">
        <f>VLOOKUP($Z581,'oddspedia-matches'!$A:$AD,AF$2,0)</f>
        <v>#N/A</v>
      </c>
      <c r="AG581" t="e">
        <f>VLOOKUP($Z581,'oddspedia-matches'!$A:$AD,AG$2,0)</f>
        <v>#N/A</v>
      </c>
      <c r="AH581" t="e">
        <f>VLOOKUP($Z581,'oddspedia-matches'!$A:$AD,AH$2,0)</f>
        <v>#N/A</v>
      </c>
      <c r="AI581" t="e">
        <f>VLOOKUP($Z581,'oddspedia-matches'!$A:$AD,AI$2,0)</f>
        <v>#N/A</v>
      </c>
      <c r="AJ581" t="e">
        <f>VLOOKUP($Z581,'oddspedia-matches'!$A:$AD,AJ$2,0)</f>
        <v>#N/A</v>
      </c>
      <c r="AK581" t="e">
        <f>VLOOKUP($Z581,'oddspedia-matches'!$A:$AD,AK$2,0)</f>
        <v>#N/A</v>
      </c>
      <c r="AL581" t="e">
        <f>VLOOKUP($Z581,'oddspedia-matches'!$A:$AD,AL$2,0)</f>
        <v>#N/A</v>
      </c>
      <c r="AM581" t="e">
        <f>VLOOKUP($Z581,'oddspedia-matches'!$A:$AD,AM$2,0)</f>
        <v>#N/A</v>
      </c>
      <c r="AN581" t="e">
        <f>VLOOKUP($Z581,'oddspedia-matches'!$A:$AD,AN$2,0)</f>
        <v>#N/A</v>
      </c>
      <c r="AO581" t="e">
        <f>VLOOKUP($Z581,'oddspedia-matches'!$A:$AD,AO$2,0)</f>
        <v>#N/A</v>
      </c>
      <c r="AP581" t="e">
        <f>VLOOKUP($Z581,'oddspedia-matches'!$A:$AD,AP$2,0)</f>
        <v>#N/A</v>
      </c>
      <c r="AQ581" t="e">
        <f>VLOOKUP($Z581,'oddspedia-matches'!$A:$AD,AQ$2,0)</f>
        <v>#N/A</v>
      </c>
    </row>
    <row r="582" spans="2:43" hidden="1" x14ac:dyDescent="0.25">
      <c r="B582" t="s">
        <v>467</v>
      </c>
      <c r="C582" t="s">
        <v>4010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tr">
        <f>VLOOKUP(E582,'Transform table'!A:B,2,0)</f>
        <v>Pittsburgh Riverhounds</v>
      </c>
      <c r="Y582" t="str">
        <f>VLOOKUP(F582,'Transform table'!A:B,2,0)</f>
        <v>Tulsa Roughnecks</v>
      </c>
      <c r="Z582" t="str">
        <f t="shared" si="9"/>
        <v>29/07/2026Pittsburgh RiverhoundsTulsa Roughnecks</v>
      </c>
      <c r="AA582" t="e">
        <f>VLOOKUP($Z582,'oddspedia-matches'!$A:$AD,AA$2,0)</f>
        <v>#N/A</v>
      </c>
      <c r="AB582" t="e">
        <f>VLOOKUP($Z582,'oddspedia-matches'!$A:$AD,AB$2,0)</f>
        <v>#N/A</v>
      </c>
      <c r="AC582" t="e">
        <f>VLOOKUP($Z582,'oddspedia-matches'!$A:$AD,AC$2,0)</f>
        <v>#N/A</v>
      </c>
      <c r="AD582" t="e">
        <f>VLOOKUP($Z582,'oddspedia-matches'!$A:$AD,AD$2,0)</f>
        <v>#N/A</v>
      </c>
      <c r="AE582" t="e">
        <f>VLOOKUP($Z582,'oddspedia-matches'!$A:$AD,AE$2,0)</f>
        <v>#N/A</v>
      </c>
      <c r="AF582" t="e">
        <f>VLOOKUP($Z582,'oddspedia-matches'!$A:$AD,AF$2,0)</f>
        <v>#N/A</v>
      </c>
      <c r="AG582" t="e">
        <f>VLOOKUP($Z582,'oddspedia-matches'!$A:$AD,AG$2,0)</f>
        <v>#N/A</v>
      </c>
      <c r="AH582" t="e">
        <f>VLOOKUP($Z582,'oddspedia-matches'!$A:$AD,AH$2,0)</f>
        <v>#N/A</v>
      </c>
      <c r="AI582" t="e">
        <f>VLOOKUP($Z582,'oddspedia-matches'!$A:$AD,AI$2,0)</f>
        <v>#N/A</v>
      </c>
      <c r="AJ582" t="e">
        <f>VLOOKUP($Z582,'oddspedia-matches'!$A:$AD,AJ$2,0)</f>
        <v>#N/A</v>
      </c>
      <c r="AK582" t="e">
        <f>VLOOKUP($Z582,'oddspedia-matches'!$A:$AD,AK$2,0)</f>
        <v>#N/A</v>
      </c>
      <c r="AL582" t="e">
        <f>VLOOKUP($Z582,'oddspedia-matches'!$A:$AD,AL$2,0)</f>
        <v>#N/A</v>
      </c>
      <c r="AM582" t="e">
        <f>VLOOKUP($Z582,'oddspedia-matches'!$A:$AD,AM$2,0)</f>
        <v>#N/A</v>
      </c>
      <c r="AN582" t="e">
        <f>VLOOKUP($Z582,'oddspedia-matches'!$A:$AD,AN$2,0)</f>
        <v>#N/A</v>
      </c>
      <c r="AO582" t="e">
        <f>VLOOKUP($Z582,'oddspedia-matches'!$A:$AD,AO$2,0)</f>
        <v>#N/A</v>
      </c>
      <c r="AP582" t="e">
        <f>VLOOKUP($Z582,'oddspedia-matches'!$A:$AD,AP$2,0)</f>
        <v>#N/A</v>
      </c>
      <c r="AQ582" t="e">
        <f>VLOOKUP($Z582,'oddspedia-matches'!$A:$AD,AQ$2,0)</f>
        <v>#N/A</v>
      </c>
    </row>
    <row r="583" spans="2:43" hidden="1" x14ac:dyDescent="0.25">
      <c r="B583" t="s">
        <v>467</v>
      </c>
      <c r="C583" t="s">
        <v>4010</v>
      </c>
      <c r="D583" s="25">
        <v>0.85416666666666663</v>
      </c>
      <c r="E583" t="s">
        <v>4011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e">
        <f>VLOOKUP(E583,'Transform table'!A:B,2,0)</f>
        <v>#N/A</v>
      </c>
      <c r="Y583" t="e">
        <f>VLOOKUP(F583,'Transform table'!A:B,2,0)</f>
        <v>#N/A</v>
      </c>
      <c r="Z583" t="e">
        <f t="shared" si="9"/>
        <v>#N/A</v>
      </c>
      <c r="AA583" t="e">
        <f>VLOOKUP($Z583,'oddspedia-matches'!$A:$AD,AA$2,0)</f>
        <v>#N/A</v>
      </c>
      <c r="AB583" t="e">
        <f>VLOOKUP($Z583,'oddspedia-matches'!$A:$AD,AB$2,0)</f>
        <v>#N/A</v>
      </c>
      <c r="AC583" t="e">
        <f>VLOOKUP($Z583,'oddspedia-matches'!$A:$AD,AC$2,0)</f>
        <v>#N/A</v>
      </c>
      <c r="AD583" t="e">
        <f>VLOOKUP($Z583,'oddspedia-matches'!$A:$AD,AD$2,0)</f>
        <v>#N/A</v>
      </c>
      <c r="AE583" t="e">
        <f>VLOOKUP($Z583,'oddspedia-matches'!$A:$AD,AE$2,0)</f>
        <v>#N/A</v>
      </c>
      <c r="AF583" t="e">
        <f>VLOOKUP($Z583,'oddspedia-matches'!$A:$AD,AF$2,0)</f>
        <v>#N/A</v>
      </c>
      <c r="AG583" t="e">
        <f>VLOOKUP($Z583,'oddspedia-matches'!$A:$AD,AG$2,0)</f>
        <v>#N/A</v>
      </c>
      <c r="AH583" t="e">
        <f>VLOOKUP($Z583,'oddspedia-matches'!$A:$AD,AH$2,0)</f>
        <v>#N/A</v>
      </c>
      <c r="AI583" t="e">
        <f>VLOOKUP($Z583,'oddspedia-matches'!$A:$AD,AI$2,0)</f>
        <v>#N/A</v>
      </c>
      <c r="AJ583" t="e">
        <f>VLOOKUP($Z583,'oddspedia-matches'!$A:$AD,AJ$2,0)</f>
        <v>#N/A</v>
      </c>
      <c r="AK583" t="e">
        <f>VLOOKUP($Z583,'oddspedia-matches'!$A:$AD,AK$2,0)</f>
        <v>#N/A</v>
      </c>
      <c r="AL583" t="e">
        <f>VLOOKUP($Z583,'oddspedia-matches'!$A:$AD,AL$2,0)</f>
        <v>#N/A</v>
      </c>
      <c r="AM583" t="e">
        <f>VLOOKUP($Z583,'oddspedia-matches'!$A:$AD,AM$2,0)</f>
        <v>#N/A</v>
      </c>
      <c r="AN583" t="e">
        <f>VLOOKUP($Z583,'oddspedia-matches'!$A:$AD,AN$2,0)</f>
        <v>#N/A</v>
      </c>
      <c r="AO583" t="e">
        <f>VLOOKUP($Z583,'oddspedia-matches'!$A:$AD,AO$2,0)</f>
        <v>#N/A</v>
      </c>
      <c r="AP583" t="e">
        <f>VLOOKUP($Z583,'oddspedia-matches'!$A:$AD,AP$2,0)</f>
        <v>#N/A</v>
      </c>
      <c r="AQ583" t="e">
        <f>VLOOKUP($Z583,'oddspedia-matches'!$A:$AD,AQ$2,0)</f>
        <v>#N/A</v>
      </c>
    </row>
    <row r="584" spans="2:43" hidden="1" x14ac:dyDescent="0.25">
      <c r="B584" t="s">
        <v>470</v>
      </c>
      <c r="C584" t="s">
        <v>4010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tr">
        <f>VLOOKUP(E584,'Transform table'!A:B,2,0)</f>
        <v>Instituto de Cordoba</v>
      </c>
      <c r="Y584" t="str">
        <f>VLOOKUP(F584,'Transform table'!A:B,2,0)</f>
        <v>CA Platense</v>
      </c>
      <c r="Z584" t="str">
        <f t="shared" si="9"/>
        <v>29/07/2026Instituto de CordobaCA Platense</v>
      </c>
      <c r="AA584" t="e">
        <f>VLOOKUP($Z584,'oddspedia-matches'!$A:$AD,AA$2,0)</f>
        <v>#N/A</v>
      </c>
      <c r="AB584" t="e">
        <f>VLOOKUP($Z584,'oddspedia-matches'!$A:$AD,AB$2,0)</f>
        <v>#N/A</v>
      </c>
      <c r="AC584" t="e">
        <f>VLOOKUP($Z584,'oddspedia-matches'!$A:$AD,AC$2,0)</f>
        <v>#N/A</v>
      </c>
      <c r="AD584" t="e">
        <f>VLOOKUP($Z584,'oddspedia-matches'!$A:$AD,AD$2,0)</f>
        <v>#N/A</v>
      </c>
      <c r="AE584" t="e">
        <f>VLOOKUP($Z584,'oddspedia-matches'!$A:$AD,AE$2,0)</f>
        <v>#N/A</v>
      </c>
      <c r="AF584" t="e">
        <f>VLOOKUP($Z584,'oddspedia-matches'!$A:$AD,AF$2,0)</f>
        <v>#N/A</v>
      </c>
      <c r="AG584" t="e">
        <f>VLOOKUP($Z584,'oddspedia-matches'!$A:$AD,AG$2,0)</f>
        <v>#N/A</v>
      </c>
      <c r="AH584" t="e">
        <f>VLOOKUP($Z584,'oddspedia-matches'!$A:$AD,AH$2,0)</f>
        <v>#N/A</v>
      </c>
      <c r="AI584" t="e">
        <f>VLOOKUP($Z584,'oddspedia-matches'!$A:$AD,AI$2,0)</f>
        <v>#N/A</v>
      </c>
      <c r="AJ584" t="e">
        <f>VLOOKUP($Z584,'oddspedia-matches'!$A:$AD,AJ$2,0)</f>
        <v>#N/A</v>
      </c>
      <c r="AK584" t="e">
        <f>VLOOKUP($Z584,'oddspedia-matches'!$A:$AD,AK$2,0)</f>
        <v>#N/A</v>
      </c>
      <c r="AL584" t="e">
        <f>VLOOKUP($Z584,'oddspedia-matches'!$A:$AD,AL$2,0)</f>
        <v>#N/A</v>
      </c>
      <c r="AM584" t="e">
        <f>VLOOKUP($Z584,'oddspedia-matches'!$A:$AD,AM$2,0)</f>
        <v>#N/A</v>
      </c>
      <c r="AN584" t="e">
        <f>VLOOKUP($Z584,'oddspedia-matches'!$A:$AD,AN$2,0)</f>
        <v>#N/A</v>
      </c>
      <c r="AO584" t="e">
        <f>VLOOKUP($Z584,'oddspedia-matches'!$A:$AD,AO$2,0)</f>
        <v>#N/A</v>
      </c>
      <c r="AP584" t="e">
        <f>VLOOKUP($Z584,'oddspedia-matches'!$A:$AD,AP$2,0)</f>
        <v>#N/A</v>
      </c>
      <c r="AQ584" t="e">
        <f>VLOOKUP($Z584,'oddspedia-matches'!$A:$AD,AQ$2,0)</f>
        <v>#N/A</v>
      </c>
    </row>
    <row r="585" spans="2:43" hidden="1" x14ac:dyDescent="0.25">
      <c r="B585" t="s">
        <v>454</v>
      </c>
      <c r="C585" t="s">
        <v>4010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tr">
        <f>VLOOKUP(E585,'Transform table'!A:B,2,0)</f>
        <v>Fluminense</v>
      </c>
      <c r="Y585" t="str">
        <f>VLOOKUP(F585,'Transform table'!A:B,2,0)</f>
        <v>Bahia</v>
      </c>
      <c r="Z585" t="str">
        <f t="shared" si="9"/>
        <v>29/07/2026FluminenseBahia</v>
      </c>
      <c r="AA585" t="e">
        <f>VLOOKUP($Z585,'oddspedia-matches'!$A:$AD,AA$2,0)</f>
        <v>#N/A</v>
      </c>
      <c r="AB585" t="e">
        <f>VLOOKUP($Z585,'oddspedia-matches'!$A:$AD,AB$2,0)</f>
        <v>#N/A</v>
      </c>
      <c r="AC585" t="e">
        <f>VLOOKUP($Z585,'oddspedia-matches'!$A:$AD,AC$2,0)</f>
        <v>#N/A</v>
      </c>
      <c r="AD585" t="e">
        <f>VLOOKUP($Z585,'oddspedia-matches'!$A:$AD,AD$2,0)</f>
        <v>#N/A</v>
      </c>
      <c r="AE585" t="e">
        <f>VLOOKUP($Z585,'oddspedia-matches'!$A:$AD,AE$2,0)</f>
        <v>#N/A</v>
      </c>
      <c r="AF585" t="e">
        <f>VLOOKUP($Z585,'oddspedia-matches'!$A:$AD,AF$2,0)</f>
        <v>#N/A</v>
      </c>
      <c r="AG585" t="e">
        <f>VLOOKUP($Z585,'oddspedia-matches'!$A:$AD,AG$2,0)</f>
        <v>#N/A</v>
      </c>
      <c r="AH585" t="e">
        <f>VLOOKUP($Z585,'oddspedia-matches'!$A:$AD,AH$2,0)</f>
        <v>#N/A</v>
      </c>
      <c r="AI585" t="e">
        <f>VLOOKUP($Z585,'oddspedia-matches'!$A:$AD,AI$2,0)</f>
        <v>#N/A</v>
      </c>
      <c r="AJ585" t="e">
        <f>VLOOKUP($Z585,'oddspedia-matches'!$A:$AD,AJ$2,0)</f>
        <v>#N/A</v>
      </c>
      <c r="AK585" t="e">
        <f>VLOOKUP($Z585,'oddspedia-matches'!$A:$AD,AK$2,0)</f>
        <v>#N/A</v>
      </c>
      <c r="AL585" t="e">
        <f>VLOOKUP($Z585,'oddspedia-matches'!$A:$AD,AL$2,0)</f>
        <v>#N/A</v>
      </c>
      <c r="AM585" t="e">
        <f>VLOOKUP($Z585,'oddspedia-matches'!$A:$AD,AM$2,0)</f>
        <v>#N/A</v>
      </c>
      <c r="AN585" t="e">
        <f>VLOOKUP($Z585,'oddspedia-matches'!$A:$AD,AN$2,0)</f>
        <v>#N/A</v>
      </c>
      <c r="AO585" t="e">
        <f>VLOOKUP($Z585,'oddspedia-matches'!$A:$AD,AO$2,0)</f>
        <v>#N/A</v>
      </c>
      <c r="AP585" t="e">
        <f>VLOOKUP($Z585,'oddspedia-matches'!$A:$AD,AP$2,0)</f>
        <v>#N/A</v>
      </c>
      <c r="AQ585" t="e">
        <f>VLOOKUP($Z585,'oddspedia-matches'!$A:$AD,AQ$2,0)</f>
        <v>#N/A</v>
      </c>
    </row>
    <row r="586" spans="2:43" hidden="1" x14ac:dyDescent="0.25">
      <c r="B586" t="s">
        <v>454</v>
      </c>
      <c r="C586" t="s">
        <v>4010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tr">
        <f>VLOOKUP(E586,'Transform table'!A:B,2,0)</f>
        <v>Vitoria BA</v>
      </c>
      <c r="Y586" t="str">
        <f>VLOOKUP(F586,'Transform table'!A:B,2,0)</f>
        <v>Palmeiras</v>
      </c>
      <c r="Z586" t="str">
        <f t="shared" si="9"/>
        <v>29/07/2026Vitoria BAPalmeiras</v>
      </c>
      <c r="AA586" t="e">
        <f>VLOOKUP($Z586,'oddspedia-matches'!$A:$AD,AA$2,0)</f>
        <v>#N/A</v>
      </c>
      <c r="AB586" t="e">
        <f>VLOOKUP($Z586,'oddspedia-matches'!$A:$AD,AB$2,0)</f>
        <v>#N/A</v>
      </c>
      <c r="AC586" t="e">
        <f>VLOOKUP($Z586,'oddspedia-matches'!$A:$AD,AC$2,0)</f>
        <v>#N/A</v>
      </c>
      <c r="AD586" t="e">
        <f>VLOOKUP($Z586,'oddspedia-matches'!$A:$AD,AD$2,0)</f>
        <v>#N/A</v>
      </c>
      <c r="AE586" t="e">
        <f>VLOOKUP($Z586,'oddspedia-matches'!$A:$AD,AE$2,0)</f>
        <v>#N/A</v>
      </c>
      <c r="AF586" t="e">
        <f>VLOOKUP($Z586,'oddspedia-matches'!$A:$AD,AF$2,0)</f>
        <v>#N/A</v>
      </c>
      <c r="AG586" t="e">
        <f>VLOOKUP($Z586,'oddspedia-matches'!$A:$AD,AG$2,0)</f>
        <v>#N/A</v>
      </c>
      <c r="AH586" t="e">
        <f>VLOOKUP($Z586,'oddspedia-matches'!$A:$AD,AH$2,0)</f>
        <v>#N/A</v>
      </c>
      <c r="AI586" t="e">
        <f>VLOOKUP($Z586,'oddspedia-matches'!$A:$AD,AI$2,0)</f>
        <v>#N/A</v>
      </c>
      <c r="AJ586" t="e">
        <f>VLOOKUP($Z586,'oddspedia-matches'!$A:$AD,AJ$2,0)</f>
        <v>#N/A</v>
      </c>
      <c r="AK586" t="e">
        <f>VLOOKUP($Z586,'oddspedia-matches'!$A:$AD,AK$2,0)</f>
        <v>#N/A</v>
      </c>
      <c r="AL586" t="e">
        <f>VLOOKUP($Z586,'oddspedia-matches'!$A:$AD,AL$2,0)</f>
        <v>#N/A</v>
      </c>
      <c r="AM586" t="e">
        <f>VLOOKUP($Z586,'oddspedia-matches'!$A:$AD,AM$2,0)</f>
        <v>#N/A</v>
      </c>
      <c r="AN586" t="e">
        <f>VLOOKUP($Z586,'oddspedia-matches'!$A:$AD,AN$2,0)</f>
        <v>#N/A</v>
      </c>
      <c r="AO586" t="e">
        <f>VLOOKUP($Z586,'oddspedia-matches'!$A:$AD,AO$2,0)</f>
        <v>#N/A</v>
      </c>
      <c r="AP586" t="e">
        <f>VLOOKUP($Z586,'oddspedia-matches'!$A:$AD,AP$2,0)</f>
        <v>#N/A</v>
      </c>
      <c r="AQ586" t="e">
        <f>VLOOKUP($Z586,'oddspedia-matches'!$A:$AD,AQ$2,0)</f>
        <v>#N/A</v>
      </c>
    </row>
    <row r="587" spans="2:43" x14ac:dyDescent="0.25">
      <c r="B587" t="s">
        <v>448</v>
      </c>
      <c r="C587" t="s">
        <v>4230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tr">
        <f>VLOOKUP(E587,'Transform table'!A:B,2,0)</f>
        <v>Jippo</v>
      </c>
      <c r="Y587" t="str">
        <f>VLOOKUP(F587,'Transform table'!A:B,2,0)</f>
        <v>JaPS</v>
      </c>
      <c r="Z587" t="str">
        <f t="shared" si="9"/>
        <v>30/07/2026JippoJaPS</v>
      </c>
      <c r="AA587" t="e">
        <f>VLOOKUP($Z587,'oddspedia-matches'!$A:$AD,AA$2,0)</f>
        <v>#N/A</v>
      </c>
      <c r="AB587" t="e">
        <f>VLOOKUP($Z587,'oddspedia-matches'!$A:$AD,AB$2,0)</f>
        <v>#N/A</v>
      </c>
      <c r="AC587" t="e">
        <f>VLOOKUP($Z587,'oddspedia-matches'!$A:$AD,AC$2,0)</f>
        <v>#N/A</v>
      </c>
      <c r="AD587" t="e">
        <f>VLOOKUP($Z587,'oddspedia-matches'!$A:$AD,AD$2,0)</f>
        <v>#N/A</v>
      </c>
      <c r="AE587" t="e">
        <f>VLOOKUP($Z587,'oddspedia-matches'!$A:$AD,AE$2,0)</f>
        <v>#N/A</v>
      </c>
      <c r="AF587" t="e">
        <f>VLOOKUP($Z587,'oddspedia-matches'!$A:$AD,AF$2,0)</f>
        <v>#N/A</v>
      </c>
      <c r="AG587" t="e">
        <f>VLOOKUP($Z587,'oddspedia-matches'!$A:$AD,AG$2,0)</f>
        <v>#N/A</v>
      </c>
      <c r="AH587" t="e">
        <f>VLOOKUP($Z587,'oddspedia-matches'!$A:$AD,AH$2,0)</f>
        <v>#N/A</v>
      </c>
      <c r="AI587" t="e">
        <f>VLOOKUP($Z587,'oddspedia-matches'!$A:$AD,AI$2,0)</f>
        <v>#N/A</v>
      </c>
      <c r="AJ587" t="e">
        <f>VLOOKUP($Z587,'oddspedia-matches'!$A:$AD,AJ$2,0)</f>
        <v>#N/A</v>
      </c>
      <c r="AK587" t="e">
        <f>VLOOKUP($Z587,'oddspedia-matches'!$A:$AD,AK$2,0)</f>
        <v>#N/A</v>
      </c>
      <c r="AL587" t="e">
        <f>VLOOKUP($Z587,'oddspedia-matches'!$A:$AD,AL$2,0)</f>
        <v>#N/A</v>
      </c>
      <c r="AM587" t="e">
        <f>VLOOKUP($Z587,'oddspedia-matches'!$A:$AD,AM$2,0)</f>
        <v>#N/A</v>
      </c>
      <c r="AN587" t="e">
        <f>VLOOKUP($Z587,'oddspedia-matches'!$A:$AD,AN$2,0)</f>
        <v>#N/A</v>
      </c>
      <c r="AO587" t="e">
        <f>VLOOKUP($Z587,'oddspedia-matches'!$A:$AD,AO$2,0)</f>
        <v>#N/A</v>
      </c>
      <c r="AP587" t="e">
        <f>VLOOKUP($Z587,'oddspedia-matches'!$A:$AD,AP$2,0)</f>
        <v>#N/A</v>
      </c>
      <c r="AQ587" t="e">
        <f>VLOOKUP($Z587,'oddspedia-matches'!$A:$AD,AQ$2,0)</f>
        <v>#N/A</v>
      </c>
    </row>
    <row r="588" spans="2:43" x14ac:dyDescent="0.25">
      <c r="B588" t="s">
        <v>479</v>
      </c>
      <c r="C588" t="s">
        <v>4230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tr">
        <f>VLOOKUP(E588,'Transform table'!A:B,2,0)</f>
        <v>Sportivo San Lorenzo</v>
      </c>
      <c r="Y588" t="str">
        <f>VLOOKUP(F588,'Transform table'!A:B,2,0)</f>
        <v>Guarani Asuncion</v>
      </c>
      <c r="Z588" t="str">
        <f t="shared" si="9"/>
        <v>30/07/2026Sportivo San LorenzoGuarani Asuncion</v>
      </c>
      <c r="AA588" t="e">
        <f>VLOOKUP($Z588,'oddspedia-matches'!$A:$AD,AA$2,0)</f>
        <v>#N/A</v>
      </c>
      <c r="AB588" t="e">
        <f>VLOOKUP($Z588,'oddspedia-matches'!$A:$AD,AB$2,0)</f>
        <v>#N/A</v>
      </c>
      <c r="AC588" t="e">
        <f>VLOOKUP($Z588,'oddspedia-matches'!$A:$AD,AC$2,0)</f>
        <v>#N/A</v>
      </c>
      <c r="AD588" t="e">
        <f>VLOOKUP($Z588,'oddspedia-matches'!$A:$AD,AD$2,0)</f>
        <v>#N/A</v>
      </c>
      <c r="AE588" t="e">
        <f>VLOOKUP($Z588,'oddspedia-matches'!$A:$AD,AE$2,0)</f>
        <v>#N/A</v>
      </c>
      <c r="AF588" t="e">
        <f>VLOOKUP($Z588,'oddspedia-matches'!$A:$AD,AF$2,0)</f>
        <v>#N/A</v>
      </c>
      <c r="AG588" t="e">
        <f>VLOOKUP($Z588,'oddspedia-matches'!$A:$AD,AG$2,0)</f>
        <v>#N/A</v>
      </c>
      <c r="AH588" t="e">
        <f>VLOOKUP($Z588,'oddspedia-matches'!$A:$AD,AH$2,0)</f>
        <v>#N/A</v>
      </c>
      <c r="AI588" t="e">
        <f>VLOOKUP($Z588,'oddspedia-matches'!$A:$AD,AI$2,0)</f>
        <v>#N/A</v>
      </c>
      <c r="AJ588" t="e">
        <f>VLOOKUP($Z588,'oddspedia-matches'!$A:$AD,AJ$2,0)</f>
        <v>#N/A</v>
      </c>
      <c r="AK588" t="e">
        <f>VLOOKUP($Z588,'oddspedia-matches'!$A:$AD,AK$2,0)</f>
        <v>#N/A</v>
      </c>
      <c r="AL588" t="e">
        <f>VLOOKUP($Z588,'oddspedia-matches'!$A:$AD,AL$2,0)</f>
        <v>#N/A</v>
      </c>
      <c r="AM588" t="e">
        <f>VLOOKUP($Z588,'oddspedia-matches'!$A:$AD,AM$2,0)</f>
        <v>#N/A</v>
      </c>
      <c r="AN588" t="e">
        <f>VLOOKUP($Z588,'oddspedia-matches'!$A:$AD,AN$2,0)</f>
        <v>#N/A</v>
      </c>
      <c r="AO588" t="e">
        <f>VLOOKUP($Z588,'oddspedia-matches'!$A:$AD,AO$2,0)</f>
        <v>#N/A</v>
      </c>
      <c r="AP588" t="e">
        <f>VLOOKUP($Z588,'oddspedia-matches'!$A:$AD,AP$2,0)</f>
        <v>#N/A</v>
      </c>
      <c r="AQ588" t="e">
        <f>VLOOKUP($Z588,'oddspedia-matches'!$A:$AD,AQ$2,0)</f>
        <v>#N/A</v>
      </c>
    </row>
    <row r="589" spans="2:43" x14ac:dyDescent="0.25">
      <c r="B589" t="s">
        <v>479</v>
      </c>
      <c r="C589" t="s">
        <v>4230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tr">
        <f>VLOOKUP(E589,'Transform table'!A:B,2,0)</f>
        <v>Club Libertad</v>
      </c>
      <c r="Y589" t="str">
        <f>VLOOKUP(F589,'Transform table'!A:B,2,0)</f>
        <v>CD Recoleta</v>
      </c>
      <c r="Z589" t="str">
        <f t="shared" si="9"/>
        <v>30/07/2026Club LibertadCD Recoleta</v>
      </c>
      <c r="AA589" t="e">
        <f>VLOOKUP($Z589,'oddspedia-matches'!$A:$AD,AA$2,0)</f>
        <v>#N/A</v>
      </c>
      <c r="AB589" t="e">
        <f>VLOOKUP($Z589,'oddspedia-matches'!$A:$AD,AB$2,0)</f>
        <v>#N/A</v>
      </c>
      <c r="AC589" t="e">
        <f>VLOOKUP($Z589,'oddspedia-matches'!$A:$AD,AC$2,0)</f>
        <v>#N/A</v>
      </c>
      <c r="AD589" t="e">
        <f>VLOOKUP($Z589,'oddspedia-matches'!$A:$AD,AD$2,0)</f>
        <v>#N/A</v>
      </c>
      <c r="AE589" t="e">
        <f>VLOOKUP($Z589,'oddspedia-matches'!$A:$AD,AE$2,0)</f>
        <v>#N/A</v>
      </c>
      <c r="AF589" t="e">
        <f>VLOOKUP($Z589,'oddspedia-matches'!$A:$AD,AF$2,0)</f>
        <v>#N/A</v>
      </c>
      <c r="AG589" t="e">
        <f>VLOOKUP($Z589,'oddspedia-matches'!$A:$AD,AG$2,0)</f>
        <v>#N/A</v>
      </c>
      <c r="AH589" t="e">
        <f>VLOOKUP($Z589,'oddspedia-matches'!$A:$AD,AH$2,0)</f>
        <v>#N/A</v>
      </c>
      <c r="AI589" t="e">
        <f>VLOOKUP($Z589,'oddspedia-matches'!$A:$AD,AI$2,0)</f>
        <v>#N/A</v>
      </c>
      <c r="AJ589" t="e">
        <f>VLOOKUP($Z589,'oddspedia-matches'!$A:$AD,AJ$2,0)</f>
        <v>#N/A</v>
      </c>
      <c r="AK589" t="e">
        <f>VLOOKUP($Z589,'oddspedia-matches'!$A:$AD,AK$2,0)</f>
        <v>#N/A</v>
      </c>
      <c r="AL589" t="e">
        <f>VLOOKUP($Z589,'oddspedia-matches'!$A:$AD,AL$2,0)</f>
        <v>#N/A</v>
      </c>
      <c r="AM589" t="e">
        <f>VLOOKUP($Z589,'oddspedia-matches'!$A:$AD,AM$2,0)</f>
        <v>#N/A</v>
      </c>
      <c r="AN589" t="e">
        <f>VLOOKUP($Z589,'oddspedia-matches'!$A:$AD,AN$2,0)</f>
        <v>#N/A</v>
      </c>
      <c r="AO589" t="e">
        <f>VLOOKUP($Z589,'oddspedia-matches'!$A:$AD,AO$2,0)</f>
        <v>#N/A</v>
      </c>
      <c r="AP589" t="e">
        <f>VLOOKUP($Z589,'oddspedia-matches'!$A:$AD,AP$2,0)</f>
        <v>#N/A</v>
      </c>
      <c r="AQ589" t="e">
        <f>VLOOKUP($Z589,'oddspedia-matches'!$A:$AD,AQ$2,0)</f>
        <v>#N/A</v>
      </c>
    </row>
    <row r="590" spans="2:43" x14ac:dyDescent="0.25">
      <c r="B590" t="s">
        <v>470</v>
      </c>
      <c r="C590" t="s">
        <v>4230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tr">
        <f>VLOOKUP(E590,'Transform table'!A:B,2,0)</f>
        <v>Independiente Rivadavia</v>
      </c>
      <c r="Y590" t="str">
        <f>VLOOKUP(F590,'Transform table'!A:B,2,0)</f>
        <v>Atletico Huracan</v>
      </c>
      <c r="Z590" t="str">
        <f t="shared" si="9"/>
        <v>30/07/2026Independiente RivadaviaAtletico Huracan</v>
      </c>
      <c r="AA590" t="e">
        <f>VLOOKUP($Z590,'oddspedia-matches'!$A:$AD,AA$2,0)</f>
        <v>#N/A</v>
      </c>
      <c r="AB590" t="e">
        <f>VLOOKUP($Z590,'oddspedia-matches'!$A:$AD,AB$2,0)</f>
        <v>#N/A</v>
      </c>
      <c r="AC590" t="e">
        <f>VLOOKUP($Z590,'oddspedia-matches'!$A:$AD,AC$2,0)</f>
        <v>#N/A</v>
      </c>
      <c r="AD590" t="e">
        <f>VLOOKUP($Z590,'oddspedia-matches'!$A:$AD,AD$2,0)</f>
        <v>#N/A</v>
      </c>
      <c r="AE590" t="e">
        <f>VLOOKUP($Z590,'oddspedia-matches'!$A:$AD,AE$2,0)</f>
        <v>#N/A</v>
      </c>
      <c r="AF590" t="e">
        <f>VLOOKUP($Z590,'oddspedia-matches'!$A:$AD,AF$2,0)</f>
        <v>#N/A</v>
      </c>
      <c r="AG590" t="e">
        <f>VLOOKUP($Z590,'oddspedia-matches'!$A:$AD,AG$2,0)</f>
        <v>#N/A</v>
      </c>
      <c r="AH590" t="e">
        <f>VLOOKUP($Z590,'oddspedia-matches'!$A:$AD,AH$2,0)</f>
        <v>#N/A</v>
      </c>
      <c r="AI590" t="e">
        <f>VLOOKUP($Z590,'oddspedia-matches'!$A:$AD,AI$2,0)</f>
        <v>#N/A</v>
      </c>
      <c r="AJ590" t="e">
        <f>VLOOKUP($Z590,'oddspedia-matches'!$A:$AD,AJ$2,0)</f>
        <v>#N/A</v>
      </c>
      <c r="AK590" t="e">
        <f>VLOOKUP($Z590,'oddspedia-matches'!$A:$AD,AK$2,0)</f>
        <v>#N/A</v>
      </c>
      <c r="AL590" t="e">
        <f>VLOOKUP($Z590,'oddspedia-matches'!$A:$AD,AL$2,0)</f>
        <v>#N/A</v>
      </c>
      <c r="AM590" t="e">
        <f>VLOOKUP($Z590,'oddspedia-matches'!$A:$AD,AM$2,0)</f>
        <v>#N/A</v>
      </c>
      <c r="AN590" t="e">
        <f>VLOOKUP($Z590,'oddspedia-matches'!$A:$AD,AN$2,0)</f>
        <v>#N/A</v>
      </c>
      <c r="AO590" t="e">
        <f>VLOOKUP($Z590,'oddspedia-matches'!$A:$AD,AO$2,0)</f>
        <v>#N/A</v>
      </c>
      <c r="AP590" t="e">
        <f>VLOOKUP($Z590,'oddspedia-matches'!$A:$AD,AP$2,0)</f>
        <v>#N/A</v>
      </c>
      <c r="AQ590" t="e">
        <f>VLOOKUP($Z590,'oddspedia-matches'!$A:$AD,AQ$2,0)</f>
        <v>#N/A</v>
      </c>
    </row>
    <row r="591" spans="2:43" x14ac:dyDescent="0.25">
      <c r="B591" t="s">
        <v>470</v>
      </c>
      <c r="C591" t="s">
        <v>4230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tr">
        <f>VLOOKUP(E591,'Transform table'!A:B,2,0)</f>
        <v>Talleres de Cordoba</v>
      </c>
      <c r="Y591" t="str">
        <f>VLOOKUP(F591,'Transform table'!A:B,2,0)</f>
        <v>Velez Sarsfield</v>
      </c>
      <c r="Z591" t="str">
        <f t="shared" si="9"/>
        <v>30/07/2026Talleres de CordobaVelez Sarsfield</v>
      </c>
      <c r="AA591" t="e">
        <f>VLOOKUP($Z591,'oddspedia-matches'!$A:$AD,AA$2,0)</f>
        <v>#N/A</v>
      </c>
      <c r="AB591" t="e">
        <f>VLOOKUP($Z591,'oddspedia-matches'!$A:$AD,AB$2,0)</f>
        <v>#N/A</v>
      </c>
      <c r="AC591" t="e">
        <f>VLOOKUP($Z591,'oddspedia-matches'!$A:$AD,AC$2,0)</f>
        <v>#N/A</v>
      </c>
      <c r="AD591" t="e">
        <f>VLOOKUP($Z591,'oddspedia-matches'!$A:$AD,AD$2,0)</f>
        <v>#N/A</v>
      </c>
      <c r="AE591" t="e">
        <f>VLOOKUP($Z591,'oddspedia-matches'!$A:$AD,AE$2,0)</f>
        <v>#N/A</v>
      </c>
      <c r="AF591" t="e">
        <f>VLOOKUP($Z591,'oddspedia-matches'!$A:$AD,AF$2,0)</f>
        <v>#N/A</v>
      </c>
      <c r="AG591" t="e">
        <f>VLOOKUP($Z591,'oddspedia-matches'!$A:$AD,AG$2,0)</f>
        <v>#N/A</v>
      </c>
      <c r="AH591" t="e">
        <f>VLOOKUP($Z591,'oddspedia-matches'!$A:$AD,AH$2,0)</f>
        <v>#N/A</v>
      </c>
      <c r="AI591" t="e">
        <f>VLOOKUP($Z591,'oddspedia-matches'!$A:$AD,AI$2,0)</f>
        <v>#N/A</v>
      </c>
      <c r="AJ591" t="e">
        <f>VLOOKUP($Z591,'oddspedia-matches'!$A:$AD,AJ$2,0)</f>
        <v>#N/A</v>
      </c>
      <c r="AK591" t="e">
        <f>VLOOKUP($Z591,'oddspedia-matches'!$A:$AD,AK$2,0)</f>
        <v>#N/A</v>
      </c>
      <c r="AL591" t="e">
        <f>VLOOKUP($Z591,'oddspedia-matches'!$A:$AD,AL$2,0)</f>
        <v>#N/A</v>
      </c>
      <c r="AM591" t="e">
        <f>VLOOKUP($Z591,'oddspedia-matches'!$A:$AD,AM$2,0)</f>
        <v>#N/A</v>
      </c>
      <c r="AN591" t="e">
        <f>VLOOKUP($Z591,'oddspedia-matches'!$A:$AD,AN$2,0)</f>
        <v>#N/A</v>
      </c>
      <c r="AO591" t="e">
        <f>VLOOKUP($Z591,'oddspedia-matches'!$A:$AD,AO$2,0)</f>
        <v>#N/A</v>
      </c>
      <c r="AP591" t="e">
        <f>VLOOKUP($Z591,'oddspedia-matches'!$A:$AD,AP$2,0)</f>
        <v>#N/A</v>
      </c>
      <c r="AQ591" t="e">
        <f>VLOOKUP($Z591,'oddspedia-matches'!$A:$AD,AQ$2,0)</f>
        <v>#N/A</v>
      </c>
    </row>
    <row r="592" spans="2:43" x14ac:dyDescent="0.25">
      <c r="B592" t="s">
        <v>454</v>
      </c>
      <c r="C592" t="s">
        <v>4230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tr">
        <f>VLOOKUP(E592,'Transform table'!A:B,2,0)</f>
        <v>Corinthians</v>
      </c>
      <c r="Y592" t="str">
        <f>VLOOKUP(F592,'Transform table'!A:B,2,0)</f>
        <v>Athletico Paranaense</v>
      </c>
      <c r="Z592" t="str">
        <f t="shared" si="9"/>
        <v>30/07/2026CorinthiansAthletico Paranaense</v>
      </c>
      <c r="AA592" t="e">
        <f>VLOOKUP($Z592,'oddspedia-matches'!$A:$AD,AA$2,0)</f>
        <v>#N/A</v>
      </c>
      <c r="AB592" t="e">
        <f>VLOOKUP($Z592,'oddspedia-matches'!$A:$AD,AB$2,0)</f>
        <v>#N/A</v>
      </c>
      <c r="AC592" t="e">
        <f>VLOOKUP($Z592,'oddspedia-matches'!$A:$AD,AC$2,0)</f>
        <v>#N/A</v>
      </c>
      <c r="AD592" t="e">
        <f>VLOOKUP($Z592,'oddspedia-matches'!$A:$AD,AD$2,0)</f>
        <v>#N/A</v>
      </c>
      <c r="AE592" t="e">
        <f>VLOOKUP($Z592,'oddspedia-matches'!$A:$AD,AE$2,0)</f>
        <v>#N/A</v>
      </c>
      <c r="AF592" t="e">
        <f>VLOOKUP($Z592,'oddspedia-matches'!$A:$AD,AF$2,0)</f>
        <v>#N/A</v>
      </c>
      <c r="AG592" t="e">
        <f>VLOOKUP($Z592,'oddspedia-matches'!$A:$AD,AG$2,0)</f>
        <v>#N/A</v>
      </c>
      <c r="AH592" t="e">
        <f>VLOOKUP($Z592,'oddspedia-matches'!$A:$AD,AH$2,0)</f>
        <v>#N/A</v>
      </c>
      <c r="AI592" t="e">
        <f>VLOOKUP($Z592,'oddspedia-matches'!$A:$AD,AI$2,0)</f>
        <v>#N/A</v>
      </c>
      <c r="AJ592" t="e">
        <f>VLOOKUP($Z592,'oddspedia-matches'!$A:$AD,AJ$2,0)</f>
        <v>#N/A</v>
      </c>
      <c r="AK592" t="e">
        <f>VLOOKUP($Z592,'oddspedia-matches'!$A:$AD,AK$2,0)</f>
        <v>#N/A</v>
      </c>
      <c r="AL592" t="e">
        <f>VLOOKUP($Z592,'oddspedia-matches'!$A:$AD,AL$2,0)</f>
        <v>#N/A</v>
      </c>
      <c r="AM592" t="e">
        <f>VLOOKUP($Z592,'oddspedia-matches'!$A:$AD,AM$2,0)</f>
        <v>#N/A</v>
      </c>
      <c r="AN592" t="e">
        <f>VLOOKUP($Z592,'oddspedia-matches'!$A:$AD,AN$2,0)</f>
        <v>#N/A</v>
      </c>
      <c r="AO592" t="e">
        <f>VLOOKUP($Z592,'oddspedia-matches'!$A:$AD,AO$2,0)</f>
        <v>#N/A</v>
      </c>
      <c r="AP592" t="e">
        <f>VLOOKUP($Z592,'oddspedia-matches'!$A:$AD,AP$2,0)</f>
        <v>#N/A</v>
      </c>
      <c r="AQ592" t="e">
        <f>VLOOKUP($Z592,'oddspedia-matches'!$A:$AD,AQ$2,0)</f>
        <v>#N/A</v>
      </c>
    </row>
    <row r="593" spans="2:43" x14ac:dyDescent="0.25">
      <c r="B593" t="s">
        <v>470</v>
      </c>
      <c r="C593" t="s">
        <v>4230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tr">
        <f>VLOOKUP(E593,'Transform table'!A:B,2,0)</f>
        <v>Central Cordoba SDE</v>
      </c>
      <c r="Y593" t="str">
        <f>VLOOKUP(F593,'Transform table'!A:B,2,0)</f>
        <v>Atletico Tucuman</v>
      </c>
      <c r="Z593" t="str">
        <f t="shared" si="9"/>
        <v>30/07/2026Central Cordoba SDEAtletico Tucuman</v>
      </c>
      <c r="AA593" t="e">
        <f>VLOOKUP($Z593,'oddspedia-matches'!$A:$AD,AA$2,0)</f>
        <v>#N/A</v>
      </c>
      <c r="AB593" t="e">
        <f>VLOOKUP($Z593,'oddspedia-matches'!$A:$AD,AB$2,0)</f>
        <v>#N/A</v>
      </c>
      <c r="AC593" t="e">
        <f>VLOOKUP($Z593,'oddspedia-matches'!$A:$AD,AC$2,0)</f>
        <v>#N/A</v>
      </c>
      <c r="AD593" t="e">
        <f>VLOOKUP($Z593,'oddspedia-matches'!$A:$AD,AD$2,0)</f>
        <v>#N/A</v>
      </c>
      <c r="AE593" t="e">
        <f>VLOOKUP($Z593,'oddspedia-matches'!$A:$AD,AE$2,0)</f>
        <v>#N/A</v>
      </c>
      <c r="AF593" t="e">
        <f>VLOOKUP($Z593,'oddspedia-matches'!$A:$AD,AF$2,0)</f>
        <v>#N/A</v>
      </c>
      <c r="AG593" t="e">
        <f>VLOOKUP($Z593,'oddspedia-matches'!$A:$AD,AG$2,0)</f>
        <v>#N/A</v>
      </c>
      <c r="AH593" t="e">
        <f>VLOOKUP($Z593,'oddspedia-matches'!$A:$AD,AH$2,0)</f>
        <v>#N/A</v>
      </c>
      <c r="AI593" t="e">
        <f>VLOOKUP($Z593,'oddspedia-matches'!$A:$AD,AI$2,0)</f>
        <v>#N/A</v>
      </c>
      <c r="AJ593" t="e">
        <f>VLOOKUP($Z593,'oddspedia-matches'!$A:$AD,AJ$2,0)</f>
        <v>#N/A</v>
      </c>
      <c r="AK593" t="e">
        <f>VLOOKUP($Z593,'oddspedia-matches'!$A:$AD,AK$2,0)</f>
        <v>#N/A</v>
      </c>
      <c r="AL593" t="e">
        <f>VLOOKUP($Z593,'oddspedia-matches'!$A:$AD,AL$2,0)</f>
        <v>#N/A</v>
      </c>
      <c r="AM593" t="e">
        <f>VLOOKUP($Z593,'oddspedia-matches'!$A:$AD,AM$2,0)</f>
        <v>#N/A</v>
      </c>
      <c r="AN593" t="e">
        <f>VLOOKUP($Z593,'oddspedia-matches'!$A:$AD,AN$2,0)</f>
        <v>#N/A</v>
      </c>
      <c r="AO593" t="e">
        <f>VLOOKUP($Z593,'oddspedia-matches'!$A:$AD,AO$2,0)</f>
        <v>#N/A</v>
      </c>
      <c r="AP593" t="e">
        <f>VLOOKUP($Z593,'oddspedia-matches'!$A:$AD,AP$2,0)</f>
        <v>#N/A</v>
      </c>
      <c r="AQ593" t="e">
        <f>VLOOKUP($Z593,'oddspedia-matches'!$A:$AD,AQ$2,0)</f>
        <v>#N/A</v>
      </c>
    </row>
    <row r="594" spans="2:43" x14ac:dyDescent="0.25">
      <c r="B594" t="s">
        <v>470</v>
      </c>
      <c r="C594" t="s">
        <v>4230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tr">
        <f>VLOOKUP(E594,'Transform table'!A:B,2,0)</f>
        <v>Atletico Independiente</v>
      </c>
      <c r="Y594" t="str">
        <f>VLOOKUP(F594,'Transform table'!A:B,2,0)</f>
        <v>Newell's Old Boys</v>
      </c>
      <c r="Z594" t="str">
        <f t="shared" si="9"/>
        <v>30/07/2026Atletico IndependienteNewell's Old Boys</v>
      </c>
      <c r="AA594" t="e">
        <f>VLOOKUP($Z594,'oddspedia-matches'!$A:$AD,AA$2,0)</f>
        <v>#N/A</v>
      </c>
      <c r="AB594" t="e">
        <f>VLOOKUP($Z594,'oddspedia-matches'!$A:$AD,AB$2,0)</f>
        <v>#N/A</v>
      </c>
      <c r="AC594" t="e">
        <f>VLOOKUP($Z594,'oddspedia-matches'!$A:$AD,AC$2,0)</f>
        <v>#N/A</v>
      </c>
      <c r="AD594" t="e">
        <f>VLOOKUP($Z594,'oddspedia-matches'!$A:$AD,AD$2,0)</f>
        <v>#N/A</v>
      </c>
      <c r="AE594" t="e">
        <f>VLOOKUP($Z594,'oddspedia-matches'!$A:$AD,AE$2,0)</f>
        <v>#N/A</v>
      </c>
      <c r="AF594" t="e">
        <f>VLOOKUP($Z594,'oddspedia-matches'!$A:$AD,AF$2,0)</f>
        <v>#N/A</v>
      </c>
      <c r="AG594" t="e">
        <f>VLOOKUP($Z594,'oddspedia-matches'!$A:$AD,AG$2,0)</f>
        <v>#N/A</v>
      </c>
      <c r="AH594" t="e">
        <f>VLOOKUP($Z594,'oddspedia-matches'!$A:$AD,AH$2,0)</f>
        <v>#N/A</v>
      </c>
      <c r="AI594" t="e">
        <f>VLOOKUP($Z594,'oddspedia-matches'!$A:$AD,AI$2,0)</f>
        <v>#N/A</v>
      </c>
      <c r="AJ594" t="e">
        <f>VLOOKUP($Z594,'oddspedia-matches'!$A:$AD,AJ$2,0)</f>
        <v>#N/A</v>
      </c>
      <c r="AK594" t="e">
        <f>VLOOKUP($Z594,'oddspedia-matches'!$A:$AD,AK$2,0)</f>
        <v>#N/A</v>
      </c>
      <c r="AL594" t="e">
        <f>VLOOKUP($Z594,'oddspedia-matches'!$A:$AD,AL$2,0)</f>
        <v>#N/A</v>
      </c>
      <c r="AM594" t="e">
        <f>VLOOKUP($Z594,'oddspedia-matches'!$A:$AD,AM$2,0)</f>
        <v>#N/A</v>
      </c>
      <c r="AN594" t="e">
        <f>VLOOKUP($Z594,'oddspedia-matches'!$A:$AD,AN$2,0)</f>
        <v>#N/A</v>
      </c>
      <c r="AO594" t="e">
        <f>VLOOKUP($Z594,'oddspedia-matches'!$A:$AD,AO$2,0)</f>
        <v>#N/A</v>
      </c>
      <c r="AP594" t="e">
        <f>VLOOKUP($Z594,'oddspedia-matches'!$A:$AD,AP$2,0)</f>
        <v>#N/A</v>
      </c>
      <c r="AQ594" t="e">
        <f>VLOOKUP($Z594,'oddspedia-matches'!$A:$AD,AQ$2,0)</f>
        <v>#N/A</v>
      </c>
    </row>
    <row r="595" spans="2:43" x14ac:dyDescent="0.25">
      <c r="B595" t="s">
        <v>454</v>
      </c>
      <c r="C595" t="s">
        <v>4230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tr">
        <f>VLOOKUP(E595,'Transform table'!A:B,2,0)</f>
        <v>Coritiba PR</v>
      </c>
      <c r="Y595" t="str">
        <f>VLOOKUP(F595,'Transform table'!A:B,2,0)</f>
        <v>Cruzeiro</v>
      </c>
      <c r="Z595" t="str">
        <f t="shared" si="9"/>
        <v>30/07/2026Coritiba PRCruzeiro</v>
      </c>
      <c r="AA595" t="e">
        <f>VLOOKUP($Z595,'oddspedia-matches'!$A:$AD,AA$2,0)</f>
        <v>#N/A</v>
      </c>
      <c r="AB595" t="e">
        <f>VLOOKUP($Z595,'oddspedia-matches'!$A:$AD,AB$2,0)</f>
        <v>#N/A</v>
      </c>
      <c r="AC595" t="e">
        <f>VLOOKUP($Z595,'oddspedia-matches'!$A:$AD,AC$2,0)</f>
        <v>#N/A</v>
      </c>
      <c r="AD595" t="e">
        <f>VLOOKUP($Z595,'oddspedia-matches'!$A:$AD,AD$2,0)</f>
        <v>#N/A</v>
      </c>
      <c r="AE595" t="e">
        <f>VLOOKUP($Z595,'oddspedia-matches'!$A:$AD,AE$2,0)</f>
        <v>#N/A</v>
      </c>
      <c r="AF595" t="e">
        <f>VLOOKUP($Z595,'oddspedia-matches'!$A:$AD,AF$2,0)</f>
        <v>#N/A</v>
      </c>
      <c r="AG595" t="e">
        <f>VLOOKUP($Z595,'oddspedia-matches'!$A:$AD,AG$2,0)</f>
        <v>#N/A</v>
      </c>
      <c r="AH595" t="e">
        <f>VLOOKUP($Z595,'oddspedia-matches'!$A:$AD,AH$2,0)</f>
        <v>#N/A</v>
      </c>
      <c r="AI595" t="e">
        <f>VLOOKUP($Z595,'oddspedia-matches'!$A:$AD,AI$2,0)</f>
        <v>#N/A</v>
      </c>
      <c r="AJ595" t="e">
        <f>VLOOKUP($Z595,'oddspedia-matches'!$A:$AD,AJ$2,0)</f>
        <v>#N/A</v>
      </c>
      <c r="AK595" t="e">
        <f>VLOOKUP($Z595,'oddspedia-matches'!$A:$AD,AK$2,0)</f>
        <v>#N/A</v>
      </c>
      <c r="AL595" t="e">
        <f>VLOOKUP($Z595,'oddspedia-matches'!$A:$AD,AL$2,0)</f>
        <v>#N/A</v>
      </c>
      <c r="AM595" t="e">
        <f>VLOOKUP($Z595,'oddspedia-matches'!$A:$AD,AM$2,0)</f>
        <v>#N/A</v>
      </c>
      <c r="AN595" t="e">
        <f>VLOOKUP($Z595,'oddspedia-matches'!$A:$AD,AN$2,0)</f>
        <v>#N/A</v>
      </c>
      <c r="AO595" t="e">
        <f>VLOOKUP($Z595,'oddspedia-matches'!$A:$AD,AO$2,0)</f>
        <v>#N/A</v>
      </c>
      <c r="AP595" t="e">
        <f>VLOOKUP($Z595,'oddspedia-matches'!$A:$AD,AP$2,0)</f>
        <v>#N/A</v>
      </c>
      <c r="AQ595" t="e">
        <f>VLOOKUP($Z595,'oddspedia-matches'!$A:$AD,AQ$2,0)</f>
        <v>#N/A</v>
      </c>
    </row>
    <row r="596" spans="2:43" x14ac:dyDescent="0.25">
      <c r="B596" t="s">
        <v>487</v>
      </c>
      <c r="C596" t="s">
        <v>4230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tr">
        <f>VLOOKUP(E596,'Transform table'!A:B,2,0)</f>
        <v>Atletico Bucaramanga</v>
      </c>
      <c r="Y596" t="str">
        <f>VLOOKUP(F596,'Transform table'!A:B,2,0)</f>
        <v>Llaneros</v>
      </c>
      <c r="Z596" t="str">
        <f t="shared" si="9"/>
        <v>30/07/2026Atletico BucaramangaLlaneros</v>
      </c>
      <c r="AA596" t="e">
        <f>VLOOKUP($Z596,'oddspedia-matches'!$A:$AD,AA$2,0)</f>
        <v>#N/A</v>
      </c>
      <c r="AB596" t="e">
        <f>VLOOKUP($Z596,'oddspedia-matches'!$A:$AD,AB$2,0)</f>
        <v>#N/A</v>
      </c>
      <c r="AC596" t="e">
        <f>VLOOKUP($Z596,'oddspedia-matches'!$A:$AD,AC$2,0)</f>
        <v>#N/A</v>
      </c>
      <c r="AD596" t="e">
        <f>VLOOKUP($Z596,'oddspedia-matches'!$A:$AD,AD$2,0)</f>
        <v>#N/A</v>
      </c>
      <c r="AE596" t="e">
        <f>VLOOKUP($Z596,'oddspedia-matches'!$A:$AD,AE$2,0)</f>
        <v>#N/A</v>
      </c>
      <c r="AF596" t="e">
        <f>VLOOKUP($Z596,'oddspedia-matches'!$A:$AD,AF$2,0)</f>
        <v>#N/A</v>
      </c>
      <c r="AG596" t="e">
        <f>VLOOKUP($Z596,'oddspedia-matches'!$A:$AD,AG$2,0)</f>
        <v>#N/A</v>
      </c>
      <c r="AH596" t="e">
        <f>VLOOKUP($Z596,'oddspedia-matches'!$A:$AD,AH$2,0)</f>
        <v>#N/A</v>
      </c>
      <c r="AI596" t="e">
        <f>VLOOKUP($Z596,'oddspedia-matches'!$A:$AD,AI$2,0)</f>
        <v>#N/A</v>
      </c>
      <c r="AJ596" t="e">
        <f>VLOOKUP($Z596,'oddspedia-matches'!$A:$AD,AJ$2,0)</f>
        <v>#N/A</v>
      </c>
      <c r="AK596" t="e">
        <f>VLOOKUP($Z596,'oddspedia-matches'!$A:$AD,AK$2,0)</f>
        <v>#N/A</v>
      </c>
      <c r="AL596" t="e">
        <f>VLOOKUP($Z596,'oddspedia-matches'!$A:$AD,AL$2,0)</f>
        <v>#N/A</v>
      </c>
      <c r="AM596" t="e">
        <f>VLOOKUP($Z596,'oddspedia-matches'!$A:$AD,AM$2,0)</f>
        <v>#N/A</v>
      </c>
      <c r="AN596" t="e">
        <f>VLOOKUP($Z596,'oddspedia-matches'!$A:$AD,AN$2,0)</f>
        <v>#N/A</v>
      </c>
      <c r="AO596" t="e">
        <f>VLOOKUP($Z596,'oddspedia-matches'!$A:$AD,AO$2,0)</f>
        <v>#N/A</v>
      </c>
      <c r="AP596" t="e">
        <f>VLOOKUP($Z596,'oddspedia-matches'!$A:$AD,AP$2,0)</f>
        <v>#N/A</v>
      </c>
      <c r="AQ596" t="e">
        <f>VLOOKUP($Z596,'oddspedia-matches'!$A:$AD,AQ$2,0)</f>
        <v>#N/A</v>
      </c>
    </row>
    <row r="597" spans="2:43" hidden="1" x14ac:dyDescent="0.25">
      <c r="B597" t="s">
        <v>536</v>
      </c>
      <c r="C597" t="s">
        <v>4231</v>
      </c>
      <c r="D597" s="25">
        <v>0.27083333333333331</v>
      </c>
      <c r="E597" t="s">
        <v>4232</v>
      </c>
      <c r="F597" t="s">
        <v>4233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e">
        <f>VLOOKUP(E597,'Transform table'!A:B,2,0)</f>
        <v>#N/A</v>
      </c>
      <c r="Y597" t="e">
        <f>VLOOKUP(F597,'Transform table'!A:B,2,0)</f>
        <v>#N/A</v>
      </c>
      <c r="Z597" t="e">
        <f t="shared" si="9"/>
        <v>#N/A</v>
      </c>
      <c r="AA597" t="e">
        <f>VLOOKUP($Z597,'oddspedia-matches'!$A:$AD,AA$2,0)</f>
        <v>#N/A</v>
      </c>
      <c r="AB597" t="e">
        <f>VLOOKUP($Z597,'oddspedia-matches'!$A:$AD,AB$2,0)</f>
        <v>#N/A</v>
      </c>
      <c r="AC597" t="e">
        <f>VLOOKUP($Z597,'oddspedia-matches'!$A:$AD,AC$2,0)</f>
        <v>#N/A</v>
      </c>
      <c r="AD597" t="e">
        <f>VLOOKUP($Z597,'oddspedia-matches'!$A:$AD,AD$2,0)</f>
        <v>#N/A</v>
      </c>
      <c r="AE597" t="e">
        <f>VLOOKUP($Z597,'oddspedia-matches'!$A:$AD,AE$2,0)</f>
        <v>#N/A</v>
      </c>
      <c r="AF597" t="e">
        <f>VLOOKUP($Z597,'oddspedia-matches'!$A:$AD,AF$2,0)</f>
        <v>#N/A</v>
      </c>
      <c r="AG597" t="e">
        <f>VLOOKUP($Z597,'oddspedia-matches'!$A:$AD,AG$2,0)</f>
        <v>#N/A</v>
      </c>
      <c r="AH597" t="e">
        <f>VLOOKUP($Z597,'oddspedia-matches'!$A:$AD,AH$2,0)</f>
        <v>#N/A</v>
      </c>
      <c r="AI597" t="e">
        <f>VLOOKUP($Z597,'oddspedia-matches'!$A:$AD,AI$2,0)</f>
        <v>#N/A</v>
      </c>
      <c r="AJ597" t="e">
        <f>VLOOKUP($Z597,'oddspedia-matches'!$A:$AD,AJ$2,0)</f>
        <v>#N/A</v>
      </c>
      <c r="AK597" t="e">
        <f>VLOOKUP($Z597,'oddspedia-matches'!$A:$AD,AK$2,0)</f>
        <v>#N/A</v>
      </c>
      <c r="AL597" t="e">
        <f>VLOOKUP($Z597,'oddspedia-matches'!$A:$AD,AL$2,0)</f>
        <v>#N/A</v>
      </c>
      <c r="AM597" t="e">
        <f>VLOOKUP($Z597,'oddspedia-matches'!$A:$AD,AM$2,0)</f>
        <v>#N/A</v>
      </c>
      <c r="AN597" t="e">
        <f>VLOOKUP($Z597,'oddspedia-matches'!$A:$AD,AN$2,0)</f>
        <v>#N/A</v>
      </c>
      <c r="AO597" t="e">
        <f>VLOOKUP($Z597,'oddspedia-matches'!$A:$AD,AO$2,0)</f>
        <v>#N/A</v>
      </c>
      <c r="AP597" t="e">
        <f>VLOOKUP($Z597,'oddspedia-matches'!$A:$AD,AP$2,0)</f>
        <v>#N/A</v>
      </c>
      <c r="AQ597" t="e">
        <f>VLOOKUP($Z597,'oddspedia-matches'!$A:$AD,AQ$2,0)</f>
        <v>#N/A</v>
      </c>
    </row>
    <row r="598" spans="2:43" hidden="1" x14ac:dyDescent="0.25">
      <c r="B598" t="s">
        <v>536</v>
      </c>
      <c r="C598" t="s">
        <v>4231</v>
      </c>
      <c r="D598" s="25">
        <v>0.27083333333333331</v>
      </c>
      <c r="E598" t="s">
        <v>4234</v>
      </c>
      <c r="F598" t="s">
        <v>4235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e">
        <f>VLOOKUP(E598,'Transform table'!A:B,2,0)</f>
        <v>#N/A</v>
      </c>
      <c r="Y598" t="e">
        <f>VLOOKUP(F598,'Transform table'!A:B,2,0)</f>
        <v>#N/A</v>
      </c>
      <c r="Z598" t="e">
        <f t="shared" si="9"/>
        <v>#N/A</v>
      </c>
      <c r="AA598" t="e">
        <f>VLOOKUP($Z598,'oddspedia-matches'!$A:$AD,AA$2,0)</f>
        <v>#N/A</v>
      </c>
      <c r="AB598" t="e">
        <f>VLOOKUP($Z598,'oddspedia-matches'!$A:$AD,AB$2,0)</f>
        <v>#N/A</v>
      </c>
      <c r="AC598" t="e">
        <f>VLOOKUP($Z598,'oddspedia-matches'!$A:$AD,AC$2,0)</f>
        <v>#N/A</v>
      </c>
      <c r="AD598" t="e">
        <f>VLOOKUP($Z598,'oddspedia-matches'!$A:$AD,AD$2,0)</f>
        <v>#N/A</v>
      </c>
      <c r="AE598" t="e">
        <f>VLOOKUP($Z598,'oddspedia-matches'!$A:$AD,AE$2,0)</f>
        <v>#N/A</v>
      </c>
      <c r="AF598" t="e">
        <f>VLOOKUP($Z598,'oddspedia-matches'!$A:$AD,AF$2,0)</f>
        <v>#N/A</v>
      </c>
      <c r="AG598" t="e">
        <f>VLOOKUP($Z598,'oddspedia-matches'!$A:$AD,AG$2,0)</f>
        <v>#N/A</v>
      </c>
      <c r="AH598" t="e">
        <f>VLOOKUP($Z598,'oddspedia-matches'!$A:$AD,AH$2,0)</f>
        <v>#N/A</v>
      </c>
      <c r="AI598" t="e">
        <f>VLOOKUP($Z598,'oddspedia-matches'!$A:$AD,AI$2,0)</f>
        <v>#N/A</v>
      </c>
      <c r="AJ598" t="e">
        <f>VLOOKUP($Z598,'oddspedia-matches'!$A:$AD,AJ$2,0)</f>
        <v>#N/A</v>
      </c>
      <c r="AK598" t="e">
        <f>VLOOKUP($Z598,'oddspedia-matches'!$A:$AD,AK$2,0)</f>
        <v>#N/A</v>
      </c>
      <c r="AL598" t="e">
        <f>VLOOKUP($Z598,'oddspedia-matches'!$A:$AD,AL$2,0)</f>
        <v>#N/A</v>
      </c>
      <c r="AM598" t="e">
        <f>VLOOKUP($Z598,'oddspedia-matches'!$A:$AD,AM$2,0)</f>
        <v>#N/A</v>
      </c>
      <c r="AN598" t="e">
        <f>VLOOKUP($Z598,'oddspedia-matches'!$A:$AD,AN$2,0)</f>
        <v>#N/A</v>
      </c>
      <c r="AO598" t="e">
        <f>VLOOKUP($Z598,'oddspedia-matches'!$A:$AD,AO$2,0)</f>
        <v>#N/A</v>
      </c>
      <c r="AP598" t="e">
        <f>VLOOKUP($Z598,'oddspedia-matches'!$A:$AD,AP$2,0)</f>
        <v>#N/A</v>
      </c>
      <c r="AQ598" t="e">
        <f>VLOOKUP($Z598,'oddspedia-matches'!$A:$AD,AQ$2,0)</f>
        <v>#N/A</v>
      </c>
    </row>
    <row r="599" spans="2:43" hidden="1" x14ac:dyDescent="0.25">
      <c r="B599" t="s">
        <v>472</v>
      </c>
      <c r="C599" t="s">
        <v>4231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tr">
        <f>VLOOKUP(E599,'Transform table'!A:B,2,0)</f>
        <v>Bentleigh Greens</v>
      </c>
      <c r="Y599" t="str">
        <f>VLOOKUP(F599,'Transform table'!A:B,2,0)</f>
        <v>Oakleigh Cannons</v>
      </c>
      <c r="Z599" t="str">
        <f t="shared" si="9"/>
        <v>31/07/2026Bentleigh GreensOakleigh Cannons</v>
      </c>
      <c r="AA599" t="e">
        <f>VLOOKUP($Z599,'oddspedia-matches'!$A:$AD,AA$2,0)</f>
        <v>#N/A</v>
      </c>
      <c r="AB599" t="e">
        <f>VLOOKUP($Z599,'oddspedia-matches'!$A:$AD,AB$2,0)</f>
        <v>#N/A</v>
      </c>
      <c r="AC599" t="e">
        <f>VLOOKUP($Z599,'oddspedia-matches'!$A:$AD,AC$2,0)</f>
        <v>#N/A</v>
      </c>
      <c r="AD599" t="e">
        <f>VLOOKUP($Z599,'oddspedia-matches'!$A:$AD,AD$2,0)</f>
        <v>#N/A</v>
      </c>
      <c r="AE599" t="e">
        <f>VLOOKUP($Z599,'oddspedia-matches'!$A:$AD,AE$2,0)</f>
        <v>#N/A</v>
      </c>
      <c r="AF599" t="e">
        <f>VLOOKUP($Z599,'oddspedia-matches'!$A:$AD,AF$2,0)</f>
        <v>#N/A</v>
      </c>
      <c r="AG599" t="e">
        <f>VLOOKUP($Z599,'oddspedia-matches'!$A:$AD,AG$2,0)</f>
        <v>#N/A</v>
      </c>
      <c r="AH599" t="e">
        <f>VLOOKUP($Z599,'oddspedia-matches'!$A:$AD,AH$2,0)</f>
        <v>#N/A</v>
      </c>
      <c r="AI599" t="e">
        <f>VLOOKUP($Z599,'oddspedia-matches'!$A:$AD,AI$2,0)</f>
        <v>#N/A</v>
      </c>
      <c r="AJ599" t="e">
        <f>VLOOKUP($Z599,'oddspedia-matches'!$A:$AD,AJ$2,0)</f>
        <v>#N/A</v>
      </c>
      <c r="AK599" t="e">
        <f>VLOOKUP($Z599,'oddspedia-matches'!$A:$AD,AK$2,0)</f>
        <v>#N/A</v>
      </c>
      <c r="AL599" t="e">
        <f>VLOOKUP($Z599,'oddspedia-matches'!$A:$AD,AL$2,0)</f>
        <v>#N/A</v>
      </c>
      <c r="AM599" t="e">
        <f>VLOOKUP($Z599,'oddspedia-matches'!$A:$AD,AM$2,0)</f>
        <v>#N/A</v>
      </c>
      <c r="AN599" t="e">
        <f>VLOOKUP($Z599,'oddspedia-matches'!$A:$AD,AN$2,0)</f>
        <v>#N/A</v>
      </c>
      <c r="AO599" t="e">
        <f>VLOOKUP($Z599,'oddspedia-matches'!$A:$AD,AO$2,0)</f>
        <v>#N/A</v>
      </c>
      <c r="AP599" t="e">
        <f>VLOOKUP($Z599,'oddspedia-matches'!$A:$AD,AP$2,0)</f>
        <v>#N/A</v>
      </c>
      <c r="AQ599" t="e">
        <f>VLOOKUP($Z599,'oddspedia-matches'!$A:$AD,AQ$2,0)</f>
        <v>#N/A</v>
      </c>
    </row>
    <row r="600" spans="2:43" hidden="1" x14ac:dyDescent="0.25">
      <c r="B600" t="s">
        <v>463</v>
      </c>
      <c r="C600" t="s">
        <v>4231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tr">
        <f>VLOOKUP(E600,'Transform table'!A:B,2,0)</f>
        <v>Cooks Hill United</v>
      </c>
      <c r="Y600" t="str">
        <f>VLOOKUP(F600,'Transform table'!A:B,2,0)</f>
        <v>Broadmeadow Magic</v>
      </c>
      <c r="Z600" t="str">
        <f t="shared" si="9"/>
        <v>31/07/2026Cooks Hill UnitedBroadmeadow Magic</v>
      </c>
      <c r="AA600" t="e">
        <f>VLOOKUP($Z600,'oddspedia-matches'!$A:$AD,AA$2,0)</f>
        <v>#N/A</v>
      </c>
      <c r="AB600" t="e">
        <f>VLOOKUP($Z600,'oddspedia-matches'!$A:$AD,AB$2,0)</f>
        <v>#N/A</v>
      </c>
      <c r="AC600" t="e">
        <f>VLOOKUP($Z600,'oddspedia-matches'!$A:$AD,AC$2,0)</f>
        <v>#N/A</v>
      </c>
      <c r="AD600" t="e">
        <f>VLOOKUP($Z600,'oddspedia-matches'!$A:$AD,AD$2,0)</f>
        <v>#N/A</v>
      </c>
      <c r="AE600" t="e">
        <f>VLOOKUP($Z600,'oddspedia-matches'!$A:$AD,AE$2,0)</f>
        <v>#N/A</v>
      </c>
      <c r="AF600" t="e">
        <f>VLOOKUP($Z600,'oddspedia-matches'!$A:$AD,AF$2,0)</f>
        <v>#N/A</v>
      </c>
      <c r="AG600" t="e">
        <f>VLOOKUP($Z600,'oddspedia-matches'!$A:$AD,AG$2,0)</f>
        <v>#N/A</v>
      </c>
      <c r="AH600" t="e">
        <f>VLOOKUP($Z600,'oddspedia-matches'!$A:$AD,AH$2,0)</f>
        <v>#N/A</v>
      </c>
      <c r="AI600" t="e">
        <f>VLOOKUP($Z600,'oddspedia-matches'!$A:$AD,AI$2,0)</f>
        <v>#N/A</v>
      </c>
      <c r="AJ600" t="e">
        <f>VLOOKUP($Z600,'oddspedia-matches'!$A:$AD,AJ$2,0)</f>
        <v>#N/A</v>
      </c>
      <c r="AK600" t="e">
        <f>VLOOKUP($Z600,'oddspedia-matches'!$A:$AD,AK$2,0)</f>
        <v>#N/A</v>
      </c>
      <c r="AL600" t="e">
        <f>VLOOKUP($Z600,'oddspedia-matches'!$A:$AD,AL$2,0)</f>
        <v>#N/A</v>
      </c>
      <c r="AM600" t="e">
        <f>VLOOKUP($Z600,'oddspedia-matches'!$A:$AD,AM$2,0)</f>
        <v>#N/A</v>
      </c>
      <c r="AN600" t="e">
        <f>VLOOKUP($Z600,'oddspedia-matches'!$A:$AD,AN$2,0)</f>
        <v>#N/A</v>
      </c>
      <c r="AO600" t="e">
        <f>VLOOKUP($Z600,'oddspedia-matches'!$A:$AD,AO$2,0)</f>
        <v>#N/A</v>
      </c>
      <c r="AP600" t="e">
        <f>VLOOKUP($Z600,'oddspedia-matches'!$A:$AD,AP$2,0)</f>
        <v>#N/A</v>
      </c>
      <c r="AQ600" t="e">
        <f>VLOOKUP($Z600,'oddspedia-matches'!$A:$AD,AQ$2,0)</f>
        <v>#N/A</v>
      </c>
    </row>
    <row r="601" spans="2:43" hidden="1" x14ac:dyDescent="0.25">
      <c r="B601" t="s">
        <v>498</v>
      </c>
      <c r="C601" t="s">
        <v>4231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tr">
        <f>VLOOKUP(E601,'Transform table'!A:B,2,0)</f>
        <v>Campbelltown City</v>
      </c>
      <c r="Y601" t="str">
        <f>VLOOKUP(F601,'Transform table'!A:B,2,0)</f>
        <v>Adelaide City</v>
      </c>
      <c r="Z601" t="str">
        <f t="shared" si="9"/>
        <v>31/07/2026Campbelltown CityAdelaide City</v>
      </c>
      <c r="AA601" t="e">
        <f>VLOOKUP($Z601,'oddspedia-matches'!$A:$AD,AA$2,0)</f>
        <v>#N/A</v>
      </c>
      <c r="AB601" t="e">
        <f>VLOOKUP($Z601,'oddspedia-matches'!$A:$AD,AB$2,0)</f>
        <v>#N/A</v>
      </c>
      <c r="AC601" t="e">
        <f>VLOOKUP($Z601,'oddspedia-matches'!$A:$AD,AC$2,0)</f>
        <v>#N/A</v>
      </c>
      <c r="AD601" t="e">
        <f>VLOOKUP($Z601,'oddspedia-matches'!$A:$AD,AD$2,0)</f>
        <v>#N/A</v>
      </c>
      <c r="AE601" t="e">
        <f>VLOOKUP($Z601,'oddspedia-matches'!$A:$AD,AE$2,0)</f>
        <v>#N/A</v>
      </c>
      <c r="AF601" t="e">
        <f>VLOOKUP($Z601,'oddspedia-matches'!$A:$AD,AF$2,0)</f>
        <v>#N/A</v>
      </c>
      <c r="AG601" t="e">
        <f>VLOOKUP($Z601,'oddspedia-matches'!$A:$AD,AG$2,0)</f>
        <v>#N/A</v>
      </c>
      <c r="AH601" t="e">
        <f>VLOOKUP($Z601,'oddspedia-matches'!$A:$AD,AH$2,0)</f>
        <v>#N/A</v>
      </c>
      <c r="AI601" t="e">
        <f>VLOOKUP($Z601,'oddspedia-matches'!$A:$AD,AI$2,0)</f>
        <v>#N/A</v>
      </c>
      <c r="AJ601" t="e">
        <f>VLOOKUP($Z601,'oddspedia-matches'!$A:$AD,AJ$2,0)</f>
        <v>#N/A</v>
      </c>
      <c r="AK601" t="e">
        <f>VLOOKUP($Z601,'oddspedia-matches'!$A:$AD,AK$2,0)</f>
        <v>#N/A</v>
      </c>
      <c r="AL601" t="e">
        <f>VLOOKUP($Z601,'oddspedia-matches'!$A:$AD,AL$2,0)</f>
        <v>#N/A</v>
      </c>
      <c r="AM601" t="e">
        <f>VLOOKUP($Z601,'oddspedia-matches'!$A:$AD,AM$2,0)</f>
        <v>#N/A</v>
      </c>
      <c r="AN601" t="e">
        <f>VLOOKUP($Z601,'oddspedia-matches'!$A:$AD,AN$2,0)</f>
        <v>#N/A</v>
      </c>
      <c r="AO601" t="e">
        <f>VLOOKUP($Z601,'oddspedia-matches'!$A:$AD,AO$2,0)</f>
        <v>#N/A</v>
      </c>
      <c r="AP601" t="e">
        <f>VLOOKUP($Z601,'oddspedia-matches'!$A:$AD,AP$2,0)</f>
        <v>#N/A</v>
      </c>
      <c r="AQ601" t="e">
        <f>VLOOKUP($Z601,'oddspedia-matches'!$A:$AD,AQ$2,0)</f>
        <v>#N/A</v>
      </c>
    </row>
    <row r="602" spans="2:43" hidden="1" x14ac:dyDescent="0.25">
      <c r="B602" t="s">
        <v>472</v>
      </c>
      <c r="C602" t="s">
        <v>4231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tr">
        <f>VLOOKUP(E602,'Transform table'!A:B,2,0)</f>
        <v>Preston Lions</v>
      </c>
      <c r="Y602" t="str">
        <f>VLOOKUP(F602,'Transform table'!A:B,2,0)</f>
        <v>Green Gully SC</v>
      </c>
      <c r="Z602" t="str">
        <f t="shared" si="9"/>
        <v>31/07/2026Preston LionsGreen Gully SC</v>
      </c>
      <c r="AA602" t="e">
        <f>VLOOKUP($Z602,'oddspedia-matches'!$A:$AD,AA$2,0)</f>
        <v>#N/A</v>
      </c>
      <c r="AB602" t="e">
        <f>VLOOKUP($Z602,'oddspedia-matches'!$A:$AD,AB$2,0)</f>
        <v>#N/A</v>
      </c>
      <c r="AC602" t="e">
        <f>VLOOKUP($Z602,'oddspedia-matches'!$A:$AD,AC$2,0)</f>
        <v>#N/A</v>
      </c>
      <c r="AD602" t="e">
        <f>VLOOKUP($Z602,'oddspedia-matches'!$A:$AD,AD$2,0)</f>
        <v>#N/A</v>
      </c>
      <c r="AE602" t="e">
        <f>VLOOKUP($Z602,'oddspedia-matches'!$A:$AD,AE$2,0)</f>
        <v>#N/A</v>
      </c>
      <c r="AF602" t="e">
        <f>VLOOKUP($Z602,'oddspedia-matches'!$A:$AD,AF$2,0)</f>
        <v>#N/A</v>
      </c>
      <c r="AG602" t="e">
        <f>VLOOKUP($Z602,'oddspedia-matches'!$A:$AD,AG$2,0)</f>
        <v>#N/A</v>
      </c>
      <c r="AH602" t="e">
        <f>VLOOKUP($Z602,'oddspedia-matches'!$A:$AD,AH$2,0)</f>
        <v>#N/A</v>
      </c>
      <c r="AI602" t="e">
        <f>VLOOKUP($Z602,'oddspedia-matches'!$A:$AD,AI$2,0)</f>
        <v>#N/A</v>
      </c>
      <c r="AJ602" t="e">
        <f>VLOOKUP($Z602,'oddspedia-matches'!$A:$AD,AJ$2,0)</f>
        <v>#N/A</v>
      </c>
      <c r="AK602" t="e">
        <f>VLOOKUP($Z602,'oddspedia-matches'!$A:$AD,AK$2,0)</f>
        <v>#N/A</v>
      </c>
      <c r="AL602" t="e">
        <f>VLOOKUP($Z602,'oddspedia-matches'!$A:$AD,AL$2,0)</f>
        <v>#N/A</v>
      </c>
      <c r="AM602" t="e">
        <f>VLOOKUP($Z602,'oddspedia-matches'!$A:$AD,AM$2,0)</f>
        <v>#N/A</v>
      </c>
      <c r="AN602" t="e">
        <f>VLOOKUP($Z602,'oddspedia-matches'!$A:$AD,AN$2,0)</f>
        <v>#N/A</v>
      </c>
      <c r="AO602" t="e">
        <f>VLOOKUP($Z602,'oddspedia-matches'!$A:$AD,AO$2,0)</f>
        <v>#N/A</v>
      </c>
      <c r="AP602" t="e">
        <f>VLOOKUP($Z602,'oddspedia-matches'!$A:$AD,AP$2,0)</f>
        <v>#N/A</v>
      </c>
      <c r="AQ602" t="e">
        <f>VLOOKUP($Z602,'oddspedia-matches'!$A:$AD,AQ$2,0)</f>
        <v>#N/A</v>
      </c>
    </row>
    <row r="603" spans="2:43" hidden="1" x14ac:dyDescent="0.25">
      <c r="B603" t="s">
        <v>543</v>
      </c>
      <c r="C603" t="s">
        <v>4231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tr">
        <f>VLOOKUP(E603,'Transform table'!A:B,2,0)</f>
        <v>Henan Jianye</v>
      </c>
      <c r="Y603" t="str">
        <f>VLOOKUP(F603,'Transform table'!A:B,2,0)</f>
        <v>Dalian Young Boy</v>
      </c>
      <c r="Z603" t="str">
        <f t="shared" si="9"/>
        <v>31/07/2026Henan JianyeDalian Young Boy</v>
      </c>
      <c r="AA603" t="e">
        <f>VLOOKUP($Z603,'oddspedia-matches'!$A:$AD,AA$2,0)</f>
        <v>#N/A</v>
      </c>
      <c r="AB603" t="e">
        <f>VLOOKUP($Z603,'oddspedia-matches'!$A:$AD,AB$2,0)</f>
        <v>#N/A</v>
      </c>
      <c r="AC603" t="e">
        <f>VLOOKUP($Z603,'oddspedia-matches'!$A:$AD,AC$2,0)</f>
        <v>#N/A</v>
      </c>
      <c r="AD603" t="e">
        <f>VLOOKUP($Z603,'oddspedia-matches'!$A:$AD,AD$2,0)</f>
        <v>#N/A</v>
      </c>
      <c r="AE603" t="e">
        <f>VLOOKUP($Z603,'oddspedia-matches'!$A:$AD,AE$2,0)</f>
        <v>#N/A</v>
      </c>
      <c r="AF603" t="e">
        <f>VLOOKUP($Z603,'oddspedia-matches'!$A:$AD,AF$2,0)</f>
        <v>#N/A</v>
      </c>
      <c r="AG603" t="e">
        <f>VLOOKUP($Z603,'oddspedia-matches'!$A:$AD,AG$2,0)</f>
        <v>#N/A</v>
      </c>
      <c r="AH603" t="e">
        <f>VLOOKUP($Z603,'oddspedia-matches'!$A:$AD,AH$2,0)</f>
        <v>#N/A</v>
      </c>
      <c r="AI603" t="e">
        <f>VLOOKUP($Z603,'oddspedia-matches'!$A:$AD,AI$2,0)</f>
        <v>#N/A</v>
      </c>
      <c r="AJ603" t="e">
        <f>VLOOKUP($Z603,'oddspedia-matches'!$A:$AD,AJ$2,0)</f>
        <v>#N/A</v>
      </c>
      <c r="AK603" t="e">
        <f>VLOOKUP($Z603,'oddspedia-matches'!$A:$AD,AK$2,0)</f>
        <v>#N/A</v>
      </c>
      <c r="AL603" t="e">
        <f>VLOOKUP($Z603,'oddspedia-matches'!$A:$AD,AL$2,0)</f>
        <v>#N/A</v>
      </c>
      <c r="AM603" t="e">
        <f>VLOOKUP($Z603,'oddspedia-matches'!$A:$AD,AM$2,0)</f>
        <v>#N/A</v>
      </c>
      <c r="AN603" t="e">
        <f>VLOOKUP($Z603,'oddspedia-matches'!$A:$AD,AN$2,0)</f>
        <v>#N/A</v>
      </c>
      <c r="AO603" t="e">
        <f>VLOOKUP($Z603,'oddspedia-matches'!$A:$AD,AO$2,0)</f>
        <v>#N/A</v>
      </c>
      <c r="AP603" t="e">
        <f>VLOOKUP($Z603,'oddspedia-matches'!$A:$AD,AP$2,0)</f>
        <v>#N/A</v>
      </c>
      <c r="AQ603" t="e">
        <f>VLOOKUP($Z603,'oddspedia-matches'!$A:$AD,AQ$2,0)</f>
        <v>#N/A</v>
      </c>
    </row>
    <row r="604" spans="2:43" hidden="1" x14ac:dyDescent="0.25">
      <c r="B604" t="s">
        <v>4236</v>
      </c>
      <c r="C604" t="s">
        <v>4231</v>
      </c>
      <c r="D604" s="25">
        <v>0.5</v>
      </c>
      <c r="E604" t="s">
        <v>3036</v>
      </c>
      <c r="F604" t="s">
        <v>4237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e">
        <f>VLOOKUP(E604,'Transform table'!A:B,2,0)</f>
        <v>#N/A</v>
      </c>
      <c r="Y604" t="e">
        <f>VLOOKUP(F604,'Transform table'!A:B,2,0)</f>
        <v>#N/A</v>
      </c>
      <c r="Z604" t="e">
        <f t="shared" si="9"/>
        <v>#N/A</v>
      </c>
      <c r="AA604" t="e">
        <f>VLOOKUP($Z604,'oddspedia-matches'!$A:$AD,AA$2,0)</f>
        <v>#N/A</v>
      </c>
      <c r="AB604" t="e">
        <f>VLOOKUP($Z604,'oddspedia-matches'!$A:$AD,AB$2,0)</f>
        <v>#N/A</v>
      </c>
      <c r="AC604" t="e">
        <f>VLOOKUP($Z604,'oddspedia-matches'!$A:$AD,AC$2,0)</f>
        <v>#N/A</v>
      </c>
      <c r="AD604" t="e">
        <f>VLOOKUP($Z604,'oddspedia-matches'!$A:$AD,AD$2,0)</f>
        <v>#N/A</v>
      </c>
      <c r="AE604" t="e">
        <f>VLOOKUP($Z604,'oddspedia-matches'!$A:$AD,AE$2,0)</f>
        <v>#N/A</v>
      </c>
      <c r="AF604" t="e">
        <f>VLOOKUP($Z604,'oddspedia-matches'!$A:$AD,AF$2,0)</f>
        <v>#N/A</v>
      </c>
      <c r="AG604" t="e">
        <f>VLOOKUP($Z604,'oddspedia-matches'!$A:$AD,AG$2,0)</f>
        <v>#N/A</v>
      </c>
      <c r="AH604" t="e">
        <f>VLOOKUP($Z604,'oddspedia-matches'!$A:$AD,AH$2,0)</f>
        <v>#N/A</v>
      </c>
      <c r="AI604" t="e">
        <f>VLOOKUP($Z604,'oddspedia-matches'!$A:$AD,AI$2,0)</f>
        <v>#N/A</v>
      </c>
      <c r="AJ604" t="e">
        <f>VLOOKUP($Z604,'oddspedia-matches'!$A:$AD,AJ$2,0)</f>
        <v>#N/A</v>
      </c>
      <c r="AK604" t="e">
        <f>VLOOKUP($Z604,'oddspedia-matches'!$A:$AD,AK$2,0)</f>
        <v>#N/A</v>
      </c>
      <c r="AL604" t="e">
        <f>VLOOKUP($Z604,'oddspedia-matches'!$A:$AD,AL$2,0)</f>
        <v>#N/A</v>
      </c>
      <c r="AM604" t="e">
        <f>VLOOKUP($Z604,'oddspedia-matches'!$A:$AD,AM$2,0)</f>
        <v>#N/A</v>
      </c>
      <c r="AN604" t="e">
        <f>VLOOKUP($Z604,'oddspedia-matches'!$A:$AD,AN$2,0)</f>
        <v>#N/A</v>
      </c>
      <c r="AO604" t="e">
        <f>VLOOKUP($Z604,'oddspedia-matches'!$A:$AD,AO$2,0)</f>
        <v>#N/A</v>
      </c>
      <c r="AP604" t="e">
        <f>VLOOKUP($Z604,'oddspedia-matches'!$A:$AD,AP$2,0)</f>
        <v>#N/A</v>
      </c>
      <c r="AQ604" t="e">
        <f>VLOOKUP($Z604,'oddspedia-matches'!$A:$AD,AQ$2,0)</f>
        <v>#N/A</v>
      </c>
    </row>
    <row r="605" spans="2:43" hidden="1" x14ac:dyDescent="0.25">
      <c r="B605" t="s">
        <v>448</v>
      </c>
      <c r="C605" t="s">
        <v>4231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tr">
        <f>VLOOKUP(E605,'Transform table'!A:B,2,0)</f>
        <v>EIF</v>
      </c>
      <c r="Y605" t="str">
        <f>VLOOKUP(F605,'Transform table'!A:B,2,0)</f>
        <v>Klubi 04</v>
      </c>
      <c r="Z605" t="str">
        <f t="shared" si="9"/>
        <v>31/07/2026EIFKlubi 04</v>
      </c>
      <c r="AA605" t="e">
        <f>VLOOKUP($Z605,'oddspedia-matches'!$A:$AD,AA$2,0)</f>
        <v>#N/A</v>
      </c>
      <c r="AB605" t="e">
        <f>VLOOKUP($Z605,'oddspedia-matches'!$A:$AD,AB$2,0)</f>
        <v>#N/A</v>
      </c>
      <c r="AC605" t="e">
        <f>VLOOKUP($Z605,'oddspedia-matches'!$A:$AD,AC$2,0)</f>
        <v>#N/A</v>
      </c>
      <c r="AD605" t="e">
        <f>VLOOKUP($Z605,'oddspedia-matches'!$A:$AD,AD$2,0)</f>
        <v>#N/A</v>
      </c>
      <c r="AE605" t="e">
        <f>VLOOKUP($Z605,'oddspedia-matches'!$A:$AD,AE$2,0)</f>
        <v>#N/A</v>
      </c>
      <c r="AF605" t="e">
        <f>VLOOKUP($Z605,'oddspedia-matches'!$A:$AD,AF$2,0)</f>
        <v>#N/A</v>
      </c>
      <c r="AG605" t="e">
        <f>VLOOKUP($Z605,'oddspedia-matches'!$A:$AD,AG$2,0)</f>
        <v>#N/A</v>
      </c>
      <c r="AH605" t="e">
        <f>VLOOKUP($Z605,'oddspedia-matches'!$A:$AD,AH$2,0)</f>
        <v>#N/A</v>
      </c>
      <c r="AI605" t="e">
        <f>VLOOKUP($Z605,'oddspedia-matches'!$A:$AD,AI$2,0)</f>
        <v>#N/A</v>
      </c>
      <c r="AJ605" t="e">
        <f>VLOOKUP($Z605,'oddspedia-matches'!$A:$AD,AJ$2,0)</f>
        <v>#N/A</v>
      </c>
      <c r="AK605" t="e">
        <f>VLOOKUP($Z605,'oddspedia-matches'!$A:$AD,AK$2,0)</f>
        <v>#N/A</v>
      </c>
      <c r="AL605" t="e">
        <f>VLOOKUP($Z605,'oddspedia-matches'!$A:$AD,AL$2,0)</f>
        <v>#N/A</v>
      </c>
      <c r="AM605" t="e">
        <f>VLOOKUP($Z605,'oddspedia-matches'!$A:$AD,AM$2,0)</f>
        <v>#N/A</v>
      </c>
      <c r="AN605" t="e">
        <f>VLOOKUP($Z605,'oddspedia-matches'!$A:$AD,AN$2,0)</f>
        <v>#N/A</v>
      </c>
      <c r="AO605" t="e">
        <f>VLOOKUP($Z605,'oddspedia-matches'!$A:$AD,AO$2,0)</f>
        <v>#N/A</v>
      </c>
      <c r="AP605" t="e">
        <f>VLOOKUP($Z605,'oddspedia-matches'!$A:$AD,AP$2,0)</f>
        <v>#N/A</v>
      </c>
      <c r="AQ605" t="e">
        <f>VLOOKUP($Z605,'oddspedia-matches'!$A:$AD,AQ$2,0)</f>
        <v>#N/A</v>
      </c>
    </row>
    <row r="606" spans="2:43" hidden="1" x14ac:dyDescent="0.25">
      <c r="B606" t="s">
        <v>448</v>
      </c>
      <c r="C606" t="s">
        <v>4231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tr">
        <f>VLOOKUP(E606,'Transform table'!A:B,2,0)</f>
        <v>KTP</v>
      </c>
      <c r="Y606" t="str">
        <f>VLOOKUP(F606,'Transform table'!A:B,2,0)</f>
        <v>Seinajoen JK II</v>
      </c>
      <c r="Z606" t="str">
        <f t="shared" si="9"/>
        <v>31/07/2026KTPSeinajoen JK II</v>
      </c>
      <c r="AA606" t="e">
        <f>VLOOKUP($Z606,'oddspedia-matches'!$A:$AD,AA$2,0)</f>
        <v>#N/A</v>
      </c>
      <c r="AB606" t="e">
        <f>VLOOKUP($Z606,'oddspedia-matches'!$A:$AD,AB$2,0)</f>
        <v>#N/A</v>
      </c>
      <c r="AC606" t="e">
        <f>VLOOKUP($Z606,'oddspedia-matches'!$A:$AD,AC$2,0)</f>
        <v>#N/A</v>
      </c>
      <c r="AD606" t="e">
        <f>VLOOKUP($Z606,'oddspedia-matches'!$A:$AD,AD$2,0)</f>
        <v>#N/A</v>
      </c>
      <c r="AE606" t="e">
        <f>VLOOKUP($Z606,'oddspedia-matches'!$A:$AD,AE$2,0)</f>
        <v>#N/A</v>
      </c>
      <c r="AF606" t="e">
        <f>VLOOKUP($Z606,'oddspedia-matches'!$A:$AD,AF$2,0)</f>
        <v>#N/A</v>
      </c>
      <c r="AG606" t="e">
        <f>VLOOKUP($Z606,'oddspedia-matches'!$A:$AD,AG$2,0)</f>
        <v>#N/A</v>
      </c>
      <c r="AH606" t="e">
        <f>VLOOKUP($Z606,'oddspedia-matches'!$A:$AD,AH$2,0)</f>
        <v>#N/A</v>
      </c>
      <c r="AI606" t="e">
        <f>VLOOKUP($Z606,'oddspedia-matches'!$A:$AD,AI$2,0)</f>
        <v>#N/A</v>
      </c>
      <c r="AJ606" t="e">
        <f>VLOOKUP($Z606,'oddspedia-matches'!$A:$AD,AJ$2,0)</f>
        <v>#N/A</v>
      </c>
      <c r="AK606" t="e">
        <f>VLOOKUP($Z606,'oddspedia-matches'!$A:$AD,AK$2,0)</f>
        <v>#N/A</v>
      </c>
      <c r="AL606" t="e">
        <f>VLOOKUP($Z606,'oddspedia-matches'!$A:$AD,AL$2,0)</f>
        <v>#N/A</v>
      </c>
      <c r="AM606" t="e">
        <f>VLOOKUP($Z606,'oddspedia-matches'!$A:$AD,AM$2,0)</f>
        <v>#N/A</v>
      </c>
      <c r="AN606" t="e">
        <f>VLOOKUP($Z606,'oddspedia-matches'!$A:$AD,AN$2,0)</f>
        <v>#N/A</v>
      </c>
      <c r="AO606" t="e">
        <f>VLOOKUP($Z606,'oddspedia-matches'!$A:$AD,AO$2,0)</f>
        <v>#N/A</v>
      </c>
      <c r="AP606" t="e">
        <f>VLOOKUP($Z606,'oddspedia-matches'!$A:$AD,AP$2,0)</f>
        <v>#N/A</v>
      </c>
      <c r="AQ606" t="e">
        <f>VLOOKUP($Z606,'oddspedia-matches'!$A:$AD,AQ$2,0)</f>
        <v>#N/A</v>
      </c>
    </row>
    <row r="607" spans="2:43" hidden="1" x14ac:dyDescent="0.25">
      <c r="B607" t="s">
        <v>450</v>
      </c>
      <c r="C607" t="s">
        <v>4231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tr">
        <f>VLOOKUP(E607,'Transform table'!A:B,2,0)</f>
        <v>NFA Kaunas</v>
      </c>
      <c r="Y607" t="str">
        <f>VLOOKUP(F607,'Transform table'!A:B,2,0)</f>
        <v>Lietava Jonava</v>
      </c>
      <c r="Z607" t="str">
        <f t="shared" si="9"/>
        <v>31/07/2026NFA KaunasLietava Jonava</v>
      </c>
      <c r="AA607" t="e">
        <f>VLOOKUP($Z607,'oddspedia-matches'!$A:$AD,AA$2,0)</f>
        <v>#N/A</v>
      </c>
      <c r="AB607" t="e">
        <f>VLOOKUP($Z607,'oddspedia-matches'!$A:$AD,AB$2,0)</f>
        <v>#N/A</v>
      </c>
      <c r="AC607" t="e">
        <f>VLOOKUP($Z607,'oddspedia-matches'!$A:$AD,AC$2,0)</f>
        <v>#N/A</v>
      </c>
      <c r="AD607" t="e">
        <f>VLOOKUP($Z607,'oddspedia-matches'!$A:$AD,AD$2,0)</f>
        <v>#N/A</v>
      </c>
      <c r="AE607" t="e">
        <f>VLOOKUP($Z607,'oddspedia-matches'!$A:$AD,AE$2,0)</f>
        <v>#N/A</v>
      </c>
      <c r="AF607" t="e">
        <f>VLOOKUP($Z607,'oddspedia-matches'!$A:$AD,AF$2,0)</f>
        <v>#N/A</v>
      </c>
      <c r="AG607" t="e">
        <f>VLOOKUP($Z607,'oddspedia-matches'!$A:$AD,AG$2,0)</f>
        <v>#N/A</v>
      </c>
      <c r="AH607" t="e">
        <f>VLOOKUP($Z607,'oddspedia-matches'!$A:$AD,AH$2,0)</f>
        <v>#N/A</v>
      </c>
      <c r="AI607" t="e">
        <f>VLOOKUP($Z607,'oddspedia-matches'!$A:$AD,AI$2,0)</f>
        <v>#N/A</v>
      </c>
      <c r="AJ607" t="e">
        <f>VLOOKUP($Z607,'oddspedia-matches'!$A:$AD,AJ$2,0)</f>
        <v>#N/A</v>
      </c>
      <c r="AK607" t="e">
        <f>VLOOKUP($Z607,'oddspedia-matches'!$A:$AD,AK$2,0)</f>
        <v>#N/A</v>
      </c>
      <c r="AL607" t="e">
        <f>VLOOKUP($Z607,'oddspedia-matches'!$A:$AD,AL$2,0)</f>
        <v>#N/A</v>
      </c>
      <c r="AM607" t="e">
        <f>VLOOKUP($Z607,'oddspedia-matches'!$A:$AD,AM$2,0)</f>
        <v>#N/A</v>
      </c>
      <c r="AN607" t="e">
        <f>VLOOKUP($Z607,'oddspedia-matches'!$A:$AD,AN$2,0)</f>
        <v>#N/A</v>
      </c>
      <c r="AO607" t="e">
        <f>VLOOKUP($Z607,'oddspedia-matches'!$A:$AD,AO$2,0)</f>
        <v>#N/A</v>
      </c>
      <c r="AP607" t="e">
        <f>VLOOKUP($Z607,'oddspedia-matches'!$A:$AD,AP$2,0)</f>
        <v>#N/A</v>
      </c>
      <c r="AQ607" t="e">
        <f>VLOOKUP($Z607,'oddspedia-matches'!$A:$AD,AQ$2,0)</f>
        <v>#N/A</v>
      </c>
    </row>
    <row r="608" spans="2:43" hidden="1" x14ac:dyDescent="0.25">
      <c r="B608" t="s">
        <v>4238</v>
      </c>
      <c r="C608" t="s">
        <v>4231</v>
      </c>
      <c r="D608" s="25">
        <v>0.54166666666666663</v>
      </c>
      <c r="E608" t="s">
        <v>4239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e">
        <f>VLOOKUP(E608,'Transform table'!A:B,2,0)</f>
        <v>#N/A</v>
      </c>
      <c r="Y608" t="e">
        <f>VLOOKUP(F608,'Transform table'!A:B,2,0)</f>
        <v>#N/A</v>
      </c>
      <c r="Z608" t="e">
        <f t="shared" si="9"/>
        <v>#N/A</v>
      </c>
      <c r="AA608" t="e">
        <f>VLOOKUP($Z608,'oddspedia-matches'!$A:$AD,AA$2,0)</f>
        <v>#N/A</v>
      </c>
      <c r="AB608" t="e">
        <f>VLOOKUP($Z608,'oddspedia-matches'!$A:$AD,AB$2,0)</f>
        <v>#N/A</v>
      </c>
      <c r="AC608" t="e">
        <f>VLOOKUP($Z608,'oddspedia-matches'!$A:$AD,AC$2,0)</f>
        <v>#N/A</v>
      </c>
      <c r="AD608" t="e">
        <f>VLOOKUP($Z608,'oddspedia-matches'!$A:$AD,AD$2,0)</f>
        <v>#N/A</v>
      </c>
      <c r="AE608" t="e">
        <f>VLOOKUP($Z608,'oddspedia-matches'!$A:$AD,AE$2,0)</f>
        <v>#N/A</v>
      </c>
      <c r="AF608" t="e">
        <f>VLOOKUP($Z608,'oddspedia-matches'!$A:$AD,AF$2,0)</f>
        <v>#N/A</v>
      </c>
      <c r="AG608" t="e">
        <f>VLOOKUP($Z608,'oddspedia-matches'!$A:$AD,AG$2,0)</f>
        <v>#N/A</v>
      </c>
      <c r="AH608" t="e">
        <f>VLOOKUP($Z608,'oddspedia-matches'!$A:$AD,AH$2,0)</f>
        <v>#N/A</v>
      </c>
      <c r="AI608" t="e">
        <f>VLOOKUP($Z608,'oddspedia-matches'!$A:$AD,AI$2,0)</f>
        <v>#N/A</v>
      </c>
      <c r="AJ608" t="e">
        <f>VLOOKUP($Z608,'oddspedia-matches'!$A:$AD,AJ$2,0)</f>
        <v>#N/A</v>
      </c>
      <c r="AK608" t="e">
        <f>VLOOKUP($Z608,'oddspedia-matches'!$A:$AD,AK$2,0)</f>
        <v>#N/A</v>
      </c>
      <c r="AL608" t="e">
        <f>VLOOKUP($Z608,'oddspedia-matches'!$A:$AD,AL$2,0)</f>
        <v>#N/A</v>
      </c>
      <c r="AM608" t="e">
        <f>VLOOKUP($Z608,'oddspedia-matches'!$A:$AD,AM$2,0)</f>
        <v>#N/A</v>
      </c>
      <c r="AN608" t="e">
        <f>VLOOKUP($Z608,'oddspedia-matches'!$A:$AD,AN$2,0)</f>
        <v>#N/A</v>
      </c>
      <c r="AO608" t="e">
        <f>VLOOKUP($Z608,'oddspedia-matches'!$A:$AD,AO$2,0)</f>
        <v>#N/A</v>
      </c>
      <c r="AP608" t="e">
        <f>VLOOKUP($Z608,'oddspedia-matches'!$A:$AD,AP$2,0)</f>
        <v>#N/A</v>
      </c>
      <c r="AQ608" t="e">
        <f>VLOOKUP($Z608,'oddspedia-matches'!$A:$AD,AQ$2,0)</f>
        <v>#N/A</v>
      </c>
    </row>
    <row r="609" spans="2:43" hidden="1" x14ac:dyDescent="0.25">
      <c r="B609" t="s">
        <v>448</v>
      </c>
      <c r="C609" t="s">
        <v>4231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tr">
        <f>VLOOKUP(E609,'Transform table'!A:B,2,0)</f>
        <v>PK-35 VJS</v>
      </c>
      <c r="Y609" t="str">
        <f>VLOOKUP(F609,'Transform table'!A:B,2,0)</f>
        <v>Haka</v>
      </c>
      <c r="Z609" t="str">
        <f t="shared" si="9"/>
        <v>31/07/2026PK-35 VJSHaka</v>
      </c>
      <c r="AA609" t="e">
        <f>VLOOKUP($Z609,'oddspedia-matches'!$A:$AD,AA$2,0)</f>
        <v>#N/A</v>
      </c>
      <c r="AB609" t="e">
        <f>VLOOKUP($Z609,'oddspedia-matches'!$A:$AD,AB$2,0)</f>
        <v>#N/A</v>
      </c>
      <c r="AC609" t="e">
        <f>VLOOKUP($Z609,'oddspedia-matches'!$A:$AD,AC$2,0)</f>
        <v>#N/A</v>
      </c>
      <c r="AD609" t="e">
        <f>VLOOKUP($Z609,'oddspedia-matches'!$A:$AD,AD$2,0)</f>
        <v>#N/A</v>
      </c>
      <c r="AE609" t="e">
        <f>VLOOKUP($Z609,'oddspedia-matches'!$A:$AD,AE$2,0)</f>
        <v>#N/A</v>
      </c>
      <c r="AF609" t="e">
        <f>VLOOKUP($Z609,'oddspedia-matches'!$A:$AD,AF$2,0)</f>
        <v>#N/A</v>
      </c>
      <c r="AG609" t="e">
        <f>VLOOKUP($Z609,'oddspedia-matches'!$A:$AD,AG$2,0)</f>
        <v>#N/A</v>
      </c>
      <c r="AH609" t="e">
        <f>VLOOKUP($Z609,'oddspedia-matches'!$A:$AD,AH$2,0)</f>
        <v>#N/A</v>
      </c>
      <c r="AI609" t="e">
        <f>VLOOKUP($Z609,'oddspedia-matches'!$A:$AD,AI$2,0)</f>
        <v>#N/A</v>
      </c>
      <c r="AJ609" t="e">
        <f>VLOOKUP($Z609,'oddspedia-matches'!$A:$AD,AJ$2,0)</f>
        <v>#N/A</v>
      </c>
      <c r="AK609" t="e">
        <f>VLOOKUP($Z609,'oddspedia-matches'!$A:$AD,AK$2,0)</f>
        <v>#N/A</v>
      </c>
      <c r="AL609" t="e">
        <f>VLOOKUP($Z609,'oddspedia-matches'!$A:$AD,AL$2,0)</f>
        <v>#N/A</v>
      </c>
      <c r="AM609" t="e">
        <f>VLOOKUP($Z609,'oddspedia-matches'!$A:$AD,AM$2,0)</f>
        <v>#N/A</v>
      </c>
      <c r="AN609" t="e">
        <f>VLOOKUP($Z609,'oddspedia-matches'!$A:$AD,AN$2,0)</f>
        <v>#N/A</v>
      </c>
      <c r="AO609" t="e">
        <f>VLOOKUP($Z609,'oddspedia-matches'!$A:$AD,AO$2,0)</f>
        <v>#N/A</v>
      </c>
      <c r="AP609" t="e">
        <f>VLOOKUP($Z609,'oddspedia-matches'!$A:$AD,AP$2,0)</f>
        <v>#N/A</v>
      </c>
      <c r="AQ609" t="e">
        <f>VLOOKUP($Z609,'oddspedia-matches'!$A:$AD,AQ$2,0)</f>
        <v>#N/A</v>
      </c>
    </row>
    <row r="610" spans="2:43" hidden="1" x14ac:dyDescent="0.25">
      <c r="B610" t="s">
        <v>569</v>
      </c>
      <c r="C610" t="s">
        <v>4231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tr">
        <f>VLOOKUP(E610,'Transform table'!A:B,2,0)</f>
        <v>SK Super Nova II</v>
      </c>
      <c r="Y610" t="str">
        <f>VLOOKUP(F610,'Transform table'!A:B,2,0)</f>
        <v>Beitar Riga Mariners</v>
      </c>
      <c r="Z610" t="str">
        <f t="shared" si="9"/>
        <v>31/07/2026SK Super Nova IIBeitar Riga Mariners</v>
      </c>
      <c r="AA610" t="e">
        <f>VLOOKUP($Z610,'oddspedia-matches'!$A:$AD,AA$2,0)</f>
        <v>#N/A</v>
      </c>
      <c r="AB610" t="e">
        <f>VLOOKUP($Z610,'oddspedia-matches'!$A:$AD,AB$2,0)</f>
        <v>#N/A</v>
      </c>
      <c r="AC610" t="e">
        <f>VLOOKUP($Z610,'oddspedia-matches'!$A:$AD,AC$2,0)</f>
        <v>#N/A</v>
      </c>
      <c r="AD610" t="e">
        <f>VLOOKUP($Z610,'oddspedia-matches'!$A:$AD,AD$2,0)</f>
        <v>#N/A</v>
      </c>
      <c r="AE610" t="e">
        <f>VLOOKUP($Z610,'oddspedia-matches'!$A:$AD,AE$2,0)</f>
        <v>#N/A</v>
      </c>
      <c r="AF610" t="e">
        <f>VLOOKUP($Z610,'oddspedia-matches'!$A:$AD,AF$2,0)</f>
        <v>#N/A</v>
      </c>
      <c r="AG610" t="e">
        <f>VLOOKUP($Z610,'oddspedia-matches'!$A:$AD,AG$2,0)</f>
        <v>#N/A</v>
      </c>
      <c r="AH610" t="e">
        <f>VLOOKUP($Z610,'oddspedia-matches'!$A:$AD,AH$2,0)</f>
        <v>#N/A</v>
      </c>
      <c r="AI610" t="e">
        <f>VLOOKUP($Z610,'oddspedia-matches'!$A:$AD,AI$2,0)</f>
        <v>#N/A</v>
      </c>
      <c r="AJ610" t="e">
        <f>VLOOKUP($Z610,'oddspedia-matches'!$A:$AD,AJ$2,0)</f>
        <v>#N/A</v>
      </c>
      <c r="AK610" t="e">
        <f>VLOOKUP($Z610,'oddspedia-matches'!$A:$AD,AK$2,0)</f>
        <v>#N/A</v>
      </c>
      <c r="AL610" t="e">
        <f>VLOOKUP($Z610,'oddspedia-matches'!$A:$AD,AL$2,0)</f>
        <v>#N/A</v>
      </c>
      <c r="AM610" t="e">
        <f>VLOOKUP($Z610,'oddspedia-matches'!$A:$AD,AM$2,0)</f>
        <v>#N/A</v>
      </c>
      <c r="AN610" t="e">
        <f>VLOOKUP($Z610,'oddspedia-matches'!$A:$AD,AN$2,0)</f>
        <v>#N/A</v>
      </c>
      <c r="AO610" t="e">
        <f>VLOOKUP($Z610,'oddspedia-matches'!$A:$AD,AO$2,0)</f>
        <v>#N/A</v>
      </c>
      <c r="AP610" t="e">
        <f>VLOOKUP($Z610,'oddspedia-matches'!$A:$AD,AP$2,0)</f>
        <v>#N/A</v>
      </c>
      <c r="AQ610" t="e">
        <f>VLOOKUP($Z610,'oddspedia-matches'!$A:$AD,AQ$2,0)</f>
        <v>#N/A</v>
      </c>
    </row>
    <row r="611" spans="2:43" hidden="1" x14ac:dyDescent="0.25">
      <c r="B611" t="s">
        <v>450</v>
      </c>
      <c r="C611" t="s">
        <v>4231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tr">
        <f>VLOOKUP(E611,'Transform table'!A:B,2,0)</f>
        <v>Hegelmann Litauen II</v>
      </c>
      <c r="Y611" t="str">
        <f>VLOOKUP(F611,'Transform table'!A:B,2,0)</f>
        <v>FK Minija Kretinga</v>
      </c>
      <c r="Z611" t="str">
        <f t="shared" si="9"/>
        <v>31/07/2026Hegelmann Litauen IIFK Minija Kretinga</v>
      </c>
      <c r="AA611" t="e">
        <f>VLOOKUP($Z611,'oddspedia-matches'!$A:$AD,AA$2,0)</f>
        <v>#N/A</v>
      </c>
      <c r="AB611" t="e">
        <f>VLOOKUP($Z611,'oddspedia-matches'!$A:$AD,AB$2,0)</f>
        <v>#N/A</v>
      </c>
      <c r="AC611" t="e">
        <f>VLOOKUP($Z611,'oddspedia-matches'!$A:$AD,AC$2,0)</f>
        <v>#N/A</v>
      </c>
      <c r="AD611" t="e">
        <f>VLOOKUP($Z611,'oddspedia-matches'!$A:$AD,AD$2,0)</f>
        <v>#N/A</v>
      </c>
      <c r="AE611" t="e">
        <f>VLOOKUP($Z611,'oddspedia-matches'!$A:$AD,AE$2,0)</f>
        <v>#N/A</v>
      </c>
      <c r="AF611" t="e">
        <f>VLOOKUP($Z611,'oddspedia-matches'!$A:$AD,AF$2,0)</f>
        <v>#N/A</v>
      </c>
      <c r="AG611" t="e">
        <f>VLOOKUP($Z611,'oddspedia-matches'!$A:$AD,AG$2,0)</f>
        <v>#N/A</v>
      </c>
      <c r="AH611" t="e">
        <f>VLOOKUP($Z611,'oddspedia-matches'!$A:$AD,AH$2,0)</f>
        <v>#N/A</v>
      </c>
      <c r="AI611" t="e">
        <f>VLOOKUP($Z611,'oddspedia-matches'!$A:$AD,AI$2,0)</f>
        <v>#N/A</v>
      </c>
      <c r="AJ611" t="e">
        <f>VLOOKUP($Z611,'oddspedia-matches'!$A:$AD,AJ$2,0)</f>
        <v>#N/A</v>
      </c>
      <c r="AK611" t="e">
        <f>VLOOKUP($Z611,'oddspedia-matches'!$A:$AD,AK$2,0)</f>
        <v>#N/A</v>
      </c>
      <c r="AL611" t="e">
        <f>VLOOKUP($Z611,'oddspedia-matches'!$A:$AD,AL$2,0)</f>
        <v>#N/A</v>
      </c>
      <c r="AM611" t="e">
        <f>VLOOKUP($Z611,'oddspedia-matches'!$A:$AD,AM$2,0)</f>
        <v>#N/A</v>
      </c>
      <c r="AN611" t="e">
        <f>VLOOKUP($Z611,'oddspedia-matches'!$A:$AD,AN$2,0)</f>
        <v>#N/A</v>
      </c>
      <c r="AO611" t="e">
        <f>VLOOKUP($Z611,'oddspedia-matches'!$A:$AD,AO$2,0)</f>
        <v>#N/A</v>
      </c>
      <c r="AP611" t="e">
        <f>VLOOKUP($Z611,'oddspedia-matches'!$A:$AD,AP$2,0)</f>
        <v>#N/A</v>
      </c>
      <c r="AQ611" t="e">
        <f>VLOOKUP($Z611,'oddspedia-matches'!$A:$AD,AQ$2,0)</f>
        <v>#N/A</v>
      </c>
    </row>
    <row r="612" spans="2:43" hidden="1" x14ac:dyDescent="0.25">
      <c r="B612" t="s">
        <v>465</v>
      </c>
      <c r="C612" t="s">
        <v>4231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tr">
        <f>VLOOKUP(E612,'Transform table'!A:B,2,0)</f>
        <v>Valerenga</v>
      </c>
      <c r="Y612" t="str">
        <f>VLOOKUP(F612,'Transform table'!A:B,2,0)</f>
        <v>HamKam</v>
      </c>
      <c r="Z612" t="str">
        <f t="shared" si="9"/>
        <v>31/07/2026ValerengaHamKam</v>
      </c>
      <c r="AA612" t="e">
        <f>VLOOKUP($Z612,'oddspedia-matches'!$A:$AD,AA$2,0)</f>
        <v>#N/A</v>
      </c>
      <c r="AB612" t="e">
        <f>VLOOKUP($Z612,'oddspedia-matches'!$A:$AD,AB$2,0)</f>
        <v>#N/A</v>
      </c>
      <c r="AC612" t="e">
        <f>VLOOKUP($Z612,'oddspedia-matches'!$A:$AD,AC$2,0)</f>
        <v>#N/A</v>
      </c>
      <c r="AD612" t="e">
        <f>VLOOKUP($Z612,'oddspedia-matches'!$A:$AD,AD$2,0)</f>
        <v>#N/A</v>
      </c>
      <c r="AE612" t="e">
        <f>VLOOKUP($Z612,'oddspedia-matches'!$A:$AD,AE$2,0)</f>
        <v>#N/A</v>
      </c>
      <c r="AF612" t="e">
        <f>VLOOKUP($Z612,'oddspedia-matches'!$A:$AD,AF$2,0)</f>
        <v>#N/A</v>
      </c>
      <c r="AG612" t="e">
        <f>VLOOKUP($Z612,'oddspedia-matches'!$A:$AD,AG$2,0)</f>
        <v>#N/A</v>
      </c>
      <c r="AH612" t="e">
        <f>VLOOKUP($Z612,'oddspedia-matches'!$A:$AD,AH$2,0)</f>
        <v>#N/A</v>
      </c>
      <c r="AI612" t="e">
        <f>VLOOKUP($Z612,'oddspedia-matches'!$A:$AD,AI$2,0)</f>
        <v>#N/A</v>
      </c>
      <c r="AJ612" t="e">
        <f>VLOOKUP($Z612,'oddspedia-matches'!$A:$AD,AJ$2,0)</f>
        <v>#N/A</v>
      </c>
      <c r="AK612" t="e">
        <f>VLOOKUP($Z612,'oddspedia-matches'!$A:$AD,AK$2,0)</f>
        <v>#N/A</v>
      </c>
      <c r="AL612" t="e">
        <f>VLOOKUP($Z612,'oddspedia-matches'!$A:$AD,AL$2,0)</f>
        <v>#N/A</v>
      </c>
      <c r="AM612" t="e">
        <f>VLOOKUP($Z612,'oddspedia-matches'!$A:$AD,AM$2,0)</f>
        <v>#N/A</v>
      </c>
      <c r="AN612" t="e">
        <f>VLOOKUP($Z612,'oddspedia-matches'!$A:$AD,AN$2,0)</f>
        <v>#N/A</v>
      </c>
      <c r="AO612" t="e">
        <f>VLOOKUP($Z612,'oddspedia-matches'!$A:$AD,AO$2,0)</f>
        <v>#N/A</v>
      </c>
      <c r="AP612" t="e">
        <f>VLOOKUP($Z612,'oddspedia-matches'!$A:$AD,AP$2,0)</f>
        <v>#N/A</v>
      </c>
      <c r="AQ612" t="e">
        <f>VLOOKUP($Z612,'oddspedia-matches'!$A:$AD,AQ$2,0)</f>
        <v>#N/A</v>
      </c>
    </row>
    <row r="613" spans="2:43" hidden="1" x14ac:dyDescent="0.25">
      <c r="B613" t="s">
        <v>451</v>
      </c>
      <c r="C613" t="s">
        <v>4231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tr">
        <f>VLOOKUP(E613,'Transform table'!A:B,2,0)</f>
        <v>Oddevold</v>
      </c>
      <c r="Y613" t="str">
        <f>VLOOKUP(F613,'Transform table'!A:B,2,0)</f>
        <v>Norrby</v>
      </c>
      <c r="Z613" t="str">
        <f t="shared" si="9"/>
        <v>31/07/2026OddevoldNorrby</v>
      </c>
      <c r="AA613" t="e">
        <f>VLOOKUP($Z613,'oddspedia-matches'!$A:$AD,AA$2,0)</f>
        <v>#N/A</v>
      </c>
      <c r="AB613" t="e">
        <f>VLOOKUP($Z613,'oddspedia-matches'!$A:$AD,AB$2,0)</f>
        <v>#N/A</v>
      </c>
      <c r="AC613" t="e">
        <f>VLOOKUP($Z613,'oddspedia-matches'!$A:$AD,AC$2,0)</f>
        <v>#N/A</v>
      </c>
      <c r="AD613" t="e">
        <f>VLOOKUP($Z613,'oddspedia-matches'!$A:$AD,AD$2,0)</f>
        <v>#N/A</v>
      </c>
      <c r="AE613" t="e">
        <f>VLOOKUP($Z613,'oddspedia-matches'!$A:$AD,AE$2,0)</f>
        <v>#N/A</v>
      </c>
      <c r="AF613" t="e">
        <f>VLOOKUP($Z613,'oddspedia-matches'!$A:$AD,AF$2,0)</f>
        <v>#N/A</v>
      </c>
      <c r="AG613" t="e">
        <f>VLOOKUP($Z613,'oddspedia-matches'!$A:$AD,AG$2,0)</f>
        <v>#N/A</v>
      </c>
      <c r="AH613" t="e">
        <f>VLOOKUP($Z613,'oddspedia-matches'!$A:$AD,AH$2,0)</f>
        <v>#N/A</v>
      </c>
      <c r="AI613" t="e">
        <f>VLOOKUP($Z613,'oddspedia-matches'!$A:$AD,AI$2,0)</f>
        <v>#N/A</v>
      </c>
      <c r="AJ613" t="e">
        <f>VLOOKUP($Z613,'oddspedia-matches'!$A:$AD,AJ$2,0)</f>
        <v>#N/A</v>
      </c>
      <c r="AK613" t="e">
        <f>VLOOKUP($Z613,'oddspedia-matches'!$A:$AD,AK$2,0)</f>
        <v>#N/A</v>
      </c>
      <c r="AL613" t="e">
        <f>VLOOKUP($Z613,'oddspedia-matches'!$A:$AD,AL$2,0)</f>
        <v>#N/A</v>
      </c>
      <c r="AM613" t="e">
        <f>VLOOKUP($Z613,'oddspedia-matches'!$A:$AD,AM$2,0)</f>
        <v>#N/A</v>
      </c>
      <c r="AN613" t="e">
        <f>VLOOKUP($Z613,'oddspedia-matches'!$A:$AD,AN$2,0)</f>
        <v>#N/A</v>
      </c>
      <c r="AO613" t="e">
        <f>VLOOKUP($Z613,'oddspedia-matches'!$A:$AD,AO$2,0)</f>
        <v>#N/A</v>
      </c>
      <c r="AP613" t="e">
        <f>VLOOKUP($Z613,'oddspedia-matches'!$A:$AD,AP$2,0)</f>
        <v>#N/A</v>
      </c>
      <c r="AQ613" t="e">
        <f>VLOOKUP($Z613,'oddspedia-matches'!$A:$AD,AQ$2,0)</f>
        <v>#N/A</v>
      </c>
    </row>
    <row r="614" spans="2:43" hidden="1" x14ac:dyDescent="0.25">
      <c r="B614" t="s">
        <v>650</v>
      </c>
      <c r="C614" t="s">
        <v>4231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tr">
        <f>VLOOKUP(E614,'Transform table'!A:B,2,0)</f>
        <v>Deportivo Muniz</v>
      </c>
      <c r="Y614" t="str">
        <f>VLOOKUP(F614,'Transform table'!A:B,2,0)</f>
        <v>CA Atlas</v>
      </c>
      <c r="Z614" t="str">
        <f t="shared" si="9"/>
        <v>31/07/2026Deportivo MunizCA Atlas</v>
      </c>
      <c r="AA614" t="e">
        <f>VLOOKUP($Z614,'oddspedia-matches'!$A:$AD,AA$2,0)</f>
        <v>#N/A</v>
      </c>
      <c r="AB614" t="e">
        <f>VLOOKUP($Z614,'oddspedia-matches'!$A:$AD,AB$2,0)</f>
        <v>#N/A</v>
      </c>
      <c r="AC614" t="e">
        <f>VLOOKUP($Z614,'oddspedia-matches'!$A:$AD,AC$2,0)</f>
        <v>#N/A</v>
      </c>
      <c r="AD614" t="e">
        <f>VLOOKUP($Z614,'oddspedia-matches'!$A:$AD,AD$2,0)</f>
        <v>#N/A</v>
      </c>
      <c r="AE614" t="e">
        <f>VLOOKUP($Z614,'oddspedia-matches'!$A:$AD,AE$2,0)</f>
        <v>#N/A</v>
      </c>
      <c r="AF614" t="e">
        <f>VLOOKUP($Z614,'oddspedia-matches'!$A:$AD,AF$2,0)</f>
        <v>#N/A</v>
      </c>
      <c r="AG614" t="e">
        <f>VLOOKUP($Z614,'oddspedia-matches'!$A:$AD,AG$2,0)</f>
        <v>#N/A</v>
      </c>
      <c r="AH614" t="e">
        <f>VLOOKUP($Z614,'oddspedia-matches'!$A:$AD,AH$2,0)</f>
        <v>#N/A</v>
      </c>
      <c r="AI614" t="e">
        <f>VLOOKUP($Z614,'oddspedia-matches'!$A:$AD,AI$2,0)</f>
        <v>#N/A</v>
      </c>
      <c r="AJ614" t="e">
        <f>VLOOKUP($Z614,'oddspedia-matches'!$A:$AD,AJ$2,0)</f>
        <v>#N/A</v>
      </c>
      <c r="AK614" t="e">
        <f>VLOOKUP($Z614,'oddspedia-matches'!$A:$AD,AK$2,0)</f>
        <v>#N/A</v>
      </c>
      <c r="AL614" t="e">
        <f>VLOOKUP($Z614,'oddspedia-matches'!$A:$AD,AL$2,0)</f>
        <v>#N/A</v>
      </c>
      <c r="AM614" t="e">
        <f>VLOOKUP($Z614,'oddspedia-matches'!$A:$AD,AM$2,0)</f>
        <v>#N/A</v>
      </c>
      <c r="AN614" t="e">
        <f>VLOOKUP($Z614,'oddspedia-matches'!$A:$AD,AN$2,0)</f>
        <v>#N/A</v>
      </c>
      <c r="AO614" t="e">
        <f>VLOOKUP($Z614,'oddspedia-matches'!$A:$AD,AO$2,0)</f>
        <v>#N/A</v>
      </c>
      <c r="AP614" t="e">
        <f>VLOOKUP($Z614,'oddspedia-matches'!$A:$AD,AP$2,0)</f>
        <v>#N/A</v>
      </c>
      <c r="AQ614" t="e">
        <f>VLOOKUP($Z614,'oddspedia-matches'!$A:$AD,AQ$2,0)</f>
        <v>#N/A</v>
      </c>
    </row>
    <row r="615" spans="2:43" hidden="1" x14ac:dyDescent="0.25">
      <c r="B615" t="s">
        <v>650</v>
      </c>
      <c r="C615" t="s">
        <v>4231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tr">
        <f>VLOOKUP(E615,'Transform table'!A:B,2,0)</f>
        <v>Deportivo Paraguayo</v>
      </c>
      <c r="Y615" t="e">
        <f>VLOOKUP(F615,'Transform table'!A:B,2,0)</f>
        <v>#N/A</v>
      </c>
      <c r="Z615" t="e">
        <f t="shared" si="9"/>
        <v>#N/A</v>
      </c>
      <c r="AA615" t="e">
        <f>VLOOKUP($Z615,'oddspedia-matches'!$A:$AD,AA$2,0)</f>
        <v>#N/A</v>
      </c>
      <c r="AB615" t="e">
        <f>VLOOKUP($Z615,'oddspedia-matches'!$A:$AD,AB$2,0)</f>
        <v>#N/A</v>
      </c>
      <c r="AC615" t="e">
        <f>VLOOKUP($Z615,'oddspedia-matches'!$A:$AD,AC$2,0)</f>
        <v>#N/A</v>
      </c>
      <c r="AD615" t="e">
        <f>VLOOKUP($Z615,'oddspedia-matches'!$A:$AD,AD$2,0)</f>
        <v>#N/A</v>
      </c>
      <c r="AE615" t="e">
        <f>VLOOKUP($Z615,'oddspedia-matches'!$A:$AD,AE$2,0)</f>
        <v>#N/A</v>
      </c>
      <c r="AF615" t="e">
        <f>VLOOKUP($Z615,'oddspedia-matches'!$A:$AD,AF$2,0)</f>
        <v>#N/A</v>
      </c>
      <c r="AG615" t="e">
        <f>VLOOKUP($Z615,'oddspedia-matches'!$A:$AD,AG$2,0)</f>
        <v>#N/A</v>
      </c>
      <c r="AH615" t="e">
        <f>VLOOKUP($Z615,'oddspedia-matches'!$A:$AD,AH$2,0)</f>
        <v>#N/A</v>
      </c>
      <c r="AI615" t="e">
        <f>VLOOKUP($Z615,'oddspedia-matches'!$A:$AD,AI$2,0)</f>
        <v>#N/A</v>
      </c>
      <c r="AJ615" t="e">
        <f>VLOOKUP($Z615,'oddspedia-matches'!$A:$AD,AJ$2,0)</f>
        <v>#N/A</v>
      </c>
      <c r="AK615" t="e">
        <f>VLOOKUP($Z615,'oddspedia-matches'!$A:$AD,AK$2,0)</f>
        <v>#N/A</v>
      </c>
      <c r="AL615" t="e">
        <f>VLOOKUP($Z615,'oddspedia-matches'!$A:$AD,AL$2,0)</f>
        <v>#N/A</v>
      </c>
      <c r="AM615" t="e">
        <f>VLOOKUP($Z615,'oddspedia-matches'!$A:$AD,AM$2,0)</f>
        <v>#N/A</v>
      </c>
      <c r="AN615" t="e">
        <f>VLOOKUP($Z615,'oddspedia-matches'!$A:$AD,AN$2,0)</f>
        <v>#N/A</v>
      </c>
      <c r="AO615" t="e">
        <f>VLOOKUP($Z615,'oddspedia-matches'!$A:$AD,AO$2,0)</f>
        <v>#N/A</v>
      </c>
      <c r="AP615" t="e">
        <f>VLOOKUP($Z615,'oddspedia-matches'!$A:$AD,AP$2,0)</f>
        <v>#N/A</v>
      </c>
      <c r="AQ615" t="e">
        <f>VLOOKUP($Z615,'oddspedia-matches'!$A:$AD,AQ$2,0)</f>
        <v>#N/A</v>
      </c>
    </row>
    <row r="616" spans="2:43" hidden="1" x14ac:dyDescent="0.25">
      <c r="B616" t="s">
        <v>650</v>
      </c>
      <c r="C616" t="s">
        <v>4231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e">
        <f>VLOOKUP(E616,'Transform table'!A:B,2,0)</f>
        <v>#N/A</v>
      </c>
      <c r="Y616" t="str">
        <f>VLOOKUP(F616,'Transform table'!A:B,2,0)</f>
        <v>Berazategui</v>
      </c>
      <c r="Z616" t="e">
        <f t="shared" si="9"/>
        <v>#N/A</v>
      </c>
      <c r="AA616" t="e">
        <f>VLOOKUP($Z616,'oddspedia-matches'!$A:$AD,AA$2,0)</f>
        <v>#N/A</v>
      </c>
      <c r="AB616" t="e">
        <f>VLOOKUP($Z616,'oddspedia-matches'!$A:$AD,AB$2,0)</f>
        <v>#N/A</v>
      </c>
      <c r="AC616" t="e">
        <f>VLOOKUP($Z616,'oddspedia-matches'!$A:$AD,AC$2,0)</f>
        <v>#N/A</v>
      </c>
      <c r="AD616" t="e">
        <f>VLOOKUP($Z616,'oddspedia-matches'!$A:$AD,AD$2,0)</f>
        <v>#N/A</v>
      </c>
      <c r="AE616" t="e">
        <f>VLOOKUP($Z616,'oddspedia-matches'!$A:$AD,AE$2,0)</f>
        <v>#N/A</v>
      </c>
      <c r="AF616" t="e">
        <f>VLOOKUP($Z616,'oddspedia-matches'!$A:$AD,AF$2,0)</f>
        <v>#N/A</v>
      </c>
      <c r="AG616" t="e">
        <f>VLOOKUP($Z616,'oddspedia-matches'!$A:$AD,AG$2,0)</f>
        <v>#N/A</v>
      </c>
      <c r="AH616" t="e">
        <f>VLOOKUP($Z616,'oddspedia-matches'!$A:$AD,AH$2,0)</f>
        <v>#N/A</v>
      </c>
      <c r="AI616" t="e">
        <f>VLOOKUP($Z616,'oddspedia-matches'!$A:$AD,AI$2,0)</f>
        <v>#N/A</v>
      </c>
      <c r="AJ616" t="e">
        <f>VLOOKUP($Z616,'oddspedia-matches'!$A:$AD,AJ$2,0)</f>
        <v>#N/A</v>
      </c>
      <c r="AK616" t="e">
        <f>VLOOKUP($Z616,'oddspedia-matches'!$A:$AD,AK$2,0)</f>
        <v>#N/A</v>
      </c>
      <c r="AL616" t="e">
        <f>VLOOKUP($Z616,'oddspedia-matches'!$A:$AD,AL$2,0)</f>
        <v>#N/A</v>
      </c>
      <c r="AM616" t="e">
        <f>VLOOKUP($Z616,'oddspedia-matches'!$A:$AD,AM$2,0)</f>
        <v>#N/A</v>
      </c>
      <c r="AN616" t="e">
        <f>VLOOKUP($Z616,'oddspedia-matches'!$A:$AD,AN$2,0)</f>
        <v>#N/A</v>
      </c>
      <c r="AO616" t="e">
        <f>VLOOKUP($Z616,'oddspedia-matches'!$A:$AD,AO$2,0)</f>
        <v>#N/A</v>
      </c>
      <c r="AP616" t="e">
        <f>VLOOKUP($Z616,'oddspedia-matches'!$A:$AD,AP$2,0)</f>
        <v>#N/A</v>
      </c>
      <c r="AQ616" t="e">
        <f>VLOOKUP($Z616,'oddspedia-matches'!$A:$AD,AQ$2,0)</f>
        <v>#N/A</v>
      </c>
    </row>
    <row r="617" spans="2:43" hidden="1" x14ac:dyDescent="0.25">
      <c r="B617" t="s">
        <v>478</v>
      </c>
      <c r="C617" t="s">
        <v>4231</v>
      </c>
      <c r="D617" s="25">
        <v>0.65625</v>
      </c>
      <c r="E617" t="s">
        <v>4240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e">
        <f>VLOOKUP(E617,'Transform table'!A:B,2,0)</f>
        <v>#N/A</v>
      </c>
      <c r="Y617" t="str">
        <f>VLOOKUP(F617,'Transform table'!A:B,2,0)</f>
        <v>Galway FC</v>
      </c>
      <c r="Z617" t="e">
        <f t="shared" si="9"/>
        <v>#N/A</v>
      </c>
      <c r="AA617" t="e">
        <f>VLOOKUP($Z617,'oddspedia-matches'!$A:$AD,AA$2,0)</f>
        <v>#N/A</v>
      </c>
      <c r="AB617" t="e">
        <f>VLOOKUP($Z617,'oddspedia-matches'!$A:$AD,AB$2,0)</f>
        <v>#N/A</v>
      </c>
      <c r="AC617" t="e">
        <f>VLOOKUP($Z617,'oddspedia-matches'!$A:$AD,AC$2,0)</f>
        <v>#N/A</v>
      </c>
      <c r="AD617" t="e">
        <f>VLOOKUP($Z617,'oddspedia-matches'!$A:$AD,AD$2,0)</f>
        <v>#N/A</v>
      </c>
      <c r="AE617" t="e">
        <f>VLOOKUP($Z617,'oddspedia-matches'!$A:$AD,AE$2,0)</f>
        <v>#N/A</v>
      </c>
      <c r="AF617" t="e">
        <f>VLOOKUP($Z617,'oddspedia-matches'!$A:$AD,AF$2,0)</f>
        <v>#N/A</v>
      </c>
      <c r="AG617" t="e">
        <f>VLOOKUP($Z617,'oddspedia-matches'!$A:$AD,AG$2,0)</f>
        <v>#N/A</v>
      </c>
      <c r="AH617" t="e">
        <f>VLOOKUP($Z617,'oddspedia-matches'!$A:$AD,AH$2,0)</f>
        <v>#N/A</v>
      </c>
      <c r="AI617" t="e">
        <f>VLOOKUP($Z617,'oddspedia-matches'!$A:$AD,AI$2,0)</f>
        <v>#N/A</v>
      </c>
      <c r="AJ617" t="e">
        <f>VLOOKUP($Z617,'oddspedia-matches'!$A:$AD,AJ$2,0)</f>
        <v>#N/A</v>
      </c>
      <c r="AK617" t="e">
        <f>VLOOKUP($Z617,'oddspedia-matches'!$A:$AD,AK$2,0)</f>
        <v>#N/A</v>
      </c>
      <c r="AL617" t="e">
        <f>VLOOKUP($Z617,'oddspedia-matches'!$A:$AD,AL$2,0)</f>
        <v>#N/A</v>
      </c>
      <c r="AM617" t="e">
        <f>VLOOKUP($Z617,'oddspedia-matches'!$A:$AD,AM$2,0)</f>
        <v>#N/A</v>
      </c>
      <c r="AN617" t="e">
        <f>VLOOKUP($Z617,'oddspedia-matches'!$A:$AD,AN$2,0)</f>
        <v>#N/A</v>
      </c>
      <c r="AO617" t="e">
        <f>VLOOKUP($Z617,'oddspedia-matches'!$A:$AD,AO$2,0)</f>
        <v>#N/A</v>
      </c>
      <c r="AP617" t="e">
        <f>VLOOKUP($Z617,'oddspedia-matches'!$A:$AD,AP$2,0)</f>
        <v>#N/A</v>
      </c>
      <c r="AQ617" t="e">
        <f>VLOOKUP($Z617,'oddspedia-matches'!$A:$AD,AQ$2,0)</f>
        <v>#N/A</v>
      </c>
    </row>
    <row r="618" spans="2:43" hidden="1" x14ac:dyDescent="0.25">
      <c r="B618" t="s">
        <v>478</v>
      </c>
      <c r="C618" t="s">
        <v>4231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tr">
        <f>VLOOKUP(E618,'Transform table'!A:B,2,0)</f>
        <v>Drogheda United</v>
      </c>
      <c r="Y618" t="e">
        <f>VLOOKUP(F618,'Transform table'!A:B,2,0)</f>
        <v>#N/A</v>
      </c>
      <c r="Z618" t="e">
        <f t="shared" si="9"/>
        <v>#N/A</v>
      </c>
      <c r="AA618" t="e">
        <f>VLOOKUP($Z618,'oddspedia-matches'!$A:$AD,AA$2,0)</f>
        <v>#N/A</v>
      </c>
      <c r="AB618" t="e">
        <f>VLOOKUP($Z618,'oddspedia-matches'!$A:$AD,AB$2,0)</f>
        <v>#N/A</v>
      </c>
      <c r="AC618" t="e">
        <f>VLOOKUP($Z618,'oddspedia-matches'!$A:$AD,AC$2,0)</f>
        <v>#N/A</v>
      </c>
      <c r="AD618" t="e">
        <f>VLOOKUP($Z618,'oddspedia-matches'!$A:$AD,AD$2,0)</f>
        <v>#N/A</v>
      </c>
      <c r="AE618" t="e">
        <f>VLOOKUP($Z618,'oddspedia-matches'!$A:$AD,AE$2,0)</f>
        <v>#N/A</v>
      </c>
      <c r="AF618" t="e">
        <f>VLOOKUP($Z618,'oddspedia-matches'!$A:$AD,AF$2,0)</f>
        <v>#N/A</v>
      </c>
      <c r="AG618" t="e">
        <f>VLOOKUP($Z618,'oddspedia-matches'!$A:$AD,AG$2,0)</f>
        <v>#N/A</v>
      </c>
      <c r="AH618" t="e">
        <f>VLOOKUP($Z618,'oddspedia-matches'!$A:$AD,AH$2,0)</f>
        <v>#N/A</v>
      </c>
      <c r="AI618" t="e">
        <f>VLOOKUP($Z618,'oddspedia-matches'!$A:$AD,AI$2,0)</f>
        <v>#N/A</v>
      </c>
      <c r="AJ618" t="e">
        <f>VLOOKUP($Z618,'oddspedia-matches'!$A:$AD,AJ$2,0)</f>
        <v>#N/A</v>
      </c>
      <c r="AK618" t="e">
        <f>VLOOKUP($Z618,'oddspedia-matches'!$A:$AD,AK$2,0)</f>
        <v>#N/A</v>
      </c>
      <c r="AL618" t="e">
        <f>VLOOKUP($Z618,'oddspedia-matches'!$A:$AD,AL$2,0)</f>
        <v>#N/A</v>
      </c>
      <c r="AM618" t="e">
        <f>VLOOKUP($Z618,'oddspedia-matches'!$A:$AD,AM$2,0)</f>
        <v>#N/A</v>
      </c>
      <c r="AN618" t="e">
        <f>VLOOKUP($Z618,'oddspedia-matches'!$A:$AD,AN$2,0)</f>
        <v>#N/A</v>
      </c>
      <c r="AO618" t="e">
        <f>VLOOKUP($Z618,'oddspedia-matches'!$A:$AD,AO$2,0)</f>
        <v>#N/A</v>
      </c>
      <c r="AP618" t="e">
        <f>VLOOKUP($Z618,'oddspedia-matches'!$A:$AD,AP$2,0)</f>
        <v>#N/A</v>
      </c>
      <c r="AQ618" t="e">
        <f>VLOOKUP($Z618,'oddspedia-matches'!$A:$AD,AQ$2,0)</f>
        <v>#N/A</v>
      </c>
    </row>
    <row r="619" spans="2:43" hidden="1" x14ac:dyDescent="0.25">
      <c r="B619" t="s">
        <v>478</v>
      </c>
      <c r="C619" t="s">
        <v>4231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tr">
        <f>VLOOKUP(E619,'Transform table'!A:B,2,0)</f>
        <v>Dundalk</v>
      </c>
      <c r="Y619" t="str">
        <f>VLOOKUP(F619,'Transform table'!A:B,2,0)</f>
        <v>Sligo FC</v>
      </c>
      <c r="Z619" t="str">
        <f t="shared" si="9"/>
        <v>31/07/2026DundalkSligo FC</v>
      </c>
      <c r="AA619" t="e">
        <f>VLOOKUP($Z619,'oddspedia-matches'!$A:$AD,AA$2,0)</f>
        <v>#N/A</v>
      </c>
      <c r="AB619" t="e">
        <f>VLOOKUP($Z619,'oddspedia-matches'!$A:$AD,AB$2,0)</f>
        <v>#N/A</v>
      </c>
      <c r="AC619" t="e">
        <f>VLOOKUP($Z619,'oddspedia-matches'!$A:$AD,AC$2,0)</f>
        <v>#N/A</v>
      </c>
      <c r="AD619" t="e">
        <f>VLOOKUP($Z619,'oddspedia-matches'!$A:$AD,AD$2,0)</f>
        <v>#N/A</v>
      </c>
      <c r="AE619" t="e">
        <f>VLOOKUP($Z619,'oddspedia-matches'!$A:$AD,AE$2,0)</f>
        <v>#N/A</v>
      </c>
      <c r="AF619" t="e">
        <f>VLOOKUP($Z619,'oddspedia-matches'!$A:$AD,AF$2,0)</f>
        <v>#N/A</v>
      </c>
      <c r="AG619" t="e">
        <f>VLOOKUP($Z619,'oddspedia-matches'!$A:$AD,AG$2,0)</f>
        <v>#N/A</v>
      </c>
      <c r="AH619" t="e">
        <f>VLOOKUP($Z619,'oddspedia-matches'!$A:$AD,AH$2,0)</f>
        <v>#N/A</v>
      </c>
      <c r="AI619" t="e">
        <f>VLOOKUP($Z619,'oddspedia-matches'!$A:$AD,AI$2,0)</f>
        <v>#N/A</v>
      </c>
      <c r="AJ619" t="e">
        <f>VLOOKUP($Z619,'oddspedia-matches'!$A:$AD,AJ$2,0)</f>
        <v>#N/A</v>
      </c>
      <c r="AK619" t="e">
        <f>VLOOKUP($Z619,'oddspedia-matches'!$A:$AD,AK$2,0)</f>
        <v>#N/A</v>
      </c>
      <c r="AL619" t="e">
        <f>VLOOKUP($Z619,'oddspedia-matches'!$A:$AD,AL$2,0)</f>
        <v>#N/A</v>
      </c>
      <c r="AM619" t="e">
        <f>VLOOKUP($Z619,'oddspedia-matches'!$A:$AD,AM$2,0)</f>
        <v>#N/A</v>
      </c>
      <c r="AN619" t="e">
        <f>VLOOKUP($Z619,'oddspedia-matches'!$A:$AD,AN$2,0)</f>
        <v>#N/A</v>
      </c>
      <c r="AO619" t="e">
        <f>VLOOKUP($Z619,'oddspedia-matches'!$A:$AD,AO$2,0)</f>
        <v>#N/A</v>
      </c>
      <c r="AP619" t="e">
        <f>VLOOKUP($Z619,'oddspedia-matches'!$A:$AD,AP$2,0)</f>
        <v>#N/A</v>
      </c>
      <c r="AQ619" t="e">
        <f>VLOOKUP($Z619,'oddspedia-matches'!$A:$AD,AQ$2,0)</f>
        <v>#N/A</v>
      </c>
    </row>
    <row r="620" spans="2:43" hidden="1" x14ac:dyDescent="0.25">
      <c r="B620" t="s">
        <v>478</v>
      </c>
      <c r="C620" t="s">
        <v>4231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tr">
        <f>VLOOKUP(E620,'Transform table'!A:B,2,0)</f>
        <v>St Patrick's Athletic</v>
      </c>
      <c r="Y620" t="e">
        <f>VLOOKUP(F620,'Transform table'!A:B,2,0)</f>
        <v>#N/A</v>
      </c>
      <c r="Z620" t="e">
        <f t="shared" si="9"/>
        <v>#N/A</v>
      </c>
      <c r="AA620" t="e">
        <f>VLOOKUP($Z620,'oddspedia-matches'!$A:$AD,AA$2,0)</f>
        <v>#N/A</v>
      </c>
      <c r="AB620" t="e">
        <f>VLOOKUP($Z620,'oddspedia-matches'!$A:$AD,AB$2,0)</f>
        <v>#N/A</v>
      </c>
      <c r="AC620" t="e">
        <f>VLOOKUP($Z620,'oddspedia-matches'!$A:$AD,AC$2,0)</f>
        <v>#N/A</v>
      </c>
      <c r="AD620" t="e">
        <f>VLOOKUP($Z620,'oddspedia-matches'!$A:$AD,AD$2,0)</f>
        <v>#N/A</v>
      </c>
      <c r="AE620" t="e">
        <f>VLOOKUP($Z620,'oddspedia-matches'!$A:$AD,AE$2,0)</f>
        <v>#N/A</v>
      </c>
      <c r="AF620" t="e">
        <f>VLOOKUP($Z620,'oddspedia-matches'!$A:$AD,AF$2,0)</f>
        <v>#N/A</v>
      </c>
      <c r="AG620" t="e">
        <f>VLOOKUP($Z620,'oddspedia-matches'!$A:$AD,AG$2,0)</f>
        <v>#N/A</v>
      </c>
      <c r="AH620" t="e">
        <f>VLOOKUP($Z620,'oddspedia-matches'!$A:$AD,AH$2,0)</f>
        <v>#N/A</v>
      </c>
      <c r="AI620" t="e">
        <f>VLOOKUP($Z620,'oddspedia-matches'!$A:$AD,AI$2,0)</f>
        <v>#N/A</v>
      </c>
      <c r="AJ620" t="e">
        <f>VLOOKUP($Z620,'oddspedia-matches'!$A:$AD,AJ$2,0)</f>
        <v>#N/A</v>
      </c>
      <c r="AK620" t="e">
        <f>VLOOKUP($Z620,'oddspedia-matches'!$A:$AD,AK$2,0)</f>
        <v>#N/A</v>
      </c>
      <c r="AL620" t="e">
        <f>VLOOKUP($Z620,'oddspedia-matches'!$A:$AD,AL$2,0)</f>
        <v>#N/A</v>
      </c>
      <c r="AM620" t="e">
        <f>VLOOKUP($Z620,'oddspedia-matches'!$A:$AD,AM$2,0)</f>
        <v>#N/A</v>
      </c>
      <c r="AN620" t="e">
        <f>VLOOKUP($Z620,'oddspedia-matches'!$A:$AD,AN$2,0)</f>
        <v>#N/A</v>
      </c>
      <c r="AO620" t="e">
        <f>VLOOKUP($Z620,'oddspedia-matches'!$A:$AD,AO$2,0)</f>
        <v>#N/A</v>
      </c>
      <c r="AP620" t="e">
        <f>VLOOKUP($Z620,'oddspedia-matches'!$A:$AD,AP$2,0)</f>
        <v>#N/A</v>
      </c>
      <c r="AQ620" t="e">
        <f>VLOOKUP($Z620,'oddspedia-matches'!$A:$AD,AQ$2,0)</f>
        <v>#N/A</v>
      </c>
    </row>
    <row r="621" spans="2:43" hidden="1" x14ac:dyDescent="0.25">
      <c r="B621" t="s">
        <v>478</v>
      </c>
      <c r="C621" t="s">
        <v>4231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tr">
        <f>VLOOKUP(E621,'Transform table'!A:B,2,0)</f>
        <v>Waterford United</v>
      </c>
      <c r="Y621" t="e">
        <f>VLOOKUP(F621,'Transform table'!A:B,2,0)</f>
        <v>#N/A</v>
      </c>
      <c r="Z621" t="e">
        <f t="shared" si="9"/>
        <v>#N/A</v>
      </c>
      <c r="AA621" t="e">
        <f>VLOOKUP($Z621,'oddspedia-matches'!$A:$AD,AA$2,0)</f>
        <v>#N/A</v>
      </c>
      <c r="AB621" t="e">
        <f>VLOOKUP($Z621,'oddspedia-matches'!$A:$AD,AB$2,0)</f>
        <v>#N/A</v>
      </c>
      <c r="AC621" t="e">
        <f>VLOOKUP($Z621,'oddspedia-matches'!$A:$AD,AC$2,0)</f>
        <v>#N/A</v>
      </c>
      <c r="AD621" t="e">
        <f>VLOOKUP($Z621,'oddspedia-matches'!$A:$AD,AD$2,0)</f>
        <v>#N/A</v>
      </c>
      <c r="AE621" t="e">
        <f>VLOOKUP($Z621,'oddspedia-matches'!$A:$AD,AE$2,0)</f>
        <v>#N/A</v>
      </c>
      <c r="AF621" t="e">
        <f>VLOOKUP($Z621,'oddspedia-matches'!$A:$AD,AF$2,0)</f>
        <v>#N/A</v>
      </c>
      <c r="AG621" t="e">
        <f>VLOOKUP($Z621,'oddspedia-matches'!$A:$AD,AG$2,0)</f>
        <v>#N/A</v>
      </c>
      <c r="AH621" t="e">
        <f>VLOOKUP($Z621,'oddspedia-matches'!$A:$AD,AH$2,0)</f>
        <v>#N/A</v>
      </c>
      <c r="AI621" t="e">
        <f>VLOOKUP($Z621,'oddspedia-matches'!$A:$AD,AI$2,0)</f>
        <v>#N/A</v>
      </c>
      <c r="AJ621" t="e">
        <f>VLOOKUP($Z621,'oddspedia-matches'!$A:$AD,AJ$2,0)</f>
        <v>#N/A</v>
      </c>
      <c r="AK621" t="e">
        <f>VLOOKUP($Z621,'oddspedia-matches'!$A:$AD,AK$2,0)</f>
        <v>#N/A</v>
      </c>
      <c r="AL621" t="e">
        <f>VLOOKUP($Z621,'oddspedia-matches'!$A:$AD,AL$2,0)</f>
        <v>#N/A</v>
      </c>
      <c r="AM621" t="e">
        <f>VLOOKUP($Z621,'oddspedia-matches'!$A:$AD,AM$2,0)</f>
        <v>#N/A</v>
      </c>
      <c r="AN621" t="e">
        <f>VLOOKUP($Z621,'oddspedia-matches'!$A:$AD,AN$2,0)</f>
        <v>#N/A</v>
      </c>
      <c r="AO621" t="e">
        <f>VLOOKUP($Z621,'oddspedia-matches'!$A:$AD,AO$2,0)</f>
        <v>#N/A</v>
      </c>
      <c r="AP621" t="e">
        <f>VLOOKUP($Z621,'oddspedia-matches'!$A:$AD,AP$2,0)</f>
        <v>#N/A</v>
      </c>
      <c r="AQ621" t="e">
        <f>VLOOKUP($Z621,'oddspedia-matches'!$A:$AD,AQ$2,0)</f>
        <v>#N/A</v>
      </c>
    </row>
    <row r="622" spans="2:43" hidden="1" x14ac:dyDescent="0.25">
      <c r="B622" t="s">
        <v>477</v>
      </c>
      <c r="C622" t="s">
        <v>4231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tr">
        <f>VLOOKUP(E622,'Transform table'!A:B,2,0)</f>
        <v>Athlone Town</v>
      </c>
      <c r="Y622" t="str">
        <f>VLOOKUP(F622,'Transform table'!A:B,2,0)</f>
        <v>UC Dublin</v>
      </c>
      <c r="Z622" t="str">
        <f t="shared" si="9"/>
        <v>31/07/2026Athlone TownUC Dublin</v>
      </c>
      <c r="AA622" t="e">
        <f>VLOOKUP($Z622,'oddspedia-matches'!$A:$AD,AA$2,0)</f>
        <v>#N/A</v>
      </c>
      <c r="AB622" t="e">
        <f>VLOOKUP($Z622,'oddspedia-matches'!$A:$AD,AB$2,0)</f>
        <v>#N/A</v>
      </c>
      <c r="AC622" t="e">
        <f>VLOOKUP($Z622,'oddspedia-matches'!$A:$AD,AC$2,0)</f>
        <v>#N/A</v>
      </c>
      <c r="AD622" t="e">
        <f>VLOOKUP($Z622,'oddspedia-matches'!$A:$AD,AD$2,0)</f>
        <v>#N/A</v>
      </c>
      <c r="AE622" t="e">
        <f>VLOOKUP($Z622,'oddspedia-matches'!$A:$AD,AE$2,0)</f>
        <v>#N/A</v>
      </c>
      <c r="AF622" t="e">
        <f>VLOOKUP($Z622,'oddspedia-matches'!$A:$AD,AF$2,0)</f>
        <v>#N/A</v>
      </c>
      <c r="AG622" t="e">
        <f>VLOOKUP($Z622,'oddspedia-matches'!$A:$AD,AG$2,0)</f>
        <v>#N/A</v>
      </c>
      <c r="AH622" t="e">
        <f>VLOOKUP($Z622,'oddspedia-matches'!$A:$AD,AH$2,0)</f>
        <v>#N/A</v>
      </c>
      <c r="AI622" t="e">
        <f>VLOOKUP($Z622,'oddspedia-matches'!$A:$AD,AI$2,0)</f>
        <v>#N/A</v>
      </c>
      <c r="AJ622" t="e">
        <f>VLOOKUP($Z622,'oddspedia-matches'!$A:$AD,AJ$2,0)</f>
        <v>#N/A</v>
      </c>
      <c r="AK622" t="e">
        <f>VLOOKUP($Z622,'oddspedia-matches'!$A:$AD,AK$2,0)</f>
        <v>#N/A</v>
      </c>
      <c r="AL622" t="e">
        <f>VLOOKUP($Z622,'oddspedia-matches'!$A:$AD,AL$2,0)</f>
        <v>#N/A</v>
      </c>
      <c r="AM622" t="e">
        <f>VLOOKUP($Z622,'oddspedia-matches'!$A:$AD,AM$2,0)</f>
        <v>#N/A</v>
      </c>
      <c r="AN622" t="e">
        <f>VLOOKUP($Z622,'oddspedia-matches'!$A:$AD,AN$2,0)</f>
        <v>#N/A</v>
      </c>
      <c r="AO622" t="e">
        <f>VLOOKUP($Z622,'oddspedia-matches'!$A:$AD,AO$2,0)</f>
        <v>#N/A</v>
      </c>
      <c r="AP622" t="e">
        <f>VLOOKUP($Z622,'oddspedia-matches'!$A:$AD,AP$2,0)</f>
        <v>#N/A</v>
      </c>
      <c r="AQ622" t="e">
        <f>VLOOKUP($Z622,'oddspedia-matches'!$A:$AD,AQ$2,0)</f>
        <v>#N/A</v>
      </c>
    </row>
    <row r="623" spans="2:43" hidden="1" x14ac:dyDescent="0.25">
      <c r="B623" t="s">
        <v>477</v>
      </c>
      <c r="C623" t="s">
        <v>4231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tr">
        <f>VLOOKUP(E623,'Transform table'!A:B,2,0)</f>
        <v>Bray Wanderers</v>
      </c>
      <c r="Y623" t="str">
        <f>VLOOKUP(F623,'Transform table'!A:B,2,0)</f>
        <v>Kerry FC</v>
      </c>
      <c r="Z623" t="str">
        <f t="shared" si="9"/>
        <v>31/07/2026Bray WanderersKerry FC</v>
      </c>
      <c r="AA623" t="e">
        <f>VLOOKUP($Z623,'oddspedia-matches'!$A:$AD,AA$2,0)</f>
        <v>#N/A</v>
      </c>
      <c r="AB623" t="e">
        <f>VLOOKUP($Z623,'oddspedia-matches'!$A:$AD,AB$2,0)</f>
        <v>#N/A</v>
      </c>
      <c r="AC623" t="e">
        <f>VLOOKUP($Z623,'oddspedia-matches'!$A:$AD,AC$2,0)</f>
        <v>#N/A</v>
      </c>
      <c r="AD623" t="e">
        <f>VLOOKUP($Z623,'oddspedia-matches'!$A:$AD,AD$2,0)</f>
        <v>#N/A</v>
      </c>
      <c r="AE623" t="e">
        <f>VLOOKUP($Z623,'oddspedia-matches'!$A:$AD,AE$2,0)</f>
        <v>#N/A</v>
      </c>
      <c r="AF623" t="e">
        <f>VLOOKUP($Z623,'oddspedia-matches'!$A:$AD,AF$2,0)</f>
        <v>#N/A</v>
      </c>
      <c r="AG623" t="e">
        <f>VLOOKUP($Z623,'oddspedia-matches'!$A:$AD,AG$2,0)</f>
        <v>#N/A</v>
      </c>
      <c r="AH623" t="e">
        <f>VLOOKUP($Z623,'oddspedia-matches'!$A:$AD,AH$2,0)</f>
        <v>#N/A</v>
      </c>
      <c r="AI623" t="e">
        <f>VLOOKUP($Z623,'oddspedia-matches'!$A:$AD,AI$2,0)</f>
        <v>#N/A</v>
      </c>
      <c r="AJ623" t="e">
        <f>VLOOKUP($Z623,'oddspedia-matches'!$A:$AD,AJ$2,0)</f>
        <v>#N/A</v>
      </c>
      <c r="AK623" t="e">
        <f>VLOOKUP($Z623,'oddspedia-matches'!$A:$AD,AK$2,0)</f>
        <v>#N/A</v>
      </c>
      <c r="AL623" t="e">
        <f>VLOOKUP($Z623,'oddspedia-matches'!$A:$AD,AL$2,0)</f>
        <v>#N/A</v>
      </c>
      <c r="AM623" t="e">
        <f>VLOOKUP($Z623,'oddspedia-matches'!$A:$AD,AM$2,0)</f>
        <v>#N/A</v>
      </c>
      <c r="AN623" t="e">
        <f>VLOOKUP($Z623,'oddspedia-matches'!$A:$AD,AN$2,0)</f>
        <v>#N/A</v>
      </c>
      <c r="AO623" t="e">
        <f>VLOOKUP($Z623,'oddspedia-matches'!$A:$AD,AO$2,0)</f>
        <v>#N/A</v>
      </c>
      <c r="AP623" t="e">
        <f>VLOOKUP($Z623,'oddspedia-matches'!$A:$AD,AP$2,0)</f>
        <v>#N/A</v>
      </c>
      <c r="AQ623" t="e">
        <f>VLOOKUP($Z623,'oddspedia-matches'!$A:$AD,AQ$2,0)</f>
        <v>#N/A</v>
      </c>
    </row>
    <row r="624" spans="2:43" hidden="1" x14ac:dyDescent="0.25">
      <c r="B624" t="s">
        <v>477</v>
      </c>
      <c r="C624" t="s">
        <v>4231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tr">
        <f>VLOOKUP(E624,'Transform table'!A:B,2,0)</f>
        <v>Cobh Ramblers</v>
      </c>
      <c r="Y624" t="str">
        <f>VLOOKUP(F624,'Transform table'!A:B,2,0)</f>
        <v>Wexford Youths</v>
      </c>
      <c r="Z624" t="str">
        <f t="shared" ref="Z624:Z649" si="10">C624&amp;X624&amp;Y624</f>
        <v>31/07/2026Cobh RamblersWexford Youths</v>
      </c>
      <c r="AA624" t="e">
        <f>VLOOKUP($Z624,'oddspedia-matches'!$A:$AD,AA$2,0)</f>
        <v>#N/A</v>
      </c>
      <c r="AB624" t="e">
        <f>VLOOKUP($Z624,'oddspedia-matches'!$A:$AD,AB$2,0)</f>
        <v>#N/A</v>
      </c>
      <c r="AC624" t="e">
        <f>VLOOKUP($Z624,'oddspedia-matches'!$A:$AD,AC$2,0)</f>
        <v>#N/A</v>
      </c>
      <c r="AD624" t="e">
        <f>VLOOKUP($Z624,'oddspedia-matches'!$A:$AD,AD$2,0)</f>
        <v>#N/A</v>
      </c>
      <c r="AE624" t="e">
        <f>VLOOKUP($Z624,'oddspedia-matches'!$A:$AD,AE$2,0)</f>
        <v>#N/A</v>
      </c>
      <c r="AF624" t="e">
        <f>VLOOKUP($Z624,'oddspedia-matches'!$A:$AD,AF$2,0)</f>
        <v>#N/A</v>
      </c>
      <c r="AG624" t="e">
        <f>VLOOKUP($Z624,'oddspedia-matches'!$A:$AD,AG$2,0)</f>
        <v>#N/A</v>
      </c>
      <c r="AH624" t="e">
        <f>VLOOKUP($Z624,'oddspedia-matches'!$A:$AD,AH$2,0)</f>
        <v>#N/A</v>
      </c>
      <c r="AI624" t="e">
        <f>VLOOKUP($Z624,'oddspedia-matches'!$A:$AD,AI$2,0)</f>
        <v>#N/A</v>
      </c>
      <c r="AJ624" t="e">
        <f>VLOOKUP($Z624,'oddspedia-matches'!$A:$AD,AJ$2,0)</f>
        <v>#N/A</v>
      </c>
      <c r="AK624" t="e">
        <f>VLOOKUP($Z624,'oddspedia-matches'!$A:$AD,AK$2,0)</f>
        <v>#N/A</v>
      </c>
      <c r="AL624" t="e">
        <f>VLOOKUP($Z624,'oddspedia-matches'!$A:$AD,AL$2,0)</f>
        <v>#N/A</v>
      </c>
      <c r="AM624" t="e">
        <f>VLOOKUP($Z624,'oddspedia-matches'!$A:$AD,AM$2,0)</f>
        <v>#N/A</v>
      </c>
      <c r="AN624" t="e">
        <f>VLOOKUP($Z624,'oddspedia-matches'!$A:$AD,AN$2,0)</f>
        <v>#N/A</v>
      </c>
      <c r="AO624" t="e">
        <f>VLOOKUP($Z624,'oddspedia-matches'!$A:$AD,AO$2,0)</f>
        <v>#N/A</v>
      </c>
      <c r="AP624" t="e">
        <f>VLOOKUP($Z624,'oddspedia-matches'!$A:$AD,AP$2,0)</f>
        <v>#N/A</v>
      </c>
      <c r="AQ624" t="e">
        <f>VLOOKUP($Z624,'oddspedia-matches'!$A:$AD,AQ$2,0)</f>
        <v>#N/A</v>
      </c>
    </row>
    <row r="625" spans="2:43" hidden="1" x14ac:dyDescent="0.25">
      <c r="B625" t="s">
        <v>477</v>
      </c>
      <c r="C625" t="s">
        <v>4231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tr">
        <f>VLOOKUP(E625,'Transform table'!A:B,2,0)</f>
        <v>Finn Harps</v>
      </c>
      <c r="Y625" t="str">
        <f>VLOOKUP(F625,'Transform table'!A:B,2,0)</f>
        <v>Cork City</v>
      </c>
      <c r="Z625" t="str">
        <f t="shared" si="10"/>
        <v>31/07/2026Finn HarpsCork City</v>
      </c>
      <c r="AA625" t="e">
        <f>VLOOKUP($Z625,'oddspedia-matches'!$A:$AD,AA$2,0)</f>
        <v>#N/A</v>
      </c>
      <c r="AB625" t="e">
        <f>VLOOKUP($Z625,'oddspedia-matches'!$A:$AD,AB$2,0)</f>
        <v>#N/A</v>
      </c>
      <c r="AC625" t="e">
        <f>VLOOKUP($Z625,'oddspedia-matches'!$A:$AD,AC$2,0)</f>
        <v>#N/A</v>
      </c>
      <c r="AD625" t="e">
        <f>VLOOKUP($Z625,'oddspedia-matches'!$A:$AD,AD$2,0)</f>
        <v>#N/A</v>
      </c>
      <c r="AE625" t="e">
        <f>VLOOKUP($Z625,'oddspedia-matches'!$A:$AD,AE$2,0)</f>
        <v>#N/A</v>
      </c>
      <c r="AF625" t="e">
        <f>VLOOKUP($Z625,'oddspedia-matches'!$A:$AD,AF$2,0)</f>
        <v>#N/A</v>
      </c>
      <c r="AG625" t="e">
        <f>VLOOKUP($Z625,'oddspedia-matches'!$A:$AD,AG$2,0)</f>
        <v>#N/A</v>
      </c>
      <c r="AH625" t="e">
        <f>VLOOKUP($Z625,'oddspedia-matches'!$A:$AD,AH$2,0)</f>
        <v>#N/A</v>
      </c>
      <c r="AI625" t="e">
        <f>VLOOKUP($Z625,'oddspedia-matches'!$A:$AD,AI$2,0)</f>
        <v>#N/A</v>
      </c>
      <c r="AJ625" t="e">
        <f>VLOOKUP($Z625,'oddspedia-matches'!$A:$AD,AJ$2,0)</f>
        <v>#N/A</v>
      </c>
      <c r="AK625" t="e">
        <f>VLOOKUP($Z625,'oddspedia-matches'!$A:$AD,AK$2,0)</f>
        <v>#N/A</v>
      </c>
      <c r="AL625" t="e">
        <f>VLOOKUP($Z625,'oddspedia-matches'!$A:$AD,AL$2,0)</f>
        <v>#N/A</v>
      </c>
      <c r="AM625" t="e">
        <f>VLOOKUP($Z625,'oddspedia-matches'!$A:$AD,AM$2,0)</f>
        <v>#N/A</v>
      </c>
      <c r="AN625" t="e">
        <f>VLOOKUP($Z625,'oddspedia-matches'!$A:$AD,AN$2,0)</f>
        <v>#N/A</v>
      </c>
      <c r="AO625" t="e">
        <f>VLOOKUP($Z625,'oddspedia-matches'!$A:$AD,AO$2,0)</f>
        <v>#N/A</v>
      </c>
      <c r="AP625" t="e">
        <f>VLOOKUP($Z625,'oddspedia-matches'!$A:$AD,AP$2,0)</f>
        <v>#N/A</v>
      </c>
      <c r="AQ625" t="e">
        <f>VLOOKUP($Z625,'oddspedia-matches'!$A:$AD,AQ$2,0)</f>
        <v>#N/A</v>
      </c>
    </row>
    <row r="626" spans="2:43" hidden="1" x14ac:dyDescent="0.25">
      <c r="B626" t="s">
        <v>477</v>
      </c>
      <c r="C626" t="s">
        <v>4231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tr">
        <f>VLOOKUP(E626,'Transform table'!A:B,2,0)</f>
        <v>Treaty United</v>
      </c>
      <c r="Y626" t="str">
        <f>VLOOKUP(F626,'Transform table'!A:B,2,0)</f>
        <v>Longford Town</v>
      </c>
      <c r="Z626" t="str">
        <f t="shared" si="10"/>
        <v>31/07/2026Treaty UnitedLongford Town</v>
      </c>
      <c r="AA626" t="e">
        <f>VLOOKUP($Z626,'oddspedia-matches'!$A:$AD,AA$2,0)</f>
        <v>#N/A</v>
      </c>
      <c r="AB626" t="e">
        <f>VLOOKUP($Z626,'oddspedia-matches'!$A:$AD,AB$2,0)</f>
        <v>#N/A</v>
      </c>
      <c r="AC626" t="e">
        <f>VLOOKUP($Z626,'oddspedia-matches'!$A:$AD,AC$2,0)</f>
        <v>#N/A</v>
      </c>
      <c r="AD626" t="e">
        <f>VLOOKUP($Z626,'oddspedia-matches'!$A:$AD,AD$2,0)</f>
        <v>#N/A</v>
      </c>
      <c r="AE626" t="e">
        <f>VLOOKUP($Z626,'oddspedia-matches'!$A:$AD,AE$2,0)</f>
        <v>#N/A</v>
      </c>
      <c r="AF626" t="e">
        <f>VLOOKUP($Z626,'oddspedia-matches'!$A:$AD,AF$2,0)</f>
        <v>#N/A</v>
      </c>
      <c r="AG626" t="e">
        <f>VLOOKUP($Z626,'oddspedia-matches'!$A:$AD,AG$2,0)</f>
        <v>#N/A</v>
      </c>
      <c r="AH626" t="e">
        <f>VLOOKUP($Z626,'oddspedia-matches'!$A:$AD,AH$2,0)</f>
        <v>#N/A</v>
      </c>
      <c r="AI626" t="e">
        <f>VLOOKUP($Z626,'oddspedia-matches'!$A:$AD,AI$2,0)</f>
        <v>#N/A</v>
      </c>
      <c r="AJ626" t="e">
        <f>VLOOKUP($Z626,'oddspedia-matches'!$A:$AD,AJ$2,0)</f>
        <v>#N/A</v>
      </c>
      <c r="AK626" t="e">
        <f>VLOOKUP($Z626,'oddspedia-matches'!$A:$AD,AK$2,0)</f>
        <v>#N/A</v>
      </c>
      <c r="AL626" t="e">
        <f>VLOOKUP($Z626,'oddspedia-matches'!$A:$AD,AL$2,0)</f>
        <v>#N/A</v>
      </c>
      <c r="AM626" t="e">
        <f>VLOOKUP($Z626,'oddspedia-matches'!$A:$AD,AM$2,0)</f>
        <v>#N/A</v>
      </c>
      <c r="AN626" t="e">
        <f>VLOOKUP($Z626,'oddspedia-matches'!$A:$AD,AN$2,0)</f>
        <v>#N/A</v>
      </c>
      <c r="AO626" t="e">
        <f>VLOOKUP($Z626,'oddspedia-matches'!$A:$AD,AO$2,0)</f>
        <v>#N/A</v>
      </c>
      <c r="AP626" t="e">
        <f>VLOOKUP($Z626,'oddspedia-matches'!$A:$AD,AP$2,0)</f>
        <v>#N/A</v>
      </c>
      <c r="AQ626" t="e">
        <f>VLOOKUP($Z626,'oddspedia-matches'!$A:$AD,AQ$2,0)</f>
        <v>#N/A</v>
      </c>
    </row>
    <row r="627" spans="2:43" hidden="1" x14ac:dyDescent="0.25">
      <c r="B627" t="s">
        <v>457</v>
      </c>
      <c r="C627" t="s">
        <v>4231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tr">
        <f>VLOOKUP(E627,'Transform table'!A:B,2,0)</f>
        <v>Universidad De Vinto</v>
      </c>
      <c r="Y627" t="str">
        <f>VLOOKUP(F627,'Transform table'!A:B,2,0)</f>
        <v>Guabira</v>
      </c>
      <c r="Z627" t="str">
        <f t="shared" si="10"/>
        <v>31/07/2026Universidad De VintoGuabira</v>
      </c>
      <c r="AA627" t="e">
        <f>VLOOKUP($Z627,'oddspedia-matches'!$A:$AD,AA$2,0)</f>
        <v>#N/A</v>
      </c>
      <c r="AB627" t="e">
        <f>VLOOKUP($Z627,'oddspedia-matches'!$A:$AD,AB$2,0)</f>
        <v>#N/A</v>
      </c>
      <c r="AC627" t="e">
        <f>VLOOKUP($Z627,'oddspedia-matches'!$A:$AD,AC$2,0)</f>
        <v>#N/A</v>
      </c>
      <c r="AD627" t="e">
        <f>VLOOKUP($Z627,'oddspedia-matches'!$A:$AD,AD$2,0)</f>
        <v>#N/A</v>
      </c>
      <c r="AE627" t="e">
        <f>VLOOKUP($Z627,'oddspedia-matches'!$A:$AD,AE$2,0)</f>
        <v>#N/A</v>
      </c>
      <c r="AF627" t="e">
        <f>VLOOKUP($Z627,'oddspedia-matches'!$A:$AD,AF$2,0)</f>
        <v>#N/A</v>
      </c>
      <c r="AG627" t="e">
        <f>VLOOKUP($Z627,'oddspedia-matches'!$A:$AD,AG$2,0)</f>
        <v>#N/A</v>
      </c>
      <c r="AH627" t="e">
        <f>VLOOKUP($Z627,'oddspedia-matches'!$A:$AD,AH$2,0)</f>
        <v>#N/A</v>
      </c>
      <c r="AI627" t="e">
        <f>VLOOKUP($Z627,'oddspedia-matches'!$A:$AD,AI$2,0)</f>
        <v>#N/A</v>
      </c>
      <c r="AJ627" t="e">
        <f>VLOOKUP($Z627,'oddspedia-matches'!$A:$AD,AJ$2,0)</f>
        <v>#N/A</v>
      </c>
      <c r="AK627" t="e">
        <f>VLOOKUP($Z627,'oddspedia-matches'!$A:$AD,AK$2,0)</f>
        <v>#N/A</v>
      </c>
      <c r="AL627" t="e">
        <f>VLOOKUP($Z627,'oddspedia-matches'!$A:$AD,AL$2,0)</f>
        <v>#N/A</v>
      </c>
      <c r="AM627" t="e">
        <f>VLOOKUP($Z627,'oddspedia-matches'!$A:$AD,AM$2,0)</f>
        <v>#N/A</v>
      </c>
      <c r="AN627" t="e">
        <f>VLOOKUP($Z627,'oddspedia-matches'!$A:$AD,AN$2,0)</f>
        <v>#N/A</v>
      </c>
      <c r="AO627" t="e">
        <f>VLOOKUP($Z627,'oddspedia-matches'!$A:$AD,AO$2,0)</f>
        <v>#N/A</v>
      </c>
      <c r="AP627" t="e">
        <f>VLOOKUP($Z627,'oddspedia-matches'!$A:$AD,AP$2,0)</f>
        <v>#N/A</v>
      </c>
      <c r="AQ627" t="e">
        <f>VLOOKUP($Z627,'oddspedia-matches'!$A:$AD,AQ$2,0)</f>
        <v>#N/A</v>
      </c>
    </row>
    <row r="628" spans="2:43" hidden="1" x14ac:dyDescent="0.25">
      <c r="B628" t="s">
        <v>465</v>
      </c>
      <c r="C628" t="s">
        <v>4231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tr">
        <f>VLOOKUP(E628,'Transform table'!A:B,2,0)</f>
        <v>Bodo/Glimt</v>
      </c>
      <c r="Y628" t="e">
        <f>VLOOKUP(F628,'Transform table'!A:B,2,0)</f>
        <v>#N/A</v>
      </c>
      <c r="Z628" t="e">
        <f t="shared" si="10"/>
        <v>#N/A</v>
      </c>
      <c r="AA628" t="e">
        <f>VLOOKUP($Z628,'oddspedia-matches'!$A:$AD,AA$2,0)</f>
        <v>#N/A</v>
      </c>
      <c r="AB628" t="e">
        <f>VLOOKUP($Z628,'oddspedia-matches'!$A:$AD,AB$2,0)</f>
        <v>#N/A</v>
      </c>
      <c r="AC628" t="e">
        <f>VLOOKUP($Z628,'oddspedia-matches'!$A:$AD,AC$2,0)</f>
        <v>#N/A</v>
      </c>
      <c r="AD628" t="e">
        <f>VLOOKUP($Z628,'oddspedia-matches'!$A:$AD,AD$2,0)</f>
        <v>#N/A</v>
      </c>
      <c r="AE628" t="e">
        <f>VLOOKUP($Z628,'oddspedia-matches'!$A:$AD,AE$2,0)</f>
        <v>#N/A</v>
      </c>
      <c r="AF628" t="e">
        <f>VLOOKUP($Z628,'oddspedia-matches'!$A:$AD,AF$2,0)</f>
        <v>#N/A</v>
      </c>
      <c r="AG628" t="e">
        <f>VLOOKUP($Z628,'oddspedia-matches'!$A:$AD,AG$2,0)</f>
        <v>#N/A</v>
      </c>
      <c r="AH628" t="e">
        <f>VLOOKUP($Z628,'oddspedia-matches'!$A:$AD,AH$2,0)</f>
        <v>#N/A</v>
      </c>
      <c r="AI628" t="e">
        <f>VLOOKUP($Z628,'oddspedia-matches'!$A:$AD,AI$2,0)</f>
        <v>#N/A</v>
      </c>
      <c r="AJ628" t="e">
        <f>VLOOKUP($Z628,'oddspedia-matches'!$A:$AD,AJ$2,0)</f>
        <v>#N/A</v>
      </c>
      <c r="AK628" t="e">
        <f>VLOOKUP($Z628,'oddspedia-matches'!$A:$AD,AK$2,0)</f>
        <v>#N/A</v>
      </c>
      <c r="AL628" t="e">
        <f>VLOOKUP($Z628,'oddspedia-matches'!$A:$AD,AL$2,0)</f>
        <v>#N/A</v>
      </c>
      <c r="AM628" t="e">
        <f>VLOOKUP($Z628,'oddspedia-matches'!$A:$AD,AM$2,0)</f>
        <v>#N/A</v>
      </c>
      <c r="AN628" t="e">
        <f>VLOOKUP($Z628,'oddspedia-matches'!$A:$AD,AN$2,0)</f>
        <v>#N/A</v>
      </c>
      <c r="AO628" t="e">
        <f>VLOOKUP($Z628,'oddspedia-matches'!$A:$AD,AO$2,0)</f>
        <v>#N/A</v>
      </c>
      <c r="AP628" t="e">
        <f>VLOOKUP($Z628,'oddspedia-matches'!$A:$AD,AP$2,0)</f>
        <v>#N/A</v>
      </c>
      <c r="AQ628" t="e">
        <f>VLOOKUP($Z628,'oddspedia-matches'!$A:$AD,AQ$2,0)</f>
        <v>#N/A</v>
      </c>
    </row>
    <row r="629" spans="2:43" hidden="1" x14ac:dyDescent="0.25">
      <c r="B629" t="s">
        <v>483</v>
      </c>
      <c r="C629" t="s">
        <v>4231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tr">
        <f>VLOOKUP(E629,'Transform table'!A:B,2,0)</f>
        <v>Real Santander</v>
      </c>
      <c r="Y629" t="str">
        <f>VLOOKUP(F629,'Transform table'!A:B,2,0)</f>
        <v>Patriotas FC</v>
      </c>
      <c r="Z629" t="str">
        <f t="shared" si="10"/>
        <v>31/07/2026Real SantanderPatriotas FC</v>
      </c>
      <c r="AA629" t="e">
        <f>VLOOKUP($Z629,'oddspedia-matches'!$A:$AD,AA$2,0)</f>
        <v>#N/A</v>
      </c>
      <c r="AB629" t="e">
        <f>VLOOKUP($Z629,'oddspedia-matches'!$A:$AD,AB$2,0)</f>
        <v>#N/A</v>
      </c>
      <c r="AC629" t="e">
        <f>VLOOKUP($Z629,'oddspedia-matches'!$A:$AD,AC$2,0)</f>
        <v>#N/A</v>
      </c>
      <c r="AD629" t="e">
        <f>VLOOKUP($Z629,'oddspedia-matches'!$A:$AD,AD$2,0)</f>
        <v>#N/A</v>
      </c>
      <c r="AE629" t="e">
        <f>VLOOKUP($Z629,'oddspedia-matches'!$A:$AD,AE$2,0)</f>
        <v>#N/A</v>
      </c>
      <c r="AF629" t="e">
        <f>VLOOKUP($Z629,'oddspedia-matches'!$A:$AD,AF$2,0)</f>
        <v>#N/A</v>
      </c>
      <c r="AG629" t="e">
        <f>VLOOKUP($Z629,'oddspedia-matches'!$A:$AD,AG$2,0)</f>
        <v>#N/A</v>
      </c>
      <c r="AH629" t="e">
        <f>VLOOKUP($Z629,'oddspedia-matches'!$A:$AD,AH$2,0)</f>
        <v>#N/A</v>
      </c>
      <c r="AI629" t="e">
        <f>VLOOKUP($Z629,'oddspedia-matches'!$A:$AD,AI$2,0)</f>
        <v>#N/A</v>
      </c>
      <c r="AJ629" t="e">
        <f>VLOOKUP($Z629,'oddspedia-matches'!$A:$AD,AJ$2,0)</f>
        <v>#N/A</v>
      </c>
      <c r="AK629" t="e">
        <f>VLOOKUP($Z629,'oddspedia-matches'!$A:$AD,AK$2,0)</f>
        <v>#N/A</v>
      </c>
      <c r="AL629" t="e">
        <f>VLOOKUP($Z629,'oddspedia-matches'!$A:$AD,AL$2,0)</f>
        <v>#N/A</v>
      </c>
      <c r="AM629" t="e">
        <f>VLOOKUP($Z629,'oddspedia-matches'!$A:$AD,AM$2,0)</f>
        <v>#N/A</v>
      </c>
      <c r="AN629" t="e">
        <f>VLOOKUP($Z629,'oddspedia-matches'!$A:$AD,AN$2,0)</f>
        <v>#N/A</v>
      </c>
      <c r="AO629" t="e">
        <f>VLOOKUP($Z629,'oddspedia-matches'!$A:$AD,AO$2,0)</f>
        <v>#N/A</v>
      </c>
      <c r="AP629" t="e">
        <f>VLOOKUP($Z629,'oddspedia-matches'!$A:$AD,AP$2,0)</f>
        <v>#N/A</v>
      </c>
      <c r="AQ629" t="e">
        <f>VLOOKUP($Z629,'oddspedia-matches'!$A:$AD,AQ$2,0)</f>
        <v>#N/A</v>
      </c>
    </row>
    <row r="630" spans="2:43" hidden="1" x14ac:dyDescent="0.25">
      <c r="B630" t="s">
        <v>482</v>
      </c>
      <c r="C630" t="s">
        <v>4231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tr">
        <f>VLOOKUP(E630,'Transform table'!A:B,2,0)</f>
        <v>CSD Santa Rosa</v>
      </c>
      <c r="Y630" t="str">
        <f>VLOOKUP(F630,'Transform table'!A:B,2,0)</f>
        <v>Comerciantes Unidos</v>
      </c>
      <c r="Z630" t="str">
        <f t="shared" si="10"/>
        <v>31/07/2026CSD Santa RosaComerciantes Unidos</v>
      </c>
      <c r="AA630" t="e">
        <f>VLOOKUP($Z630,'oddspedia-matches'!$A:$AD,AA$2,0)</f>
        <v>#N/A</v>
      </c>
      <c r="AB630" t="e">
        <f>VLOOKUP($Z630,'oddspedia-matches'!$A:$AD,AB$2,0)</f>
        <v>#N/A</v>
      </c>
      <c r="AC630" t="e">
        <f>VLOOKUP($Z630,'oddspedia-matches'!$A:$AD,AC$2,0)</f>
        <v>#N/A</v>
      </c>
      <c r="AD630" t="e">
        <f>VLOOKUP($Z630,'oddspedia-matches'!$A:$AD,AD$2,0)</f>
        <v>#N/A</v>
      </c>
      <c r="AE630" t="e">
        <f>VLOOKUP($Z630,'oddspedia-matches'!$A:$AD,AE$2,0)</f>
        <v>#N/A</v>
      </c>
      <c r="AF630" t="e">
        <f>VLOOKUP($Z630,'oddspedia-matches'!$A:$AD,AF$2,0)</f>
        <v>#N/A</v>
      </c>
      <c r="AG630" t="e">
        <f>VLOOKUP($Z630,'oddspedia-matches'!$A:$AD,AG$2,0)</f>
        <v>#N/A</v>
      </c>
      <c r="AH630" t="e">
        <f>VLOOKUP($Z630,'oddspedia-matches'!$A:$AD,AH$2,0)</f>
        <v>#N/A</v>
      </c>
      <c r="AI630" t="e">
        <f>VLOOKUP($Z630,'oddspedia-matches'!$A:$AD,AI$2,0)</f>
        <v>#N/A</v>
      </c>
      <c r="AJ630" t="e">
        <f>VLOOKUP($Z630,'oddspedia-matches'!$A:$AD,AJ$2,0)</f>
        <v>#N/A</v>
      </c>
      <c r="AK630" t="e">
        <f>VLOOKUP($Z630,'oddspedia-matches'!$A:$AD,AK$2,0)</f>
        <v>#N/A</v>
      </c>
      <c r="AL630" t="e">
        <f>VLOOKUP($Z630,'oddspedia-matches'!$A:$AD,AL$2,0)</f>
        <v>#N/A</v>
      </c>
      <c r="AM630" t="e">
        <f>VLOOKUP($Z630,'oddspedia-matches'!$A:$AD,AM$2,0)</f>
        <v>#N/A</v>
      </c>
      <c r="AN630" t="e">
        <f>VLOOKUP($Z630,'oddspedia-matches'!$A:$AD,AN$2,0)</f>
        <v>#N/A</v>
      </c>
      <c r="AO630" t="e">
        <f>VLOOKUP($Z630,'oddspedia-matches'!$A:$AD,AO$2,0)</f>
        <v>#N/A</v>
      </c>
      <c r="AP630" t="e">
        <f>VLOOKUP($Z630,'oddspedia-matches'!$A:$AD,AP$2,0)</f>
        <v>#N/A</v>
      </c>
      <c r="AQ630" t="e">
        <f>VLOOKUP($Z630,'oddspedia-matches'!$A:$AD,AQ$2,0)</f>
        <v>#N/A</v>
      </c>
    </row>
    <row r="631" spans="2:43" hidden="1" x14ac:dyDescent="0.25">
      <c r="B631" t="s">
        <v>488</v>
      </c>
      <c r="C631" t="s">
        <v>4231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tr">
        <f>VLOOKUP(E631,'Transform table'!A:B,2,0)</f>
        <v>San Luis Quillota</v>
      </c>
      <c r="Y631" t="str">
        <f>VLOOKUP(F631,'Transform table'!A:B,2,0)</f>
        <v>CSD Rangers</v>
      </c>
      <c r="Z631" t="str">
        <f t="shared" si="10"/>
        <v>31/07/2026San Luis QuillotaCSD Rangers</v>
      </c>
      <c r="AA631" t="e">
        <f>VLOOKUP($Z631,'oddspedia-matches'!$A:$AD,AA$2,0)</f>
        <v>#N/A</v>
      </c>
      <c r="AB631" t="e">
        <f>VLOOKUP($Z631,'oddspedia-matches'!$A:$AD,AB$2,0)</f>
        <v>#N/A</v>
      </c>
      <c r="AC631" t="e">
        <f>VLOOKUP($Z631,'oddspedia-matches'!$A:$AD,AC$2,0)</f>
        <v>#N/A</v>
      </c>
      <c r="AD631" t="e">
        <f>VLOOKUP($Z631,'oddspedia-matches'!$A:$AD,AD$2,0)</f>
        <v>#N/A</v>
      </c>
      <c r="AE631" t="e">
        <f>VLOOKUP($Z631,'oddspedia-matches'!$A:$AD,AE$2,0)</f>
        <v>#N/A</v>
      </c>
      <c r="AF631" t="e">
        <f>VLOOKUP($Z631,'oddspedia-matches'!$A:$AD,AF$2,0)</f>
        <v>#N/A</v>
      </c>
      <c r="AG631" t="e">
        <f>VLOOKUP($Z631,'oddspedia-matches'!$A:$AD,AG$2,0)</f>
        <v>#N/A</v>
      </c>
      <c r="AH631" t="e">
        <f>VLOOKUP($Z631,'oddspedia-matches'!$A:$AD,AH$2,0)</f>
        <v>#N/A</v>
      </c>
      <c r="AI631" t="e">
        <f>VLOOKUP($Z631,'oddspedia-matches'!$A:$AD,AI$2,0)</f>
        <v>#N/A</v>
      </c>
      <c r="AJ631" t="e">
        <f>VLOOKUP($Z631,'oddspedia-matches'!$A:$AD,AJ$2,0)</f>
        <v>#N/A</v>
      </c>
      <c r="AK631" t="e">
        <f>VLOOKUP($Z631,'oddspedia-matches'!$A:$AD,AK$2,0)</f>
        <v>#N/A</v>
      </c>
      <c r="AL631" t="e">
        <f>VLOOKUP($Z631,'oddspedia-matches'!$A:$AD,AL$2,0)</f>
        <v>#N/A</v>
      </c>
      <c r="AM631" t="e">
        <f>VLOOKUP($Z631,'oddspedia-matches'!$A:$AD,AM$2,0)</f>
        <v>#N/A</v>
      </c>
      <c r="AN631" t="e">
        <f>VLOOKUP($Z631,'oddspedia-matches'!$A:$AD,AN$2,0)</f>
        <v>#N/A</v>
      </c>
      <c r="AO631" t="e">
        <f>VLOOKUP($Z631,'oddspedia-matches'!$A:$AD,AO$2,0)</f>
        <v>#N/A</v>
      </c>
      <c r="AP631" t="e">
        <f>VLOOKUP($Z631,'oddspedia-matches'!$A:$AD,AP$2,0)</f>
        <v>#N/A</v>
      </c>
      <c r="AQ631" t="e">
        <f>VLOOKUP($Z631,'oddspedia-matches'!$A:$AD,AQ$2,0)</f>
        <v>#N/A</v>
      </c>
    </row>
    <row r="632" spans="2:43" hidden="1" x14ac:dyDescent="0.25">
      <c r="B632" t="s">
        <v>486</v>
      </c>
      <c r="C632" t="s">
        <v>4231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tr">
        <f>VLOOKUP(E632,'Transform table'!A:B,2,0)</f>
        <v>Torque</v>
      </c>
      <c r="Y632" t="str">
        <f>VLOOKUP(F632,'Transform table'!A:B,2,0)</f>
        <v>Montevideo Wanderers</v>
      </c>
      <c r="Z632" t="str">
        <f t="shared" si="10"/>
        <v>31/07/2026TorqueMontevideo Wanderers</v>
      </c>
      <c r="AA632" t="e">
        <f>VLOOKUP($Z632,'oddspedia-matches'!$A:$AD,AA$2,0)</f>
        <v>#N/A</v>
      </c>
      <c r="AB632" t="e">
        <f>VLOOKUP($Z632,'oddspedia-matches'!$A:$AD,AB$2,0)</f>
        <v>#N/A</v>
      </c>
      <c r="AC632" t="e">
        <f>VLOOKUP($Z632,'oddspedia-matches'!$A:$AD,AC$2,0)</f>
        <v>#N/A</v>
      </c>
      <c r="AD632" t="e">
        <f>VLOOKUP($Z632,'oddspedia-matches'!$A:$AD,AD$2,0)</f>
        <v>#N/A</v>
      </c>
      <c r="AE632" t="e">
        <f>VLOOKUP($Z632,'oddspedia-matches'!$A:$AD,AE$2,0)</f>
        <v>#N/A</v>
      </c>
      <c r="AF632" t="e">
        <f>VLOOKUP($Z632,'oddspedia-matches'!$A:$AD,AF$2,0)</f>
        <v>#N/A</v>
      </c>
      <c r="AG632" t="e">
        <f>VLOOKUP($Z632,'oddspedia-matches'!$A:$AD,AG$2,0)</f>
        <v>#N/A</v>
      </c>
      <c r="AH632" t="e">
        <f>VLOOKUP($Z632,'oddspedia-matches'!$A:$AD,AH$2,0)</f>
        <v>#N/A</v>
      </c>
      <c r="AI632" t="e">
        <f>VLOOKUP($Z632,'oddspedia-matches'!$A:$AD,AI$2,0)</f>
        <v>#N/A</v>
      </c>
      <c r="AJ632" t="e">
        <f>VLOOKUP($Z632,'oddspedia-matches'!$A:$AD,AJ$2,0)</f>
        <v>#N/A</v>
      </c>
      <c r="AK632" t="e">
        <f>VLOOKUP($Z632,'oddspedia-matches'!$A:$AD,AK$2,0)</f>
        <v>#N/A</v>
      </c>
      <c r="AL632" t="e">
        <f>VLOOKUP($Z632,'oddspedia-matches'!$A:$AD,AL$2,0)</f>
        <v>#N/A</v>
      </c>
      <c r="AM632" t="e">
        <f>VLOOKUP($Z632,'oddspedia-matches'!$A:$AD,AM$2,0)</f>
        <v>#N/A</v>
      </c>
      <c r="AN632" t="e">
        <f>VLOOKUP($Z632,'oddspedia-matches'!$A:$AD,AN$2,0)</f>
        <v>#N/A</v>
      </c>
      <c r="AO632" t="e">
        <f>VLOOKUP($Z632,'oddspedia-matches'!$A:$AD,AO$2,0)</f>
        <v>#N/A</v>
      </c>
      <c r="AP632" t="e">
        <f>VLOOKUP($Z632,'oddspedia-matches'!$A:$AD,AP$2,0)</f>
        <v>#N/A</v>
      </c>
      <c r="AQ632" t="e">
        <f>VLOOKUP($Z632,'oddspedia-matches'!$A:$AD,AQ$2,0)</f>
        <v>#N/A</v>
      </c>
    </row>
    <row r="633" spans="2:43" hidden="1" x14ac:dyDescent="0.25">
      <c r="B633" t="s">
        <v>483</v>
      </c>
      <c r="C633" t="s">
        <v>4231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tr">
        <f>VLOOKUP(E633,'Transform table'!A:B,2,0)</f>
        <v>Union Magdalena</v>
      </c>
      <c r="Y633" t="str">
        <f>VLOOKUP(F633,'Transform table'!A:B,2,0)</f>
        <v>Orsomarso</v>
      </c>
      <c r="Z633" t="str">
        <f t="shared" si="10"/>
        <v>31/07/2026Union MagdalenaOrsomarso</v>
      </c>
      <c r="AA633" t="e">
        <f>VLOOKUP($Z633,'oddspedia-matches'!$A:$AD,AA$2,0)</f>
        <v>#N/A</v>
      </c>
      <c r="AB633" t="e">
        <f>VLOOKUP($Z633,'oddspedia-matches'!$A:$AD,AB$2,0)</f>
        <v>#N/A</v>
      </c>
      <c r="AC633" t="e">
        <f>VLOOKUP($Z633,'oddspedia-matches'!$A:$AD,AC$2,0)</f>
        <v>#N/A</v>
      </c>
      <c r="AD633" t="e">
        <f>VLOOKUP($Z633,'oddspedia-matches'!$A:$AD,AD$2,0)</f>
        <v>#N/A</v>
      </c>
      <c r="AE633" t="e">
        <f>VLOOKUP($Z633,'oddspedia-matches'!$A:$AD,AE$2,0)</f>
        <v>#N/A</v>
      </c>
      <c r="AF633" t="e">
        <f>VLOOKUP($Z633,'oddspedia-matches'!$A:$AD,AF$2,0)</f>
        <v>#N/A</v>
      </c>
      <c r="AG633" t="e">
        <f>VLOOKUP($Z633,'oddspedia-matches'!$A:$AD,AG$2,0)</f>
        <v>#N/A</v>
      </c>
      <c r="AH633" t="e">
        <f>VLOOKUP($Z633,'oddspedia-matches'!$A:$AD,AH$2,0)</f>
        <v>#N/A</v>
      </c>
      <c r="AI633" t="e">
        <f>VLOOKUP($Z633,'oddspedia-matches'!$A:$AD,AI$2,0)</f>
        <v>#N/A</v>
      </c>
      <c r="AJ633" t="e">
        <f>VLOOKUP($Z633,'oddspedia-matches'!$A:$AD,AJ$2,0)</f>
        <v>#N/A</v>
      </c>
      <c r="AK633" t="e">
        <f>VLOOKUP($Z633,'oddspedia-matches'!$A:$AD,AK$2,0)</f>
        <v>#N/A</v>
      </c>
      <c r="AL633" t="e">
        <f>VLOOKUP($Z633,'oddspedia-matches'!$A:$AD,AL$2,0)</f>
        <v>#N/A</v>
      </c>
      <c r="AM633" t="e">
        <f>VLOOKUP($Z633,'oddspedia-matches'!$A:$AD,AM$2,0)</f>
        <v>#N/A</v>
      </c>
      <c r="AN633" t="e">
        <f>VLOOKUP($Z633,'oddspedia-matches'!$A:$AD,AN$2,0)</f>
        <v>#N/A</v>
      </c>
      <c r="AO633" t="e">
        <f>VLOOKUP($Z633,'oddspedia-matches'!$A:$AD,AO$2,0)</f>
        <v>#N/A</v>
      </c>
      <c r="AP633" t="e">
        <f>VLOOKUP($Z633,'oddspedia-matches'!$A:$AD,AP$2,0)</f>
        <v>#N/A</v>
      </c>
      <c r="AQ633" t="e">
        <f>VLOOKUP($Z633,'oddspedia-matches'!$A:$AD,AQ$2,0)</f>
        <v>#N/A</v>
      </c>
    </row>
    <row r="634" spans="2:43" hidden="1" x14ac:dyDescent="0.25">
      <c r="B634" t="s">
        <v>457</v>
      </c>
      <c r="C634" t="s">
        <v>4231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tr">
        <f>VLOOKUP(E634,'Transform table'!A:B,2,0)</f>
        <v>CD Real Tomayapo</v>
      </c>
      <c r="Y634" t="e">
        <f>VLOOKUP(F634,'Transform table'!A:B,2,0)</f>
        <v>#N/A</v>
      </c>
      <c r="Z634" t="e">
        <f t="shared" si="10"/>
        <v>#N/A</v>
      </c>
      <c r="AA634" t="e">
        <f>VLOOKUP($Z634,'oddspedia-matches'!$A:$AD,AA$2,0)</f>
        <v>#N/A</v>
      </c>
      <c r="AB634" t="e">
        <f>VLOOKUP($Z634,'oddspedia-matches'!$A:$AD,AB$2,0)</f>
        <v>#N/A</v>
      </c>
      <c r="AC634" t="e">
        <f>VLOOKUP($Z634,'oddspedia-matches'!$A:$AD,AC$2,0)</f>
        <v>#N/A</v>
      </c>
      <c r="AD634" t="e">
        <f>VLOOKUP($Z634,'oddspedia-matches'!$A:$AD,AD$2,0)</f>
        <v>#N/A</v>
      </c>
      <c r="AE634" t="e">
        <f>VLOOKUP($Z634,'oddspedia-matches'!$A:$AD,AE$2,0)</f>
        <v>#N/A</v>
      </c>
      <c r="AF634" t="e">
        <f>VLOOKUP($Z634,'oddspedia-matches'!$A:$AD,AF$2,0)</f>
        <v>#N/A</v>
      </c>
      <c r="AG634" t="e">
        <f>VLOOKUP($Z634,'oddspedia-matches'!$A:$AD,AG$2,0)</f>
        <v>#N/A</v>
      </c>
      <c r="AH634" t="e">
        <f>VLOOKUP($Z634,'oddspedia-matches'!$A:$AD,AH$2,0)</f>
        <v>#N/A</v>
      </c>
      <c r="AI634" t="e">
        <f>VLOOKUP($Z634,'oddspedia-matches'!$A:$AD,AI$2,0)</f>
        <v>#N/A</v>
      </c>
      <c r="AJ634" t="e">
        <f>VLOOKUP($Z634,'oddspedia-matches'!$A:$AD,AJ$2,0)</f>
        <v>#N/A</v>
      </c>
      <c r="AK634" t="e">
        <f>VLOOKUP($Z634,'oddspedia-matches'!$A:$AD,AK$2,0)</f>
        <v>#N/A</v>
      </c>
      <c r="AL634" t="e">
        <f>VLOOKUP($Z634,'oddspedia-matches'!$A:$AD,AL$2,0)</f>
        <v>#N/A</v>
      </c>
      <c r="AM634" t="e">
        <f>VLOOKUP($Z634,'oddspedia-matches'!$A:$AD,AM$2,0)</f>
        <v>#N/A</v>
      </c>
      <c r="AN634" t="e">
        <f>VLOOKUP($Z634,'oddspedia-matches'!$A:$AD,AN$2,0)</f>
        <v>#N/A</v>
      </c>
      <c r="AO634" t="e">
        <f>VLOOKUP($Z634,'oddspedia-matches'!$A:$AD,AO$2,0)</f>
        <v>#N/A</v>
      </c>
      <c r="AP634" t="e">
        <f>VLOOKUP($Z634,'oddspedia-matches'!$A:$AD,AP$2,0)</f>
        <v>#N/A</v>
      </c>
      <c r="AQ634" t="e">
        <f>VLOOKUP($Z634,'oddspedia-matches'!$A:$AD,AQ$2,0)</f>
        <v>#N/A</v>
      </c>
    </row>
    <row r="635" spans="2:43" hidden="1" x14ac:dyDescent="0.25">
      <c r="B635" t="s">
        <v>466</v>
      </c>
      <c r="C635" t="s">
        <v>4231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tr">
        <f>VLOOKUP(E635,'Transform table'!A:B,2,0)</f>
        <v>Atlanta United II</v>
      </c>
      <c r="Y635" t="str">
        <f>VLOOKUP(F635,'Transform table'!A:B,2,0)</f>
        <v>Carolina Core</v>
      </c>
      <c r="Z635" t="str">
        <f t="shared" si="10"/>
        <v>31/07/2026Atlanta United IICarolina Core</v>
      </c>
      <c r="AA635" t="e">
        <f>VLOOKUP($Z635,'oddspedia-matches'!$A:$AD,AA$2,0)</f>
        <v>#N/A</v>
      </c>
      <c r="AB635" t="e">
        <f>VLOOKUP($Z635,'oddspedia-matches'!$A:$AD,AB$2,0)</f>
        <v>#N/A</v>
      </c>
      <c r="AC635" t="e">
        <f>VLOOKUP($Z635,'oddspedia-matches'!$A:$AD,AC$2,0)</f>
        <v>#N/A</v>
      </c>
      <c r="AD635" t="e">
        <f>VLOOKUP($Z635,'oddspedia-matches'!$A:$AD,AD$2,0)</f>
        <v>#N/A</v>
      </c>
      <c r="AE635" t="e">
        <f>VLOOKUP($Z635,'oddspedia-matches'!$A:$AD,AE$2,0)</f>
        <v>#N/A</v>
      </c>
      <c r="AF635" t="e">
        <f>VLOOKUP($Z635,'oddspedia-matches'!$A:$AD,AF$2,0)</f>
        <v>#N/A</v>
      </c>
      <c r="AG635" t="e">
        <f>VLOOKUP($Z635,'oddspedia-matches'!$A:$AD,AG$2,0)</f>
        <v>#N/A</v>
      </c>
      <c r="AH635" t="e">
        <f>VLOOKUP($Z635,'oddspedia-matches'!$A:$AD,AH$2,0)</f>
        <v>#N/A</v>
      </c>
      <c r="AI635" t="e">
        <f>VLOOKUP($Z635,'oddspedia-matches'!$A:$AD,AI$2,0)</f>
        <v>#N/A</v>
      </c>
      <c r="AJ635" t="e">
        <f>VLOOKUP($Z635,'oddspedia-matches'!$A:$AD,AJ$2,0)</f>
        <v>#N/A</v>
      </c>
      <c r="AK635" t="e">
        <f>VLOOKUP($Z635,'oddspedia-matches'!$A:$AD,AK$2,0)</f>
        <v>#N/A</v>
      </c>
      <c r="AL635" t="e">
        <f>VLOOKUP($Z635,'oddspedia-matches'!$A:$AD,AL$2,0)</f>
        <v>#N/A</v>
      </c>
      <c r="AM635" t="e">
        <f>VLOOKUP($Z635,'oddspedia-matches'!$A:$AD,AM$2,0)</f>
        <v>#N/A</v>
      </c>
      <c r="AN635" t="e">
        <f>VLOOKUP($Z635,'oddspedia-matches'!$A:$AD,AN$2,0)</f>
        <v>#N/A</v>
      </c>
      <c r="AO635" t="e">
        <f>VLOOKUP($Z635,'oddspedia-matches'!$A:$AD,AO$2,0)</f>
        <v>#N/A</v>
      </c>
      <c r="AP635" t="e">
        <f>VLOOKUP($Z635,'oddspedia-matches'!$A:$AD,AP$2,0)</f>
        <v>#N/A</v>
      </c>
      <c r="AQ635" t="e">
        <f>VLOOKUP($Z635,'oddspedia-matches'!$A:$AD,AQ$2,0)</f>
        <v>#N/A</v>
      </c>
    </row>
    <row r="636" spans="2:43" hidden="1" x14ac:dyDescent="0.25">
      <c r="B636" t="s">
        <v>466</v>
      </c>
      <c r="C636" t="s">
        <v>4231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tr">
        <f>VLOOKUP(E636,'Transform table'!A:B,2,0)</f>
        <v>Inter Miami II</v>
      </c>
      <c r="Y636" t="str">
        <f>VLOOKUP(F636,'Transform table'!A:B,2,0)</f>
        <v>Chattanooga FC</v>
      </c>
      <c r="Z636" t="str">
        <f t="shared" si="10"/>
        <v>31/07/2026Inter Miami IIChattanooga FC</v>
      </c>
      <c r="AA636" t="e">
        <f>VLOOKUP($Z636,'oddspedia-matches'!$A:$AD,AA$2,0)</f>
        <v>#N/A</v>
      </c>
      <c r="AB636" t="e">
        <f>VLOOKUP($Z636,'oddspedia-matches'!$A:$AD,AB$2,0)</f>
        <v>#N/A</v>
      </c>
      <c r="AC636" t="e">
        <f>VLOOKUP($Z636,'oddspedia-matches'!$A:$AD,AC$2,0)</f>
        <v>#N/A</v>
      </c>
      <c r="AD636" t="e">
        <f>VLOOKUP($Z636,'oddspedia-matches'!$A:$AD,AD$2,0)</f>
        <v>#N/A</v>
      </c>
      <c r="AE636" t="e">
        <f>VLOOKUP($Z636,'oddspedia-matches'!$A:$AD,AE$2,0)</f>
        <v>#N/A</v>
      </c>
      <c r="AF636" t="e">
        <f>VLOOKUP($Z636,'oddspedia-matches'!$A:$AD,AF$2,0)</f>
        <v>#N/A</v>
      </c>
      <c r="AG636" t="e">
        <f>VLOOKUP($Z636,'oddspedia-matches'!$A:$AD,AG$2,0)</f>
        <v>#N/A</v>
      </c>
      <c r="AH636" t="e">
        <f>VLOOKUP($Z636,'oddspedia-matches'!$A:$AD,AH$2,0)</f>
        <v>#N/A</v>
      </c>
      <c r="AI636" t="e">
        <f>VLOOKUP($Z636,'oddspedia-matches'!$A:$AD,AI$2,0)</f>
        <v>#N/A</v>
      </c>
      <c r="AJ636" t="e">
        <f>VLOOKUP($Z636,'oddspedia-matches'!$A:$AD,AJ$2,0)</f>
        <v>#N/A</v>
      </c>
      <c r="AK636" t="e">
        <f>VLOOKUP($Z636,'oddspedia-matches'!$A:$AD,AK$2,0)</f>
        <v>#N/A</v>
      </c>
      <c r="AL636" t="e">
        <f>VLOOKUP($Z636,'oddspedia-matches'!$A:$AD,AL$2,0)</f>
        <v>#N/A</v>
      </c>
      <c r="AM636" t="e">
        <f>VLOOKUP($Z636,'oddspedia-matches'!$A:$AD,AM$2,0)</f>
        <v>#N/A</v>
      </c>
      <c r="AN636" t="e">
        <f>VLOOKUP($Z636,'oddspedia-matches'!$A:$AD,AN$2,0)</f>
        <v>#N/A</v>
      </c>
      <c r="AO636" t="e">
        <f>VLOOKUP($Z636,'oddspedia-matches'!$A:$AD,AO$2,0)</f>
        <v>#N/A</v>
      </c>
      <c r="AP636" t="e">
        <f>VLOOKUP($Z636,'oddspedia-matches'!$A:$AD,AP$2,0)</f>
        <v>#N/A</v>
      </c>
      <c r="AQ636" t="e">
        <f>VLOOKUP($Z636,'oddspedia-matches'!$A:$AD,AQ$2,0)</f>
        <v>#N/A</v>
      </c>
    </row>
    <row r="637" spans="2:43" hidden="1" x14ac:dyDescent="0.25">
      <c r="B637" t="s">
        <v>466</v>
      </c>
      <c r="C637" t="s">
        <v>4231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tr">
        <f>VLOOKUP(E637,'Transform table'!A:B,2,0)</f>
        <v>Toronto FC II</v>
      </c>
      <c r="Y637" t="str">
        <f>VLOOKUP(F637,'Transform table'!A:B,2,0)</f>
        <v>Columbus Crew II</v>
      </c>
      <c r="Z637" t="str">
        <f t="shared" si="10"/>
        <v>31/07/2026Toronto FC IIColumbus Crew II</v>
      </c>
      <c r="AA637" t="e">
        <f>VLOOKUP($Z637,'oddspedia-matches'!$A:$AD,AA$2,0)</f>
        <v>#N/A</v>
      </c>
      <c r="AB637" t="e">
        <f>VLOOKUP($Z637,'oddspedia-matches'!$A:$AD,AB$2,0)</f>
        <v>#N/A</v>
      </c>
      <c r="AC637" t="e">
        <f>VLOOKUP($Z637,'oddspedia-matches'!$A:$AD,AC$2,0)</f>
        <v>#N/A</v>
      </c>
      <c r="AD637" t="e">
        <f>VLOOKUP($Z637,'oddspedia-matches'!$A:$AD,AD$2,0)</f>
        <v>#N/A</v>
      </c>
      <c r="AE637" t="e">
        <f>VLOOKUP($Z637,'oddspedia-matches'!$A:$AD,AE$2,0)</f>
        <v>#N/A</v>
      </c>
      <c r="AF637" t="e">
        <f>VLOOKUP($Z637,'oddspedia-matches'!$A:$AD,AF$2,0)</f>
        <v>#N/A</v>
      </c>
      <c r="AG637" t="e">
        <f>VLOOKUP($Z637,'oddspedia-matches'!$A:$AD,AG$2,0)</f>
        <v>#N/A</v>
      </c>
      <c r="AH637" t="e">
        <f>VLOOKUP($Z637,'oddspedia-matches'!$A:$AD,AH$2,0)</f>
        <v>#N/A</v>
      </c>
      <c r="AI637" t="e">
        <f>VLOOKUP($Z637,'oddspedia-matches'!$A:$AD,AI$2,0)</f>
        <v>#N/A</v>
      </c>
      <c r="AJ637" t="e">
        <f>VLOOKUP($Z637,'oddspedia-matches'!$A:$AD,AJ$2,0)</f>
        <v>#N/A</v>
      </c>
      <c r="AK637" t="e">
        <f>VLOOKUP($Z637,'oddspedia-matches'!$A:$AD,AK$2,0)</f>
        <v>#N/A</v>
      </c>
      <c r="AL637" t="e">
        <f>VLOOKUP($Z637,'oddspedia-matches'!$A:$AD,AL$2,0)</f>
        <v>#N/A</v>
      </c>
      <c r="AM637" t="e">
        <f>VLOOKUP($Z637,'oddspedia-matches'!$A:$AD,AM$2,0)</f>
        <v>#N/A</v>
      </c>
      <c r="AN637" t="e">
        <f>VLOOKUP($Z637,'oddspedia-matches'!$A:$AD,AN$2,0)</f>
        <v>#N/A</v>
      </c>
      <c r="AO637" t="e">
        <f>VLOOKUP($Z637,'oddspedia-matches'!$A:$AD,AO$2,0)</f>
        <v>#N/A</v>
      </c>
      <c r="AP637" t="e">
        <f>VLOOKUP($Z637,'oddspedia-matches'!$A:$AD,AP$2,0)</f>
        <v>#N/A</v>
      </c>
      <c r="AQ637" t="e">
        <f>VLOOKUP($Z637,'oddspedia-matches'!$A:$AD,AQ$2,0)</f>
        <v>#N/A</v>
      </c>
    </row>
    <row r="638" spans="2:43" hidden="1" x14ac:dyDescent="0.25">
      <c r="B638" t="s">
        <v>468</v>
      </c>
      <c r="C638" t="s">
        <v>4231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tr">
        <f>VLOOKUP(E638,'Transform table'!A:B,2,0)</f>
        <v>New York City</v>
      </c>
      <c r="Y638" t="str">
        <f>VLOOKUP(F638,'Transform table'!A:B,2,0)</f>
        <v>Toronto FC</v>
      </c>
      <c r="Z638" t="str">
        <f t="shared" si="10"/>
        <v>31/07/2026New York CityToronto FC</v>
      </c>
      <c r="AA638" t="e">
        <f>VLOOKUP($Z638,'oddspedia-matches'!$A:$AD,AA$2,0)</f>
        <v>#N/A</v>
      </c>
      <c r="AB638" t="e">
        <f>VLOOKUP($Z638,'oddspedia-matches'!$A:$AD,AB$2,0)</f>
        <v>#N/A</v>
      </c>
      <c r="AC638" t="e">
        <f>VLOOKUP($Z638,'oddspedia-matches'!$A:$AD,AC$2,0)</f>
        <v>#N/A</v>
      </c>
      <c r="AD638" t="e">
        <f>VLOOKUP($Z638,'oddspedia-matches'!$A:$AD,AD$2,0)</f>
        <v>#N/A</v>
      </c>
      <c r="AE638" t="e">
        <f>VLOOKUP($Z638,'oddspedia-matches'!$A:$AD,AE$2,0)</f>
        <v>#N/A</v>
      </c>
      <c r="AF638" t="e">
        <f>VLOOKUP($Z638,'oddspedia-matches'!$A:$AD,AF$2,0)</f>
        <v>#N/A</v>
      </c>
      <c r="AG638" t="e">
        <f>VLOOKUP($Z638,'oddspedia-matches'!$A:$AD,AG$2,0)</f>
        <v>#N/A</v>
      </c>
      <c r="AH638" t="e">
        <f>VLOOKUP($Z638,'oddspedia-matches'!$A:$AD,AH$2,0)</f>
        <v>#N/A</v>
      </c>
      <c r="AI638" t="e">
        <f>VLOOKUP($Z638,'oddspedia-matches'!$A:$AD,AI$2,0)</f>
        <v>#N/A</v>
      </c>
      <c r="AJ638" t="e">
        <f>VLOOKUP($Z638,'oddspedia-matches'!$A:$AD,AJ$2,0)</f>
        <v>#N/A</v>
      </c>
      <c r="AK638" t="e">
        <f>VLOOKUP($Z638,'oddspedia-matches'!$A:$AD,AK$2,0)</f>
        <v>#N/A</v>
      </c>
      <c r="AL638" t="e">
        <f>VLOOKUP($Z638,'oddspedia-matches'!$A:$AD,AL$2,0)</f>
        <v>#N/A</v>
      </c>
      <c r="AM638" t="e">
        <f>VLOOKUP($Z638,'oddspedia-matches'!$A:$AD,AM$2,0)</f>
        <v>#N/A</v>
      </c>
      <c r="AN638" t="e">
        <f>VLOOKUP($Z638,'oddspedia-matches'!$A:$AD,AN$2,0)</f>
        <v>#N/A</v>
      </c>
      <c r="AO638" t="e">
        <f>VLOOKUP($Z638,'oddspedia-matches'!$A:$AD,AO$2,0)</f>
        <v>#N/A</v>
      </c>
      <c r="AP638" t="e">
        <f>VLOOKUP($Z638,'oddspedia-matches'!$A:$AD,AP$2,0)</f>
        <v>#N/A</v>
      </c>
      <c r="AQ638" t="e">
        <f>VLOOKUP($Z638,'oddspedia-matches'!$A:$AD,AQ$2,0)</f>
        <v>#N/A</v>
      </c>
    </row>
    <row r="639" spans="2:43" hidden="1" x14ac:dyDescent="0.25">
      <c r="B639" t="s">
        <v>485</v>
      </c>
      <c r="C639" t="s">
        <v>4231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tr">
        <f>VLOOKUP(E639,'Transform table'!A:B,2,0)</f>
        <v>Universidad de Concepcion</v>
      </c>
      <c r="Y639" t="str">
        <f>VLOOKUP(F639,'Transform table'!A:B,2,0)</f>
        <v>Audax Italiano</v>
      </c>
      <c r="Z639" t="str">
        <f t="shared" si="10"/>
        <v>31/07/2026Universidad de ConcepcionAudax Italiano</v>
      </c>
      <c r="AA639" t="e">
        <f>VLOOKUP($Z639,'oddspedia-matches'!$A:$AD,AA$2,0)</f>
        <v>#N/A</v>
      </c>
      <c r="AB639" t="e">
        <f>VLOOKUP($Z639,'oddspedia-matches'!$A:$AD,AB$2,0)</f>
        <v>#N/A</v>
      </c>
      <c r="AC639" t="e">
        <f>VLOOKUP($Z639,'oddspedia-matches'!$A:$AD,AC$2,0)</f>
        <v>#N/A</v>
      </c>
      <c r="AD639" t="e">
        <f>VLOOKUP($Z639,'oddspedia-matches'!$A:$AD,AD$2,0)</f>
        <v>#N/A</v>
      </c>
      <c r="AE639" t="e">
        <f>VLOOKUP($Z639,'oddspedia-matches'!$A:$AD,AE$2,0)</f>
        <v>#N/A</v>
      </c>
      <c r="AF639" t="e">
        <f>VLOOKUP($Z639,'oddspedia-matches'!$A:$AD,AF$2,0)</f>
        <v>#N/A</v>
      </c>
      <c r="AG639" t="e">
        <f>VLOOKUP($Z639,'oddspedia-matches'!$A:$AD,AG$2,0)</f>
        <v>#N/A</v>
      </c>
      <c r="AH639" t="e">
        <f>VLOOKUP($Z639,'oddspedia-matches'!$A:$AD,AH$2,0)</f>
        <v>#N/A</v>
      </c>
      <c r="AI639" t="e">
        <f>VLOOKUP($Z639,'oddspedia-matches'!$A:$AD,AI$2,0)</f>
        <v>#N/A</v>
      </c>
      <c r="AJ639" t="e">
        <f>VLOOKUP($Z639,'oddspedia-matches'!$A:$AD,AJ$2,0)</f>
        <v>#N/A</v>
      </c>
      <c r="AK639" t="e">
        <f>VLOOKUP($Z639,'oddspedia-matches'!$A:$AD,AK$2,0)</f>
        <v>#N/A</v>
      </c>
      <c r="AL639" t="e">
        <f>VLOOKUP($Z639,'oddspedia-matches'!$A:$AD,AL$2,0)</f>
        <v>#N/A</v>
      </c>
      <c r="AM639" t="e">
        <f>VLOOKUP($Z639,'oddspedia-matches'!$A:$AD,AM$2,0)</f>
        <v>#N/A</v>
      </c>
      <c r="AN639" t="e">
        <f>VLOOKUP($Z639,'oddspedia-matches'!$A:$AD,AN$2,0)</f>
        <v>#N/A</v>
      </c>
      <c r="AO639" t="e">
        <f>VLOOKUP($Z639,'oddspedia-matches'!$A:$AD,AO$2,0)</f>
        <v>#N/A</v>
      </c>
      <c r="AP639" t="e">
        <f>VLOOKUP($Z639,'oddspedia-matches'!$A:$AD,AP$2,0)</f>
        <v>#N/A</v>
      </c>
      <c r="AQ639" t="e">
        <f>VLOOKUP($Z639,'oddspedia-matches'!$A:$AD,AQ$2,0)</f>
        <v>#N/A</v>
      </c>
    </row>
    <row r="640" spans="2:43" hidden="1" x14ac:dyDescent="0.25">
      <c r="B640" t="s">
        <v>452</v>
      </c>
      <c r="C640" t="s">
        <v>4231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tr">
        <f>VLOOKUP(E640,'Transform table'!A:B,2,0)</f>
        <v>Libertad Loja</v>
      </c>
      <c r="Y640" t="str">
        <f>VLOOKUP(F640,'Transform table'!A:B,2,0)</f>
        <v>Orense SC</v>
      </c>
      <c r="Z640" t="str">
        <f t="shared" si="10"/>
        <v>31/07/2026Libertad LojaOrense SC</v>
      </c>
      <c r="AA640" t="e">
        <f>VLOOKUP($Z640,'oddspedia-matches'!$A:$AD,AA$2,0)</f>
        <v>#N/A</v>
      </c>
      <c r="AB640" t="e">
        <f>VLOOKUP($Z640,'oddspedia-matches'!$A:$AD,AB$2,0)</f>
        <v>#N/A</v>
      </c>
      <c r="AC640" t="e">
        <f>VLOOKUP($Z640,'oddspedia-matches'!$A:$AD,AC$2,0)</f>
        <v>#N/A</v>
      </c>
      <c r="AD640" t="e">
        <f>VLOOKUP($Z640,'oddspedia-matches'!$A:$AD,AD$2,0)</f>
        <v>#N/A</v>
      </c>
      <c r="AE640" t="e">
        <f>VLOOKUP($Z640,'oddspedia-matches'!$A:$AD,AE$2,0)</f>
        <v>#N/A</v>
      </c>
      <c r="AF640" t="e">
        <f>VLOOKUP($Z640,'oddspedia-matches'!$A:$AD,AF$2,0)</f>
        <v>#N/A</v>
      </c>
      <c r="AG640" t="e">
        <f>VLOOKUP($Z640,'oddspedia-matches'!$A:$AD,AG$2,0)</f>
        <v>#N/A</v>
      </c>
      <c r="AH640" t="e">
        <f>VLOOKUP($Z640,'oddspedia-matches'!$A:$AD,AH$2,0)</f>
        <v>#N/A</v>
      </c>
      <c r="AI640" t="e">
        <f>VLOOKUP($Z640,'oddspedia-matches'!$A:$AD,AI$2,0)</f>
        <v>#N/A</v>
      </c>
      <c r="AJ640" t="e">
        <f>VLOOKUP($Z640,'oddspedia-matches'!$A:$AD,AJ$2,0)</f>
        <v>#N/A</v>
      </c>
      <c r="AK640" t="e">
        <f>VLOOKUP($Z640,'oddspedia-matches'!$A:$AD,AK$2,0)</f>
        <v>#N/A</v>
      </c>
      <c r="AL640" t="e">
        <f>VLOOKUP($Z640,'oddspedia-matches'!$A:$AD,AL$2,0)</f>
        <v>#N/A</v>
      </c>
      <c r="AM640" t="e">
        <f>VLOOKUP($Z640,'oddspedia-matches'!$A:$AD,AM$2,0)</f>
        <v>#N/A</v>
      </c>
      <c r="AN640" t="e">
        <f>VLOOKUP($Z640,'oddspedia-matches'!$A:$AD,AN$2,0)</f>
        <v>#N/A</v>
      </c>
      <c r="AO640" t="e">
        <f>VLOOKUP($Z640,'oddspedia-matches'!$A:$AD,AO$2,0)</f>
        <v>#N/A</v>
      </c>
      <c r="AP640" t="e">
        <f>VLOOKUP($Z640,'oddspedia-matches'!$A:$AD,AP$2,0)</f>
        <v>#N/A</v>
      </c>
      <c r="AQ640" t="e">
        <f>VLOOKUP($Z640,'oddspedia-matches'!$A:$AD,AQ$2,0)</f>
        <v>#N/A</v>
      </c>
    </row>
    <row r="641" spans="2:43" hidden="1" x14ac:dyDescent="0.25">
      <c r="B641" t="s">
        <v>466</v>
      </c>
      <c r="C641" t="s">
        <v>4231</v>
      </c>
      <c r="D641" s="25">
        <v>0.875</v>
      </c>
      <c r="E641" t="s">
        <v>4241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e">
        <f>VLOOKUP(E641,'Transform table'!A:B,2,0)</f>
        <v>#N/A</v>
      </c>
      <c r="Y641" t="str">
        <f>VLOOKUP(F641,'Transform table'!A:B,2,0)</f>
        <v>Portland Timbers II</v>
      </c>
      <c r="Z641" t="e">
        <f t="shared" si="10"/>
        <v>#N/A</v>
      </c>
      <c r="AA641" t="e">
        <f>VLOOKUP($Z641,'oddspedia-matches'!$A:$AD,AA$2,0)</f>
        <v>#N/A</v>
      </c>
      <c r="AB641" t="e">
        <f>VLOOKUP($Z641,'oddspedia-matches'!$A:$AD,AB$2,0)</f>
        <v>#N/A</v>
      </c>
      <c r="AC641" t="e">
        <f>VLOOKUP($Z641,'oddspedia-matches'!$A:$AD,AC$2,0)</f>
        <v>#N/A</v>
      </c>
      <c r="AD641" t="e">
        <f>VLOOKUP($Z641,'oddspedia-matches'!$A:$AD,AD$2,0)</f>
        <v>#N/A</v>
      </c>
      <c r="AE641" t="e">
        <f>VLOOKUP($Z641,'oddspedia-matches'!$A:$AD,AE$2,0)</f>
        <v>#N/A</v>
      </c>
      <c r="AF641" t="e">
        <f>VLOOKUP($Z641,'oddspedia-matches'!$A:$AD,AF$2,0)</f>
        <v>#N/A</v>
      </c>
      <c r="AG641" t="e">
        <f>VLOOKUP($Z641,'oddspedia-matches'!$A:$AD,AG$2,0)</f>
        <v>#N/A</v>
      </c>
      <c r="AH641" t="e">
        <f>VLOOKUP($Z641,'oddspedia-matches'!$A:$AD,AH$2,0)</f>
        <v>#N/A</v>
      </c>
      <c r="AI641" t="e">
        <f>VLOOKUP($Z641,'oddspedia-matches'!$A:$AD,AI$2,0)</f>
        <v>#N/A</v>
      </c>
      <c r="AJ641" t="e">
        <f>VLOOKUP($Z641,'oddspedia-matches'!$A:$AD,AJ$2,0)</f>
        <v>#N/A</v>
      </c>
      <c r="AK641" t="e">
        <f>VLOOKUP($Z641,'oddspedia-matches'!$A:$AD,AK$2,0)</f>
        <v>#N/A</v>
      </c>
      <c r="AL641" t="e">
        <f>VLOOKUP($Z641,'oddspedia-matches'!$A:$AD,AL$2,0)</f>
        <v>#N/A</v>
      </c>
      <c r="AM641" t="e">
        <f>VLOOKUP($Z641,'oddspedia-matches'!$A:$AD,AM$2,0)</f>
        <v>#N/A</v>
      </c>
      <c r="AN641" t="e">
        <f>VLOOKUP($Z641,'oddspedia-matches'!$A:$AD,AN$2,0)</f>
        <v>#N/A</v>
      </c>
      <c r="AO641" t="e">
        <f>VLOOKUP($Z641,'oddspedia-matches'!$A:$AD,AO$2,0)</f>
        <v>#N/A</v>
      </c>
      <c r="AP641" t="e">
        <f>VLOOKUP($Z641,'oddspedia-matches'!$A:$AD,AP$2,0)</f>
        <v>#N/A</v>
      </c>
      <c r="AQ641" t="e">
        <f>VLOOKUP($Z641,'oddspedia-matches'!$A:$AD,AQ$2,0)</f>
        <v>#N/A</v>
      </c>
    </row>
    <row r="642" spans="2:43" hidden="1" x14ac:dyDescent="0.25">
      <c r="B642" t="s">
        <v>466</v>
      </c>
      <c r="C642" t="s">
        <v>4231</v>
      </c>
      <c r="D642" s="25">
        <v>0.875</v>
      </c>
      <c r="E642" t="s">
        <v>4242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e">
        <f>VLOOKUP(E642,'Transform table'!A:B,2,0)</f>
        <v>#N/A</v>
      </c>
      <c r="Y642" t="str">
        <f>VLOOKUP(F642,'Transform table'!A:B,2,0)</f>
        <v>Houston Dynamo II</v>
      </c>
      <c r="Z642" t="e">
        <f t="shared" si="10"/>
        <v>#N/A</v>
      </c>
      <c r="AA642" t="e">
        <f>VLOOKUP($Z642,'oddspedia-matches'!$A:$AD,AA$2,0)</f>
        <v>#N/A</v>
      </c>
      <c r="AB642" t="e">
        <f>VLOOKUP($Z642,'oddspedia-matches'!$A:$AD,AB$2,0)</f>
        <v>#N/A</v>
      </c>
      <c r="AC642" t="e">
        <f>VLOOKUP($Z642,'oddspedia-matches'!$A:$AD,AC$2,0)</f>
        <v>#N/A</v>
      </c>
      <c r="AD642" t="e">
        <f>VLOOKUP($Z642,'oddspedia-matches'!$A:$AD,AD$2,0)</f>
        <v>#N/A</v>
      </c>
      <c r="AE642" t="e">
        <f>VLOOKUP($Z642,'oddspedia-matches'!$A:$AD,AE$2,0)</f>
        <v>#N/A</v>
      </c>
      <c r="AF642" t="e">
        <f>VLOOKUP($Z642,'oddspedia-matches'!$A:$AD,AF$2,0)</f>
        <v>#N/A</v>
      </c>
      <c r="AG642" t="e">
        <f>VLOOKUP($Z642,'oddspedia-matches'!$A:$AD,AG$2,0)</f>
        <v>#N/A</v>
      </c>
      <c r="AH642" t="e">
        <f>VLOOKUP($Z642,'oddspedia-matches'!$A:$AD,AH$2,0)</f>
        <v>#N/A</v>
      </c>
      <c r="AI642" t="e">
        <f>VLOOKUP($Z642,'oddspedia-matches'!$A:$AD,AI$2,0)</f>
        <v>#N/A</v>
      </c>
      <c r="AJ642" t="e">
        <f>VLOOKUP($Z642,'oddspedia-matches'!$A:$AD,AJ$2,0)</f>
        <v>#N/A</v>
      </c>
      <c r="AK642" t="e">
        <f>VLOOKUP($Z642,'oddspedia-matches'!$A:$AD,AK$2,0)</f>
        <v>#N/A</v>
      </c>
      <c r="AL642" t="e">
        <f>VLOOKUP($Z642,'oddspedia-matches'!$A:$AD,AL$2,0)</f>
        <v>#N/A</v>
      </c>
      <c r="AM642" t="e">
        <f>VLOOKUP($Z642,'oddspedia-matches'!$A:$AD,AM$2,0)</f>
        <v>#N/A</v>
      </c>
      <c r="AN642" t="e">
        <f>VLOOKUP($Z642,'oddspedia-matches'!$A:$AD,AN$2,0)</f>
        <v>#N/A</v>
      </c>
      <c r="AO642" t="e">
        <f>VLOOKUP($Z642,'oddspedia-matches'!$A:$AD,AO$2,0)</f>
        <v>#N/A</v>
      </c>
      <c r="AP642" t="e">
        <f>VLOOKUP($Z642,'oddspedia-matches'!$A:$AD,AP$2,0)</f>
        <v>#N/A</v>
      </c>
      <c r="AQ642" t="e">
        <f>VLOOKUP($Z642,'oddspedia-matches'!$A:$AD,AQ$2,0)</f>
        <v>#N/A</v>
      </c>
    </row>
    <row r="643" spans="2:43" hidden="1" x14ac:dyDescent="0.25">
      <c r="B643" t="s">
        <v>488</v>
      </c>
      <c r="C643" t="s">
        <v>4231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tr">
        <f>VLOOKUP(E643,'Transform table'!A:B,2,0)</f>
        <v>San Marcos De Arica</v>
      </c>
      <c r="Y643" t="str">
        <f>VLOOKUP(F643,'Transform table'!A:B,2,0)</f>
        <v>Deportes Iquique</v>
      </c>
      <c r="Z643" t="str">
        <f t="shared" si="10"/>
        <v>31/07/2026San Marcos De AricaDeportes Iquique</v>
      </c>
      <c r="AA643" t="e">
        <f>VLOOKUP($Z643,'oddspedia-matches'!$A:$AD,AA$2,0)</f>
        <v>#N/A</v>
      </c>
      <c r="AB643" t="e">
        <f>VLOOKUP($Z643,'oddspedia-matches'!$A:$AD,AB$2,0)</f>
        <v>#N/A</v>
      </c>
      <c r="AC643" t="e">
        <f>VLOOKUP($Z643,'oddspedia-matches'!$A:$AD,AC$2,0)</f>
        <v>#N/A</v>
      </c>
      <c r="AD643" t="e">
        <f>VLOOKUP($Z643,'oddspedia-matches'!$A:$AD,AD$2,0)</f>
        <v>#N/A</v>
      </c>
      <c r="AE643" t="e">
        <f>VLOOKUP($Z643,'oddspedia-matches'!$A:$AD,AE$2,0)</f>
        <v>#N/A</v>
      </c>
      <c r="AF643" t="e">
        <f>VLOOKUP($Z643,'oddspedia-matches'!$A:$AD,AF$2,0)</f>
        <v>#N/A</v>
      </c>
      <c r="AG643" t="e">
        <f>VLOOKUP($Z643,'oddspedia-matches'!$A:$AD,AG$2,0)</f>
        <v>#N/A</v>
      </c>
      <c r="AH643" t="e">
        <f>VLOOKUP($Z643,'oddspedia-matches'!$A:$AD,AH$2,0)</f>
        <v>#N/A</v>
      </c>
      <c r="AI643" t="e">
        <f>VLOOKUP($Z643,'oddspedia-matches'!$A:$AD,AI$2,0)</f>
        <v>#N/A</v>
      </c>
      <c r="AJ643" t="e">
        <f>VLOOKUP($Z643,'oddspedia-matches'!$A:$AD,AJ$2,0)</f>
        <v>#N/A</v>
      </c>
      <c r="AK643" t="e">
        <f>VLOOKUP($Z643,'oddspedia-matches'!$A:$AD,AK$2,0)</f>
        <v>#N/A</v>
      </c>
      <c r="AL643" t="e">
        <f>VLOOKUP($Z643,'oddspedia-matches'!$A:$AD,AL$2,0)</f>
        <v>#N/A</v>
      </c>
      <c r="AM643" t="e">
        <f>VLOOKUP($Z643,'oddspedia-matches'!$A:$AD,AM$2,0)</f>
        <v>#N/A</v>
      </c>
      <c r="AN643" t="e">
        <f>VLOOKUP($Z643,'oddspedia-matches'!$A:$AD,AN$2,0)</f>
        <v>#N/A</v>
      </c>
      <c r="AO643" t="e">
        <f>VLOOKUP($Z643,'oddspedia-matches'!$A:$AD,AO$2,0)</f>
        <v>#N/A</v>
      </c>
      <c r="AP643" t="e">
        <f>VLOOKUP($Z643,'oddspedia-matches'!$A:$AD,AP$2,0)</f>
        <v>#N/A</v>
      </c>
      <c r="AQ643" t="e">
        <f>VLOOKUP($Z643,'oddspedia-matches'!$A:$AD,AQ$2,0)</f>
        <v>#N/A</v>
      </c>
    </row>
    <row r="644" spans="2:43" hidden="1" x14ac:dyDescent="0.25">
      <c r="B644" t="s">
        <v>487</v>
      </c>
      <c r="C644" t="s">
        <v>4231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tr">
        <f>VLOOKUP(E644,'Transform table'!A:B,2,0)</f>
        <v>Fortaleza EC</v>
      </c>
      <c r="Y644" t="str">
        <f>VLOOKUP(F644,'Transform table'!A:B,2,0)</f>
        <v>Deportivo Pereira</v>
      </c>
      <c r="Z644" t="str">
        <f t="shared" si="10"/>
        <v>31/07/2026Fortaleza ECDeportivo Pereira</v>
      </c>
      <c r="AA644" t="e">
        <f>VLOOKUP($Z644,'oddspedia-matches'!$A:$AD,AA$2,0)</f>
        <v>#N/A</v>
      </c>
      <c r="AB644" t="e">
        <f>VLOOKUP($Z644,'oddspedia-matches'!$A:$AD,AB$2,0)</f>
        <v>#N/A</v>
      </c>
      <c r="AC644" t="e">
        <f>VLOOKUP($Z644,'oddspedia-matches'!$A:$AD,AC$2,0)</f>
        <v>#N/A</v>
      </c>
      <c r="AD644" t="e">
        <f>VLOOKUP($Z644,'oddspedia-matches'!$A:$AD,AD$2,0)</f>
        <v>#N/A</v>
      </c>
      <c r="AE644" t="e">
        <f>VLOOKUP($Z644,'oddspedia-matches'!$A:$AD,AE$2,0)</f>
        <v>#N/A</v>
      </c>
      <c r="AF644" t="e">
        <f>VLOOKUP($Z644,'oddspedia-matches'!$A:$AD,AF$2,0)</f>
        <v>#N/A</v>
      </c>
      <c r="AG644" t="e">
        <f>VLOOKUP($Z644,'oddspedia-matches'!$A:$AD,AG$2,0)</f>
        <v>#N/A</v>
      </c>
      <c r="AH644" t="e">
        <f>VLOOKUP($Z644,'oddspedia-matches'!$A:$AD,AH$2,0)</f>
        <v>#N/A</v>
      </c>
      <c r="AI644" t="e">
        <f>VLOOKUP($Z644,'oddspedia-matches'!$A:$AD,AI$2,0)</f>
        <v>#N/A</v>
      </c>
      <c r="AJ644" t="e">
        <f>VLOOKUP($Z644,'oddspedia-matches'!$A:$AD,AJ$2,0)</f>
        <v>#N/A</v>
      </c>
      <c r="AK644" t="e">
        <f>VLOOKUP($Z644,'oddspedia-matches'!$A:$AD,AK$2,0)</f>
        <v>#N/A</v>
      </c>
      <c r="AL644" t="e">
        <f>VLOOKUP($Z644,'oddspedia-matches'!$A:$AD,AL$2,0)</f>
        <v>#N/A</v>
      </c>
      <c r="AM644" t="e">
        <f>VLOOKUP($Z644,'oddspedia-matches'!$A:$AD,AM$2,0)</f>
        <v>#N/A</v>
      </c>
      <c r="AN644" t="e">
        <f>VLOOKUP($Z644,'oddspedia-matches'!$A:$AD,AN$2,0)</f>
        <v>#N/A</v>
      </c>
      <c r="AO644" t="e">
        <f>VLOOKUP($Z644,'oddspedia-matches'!$A:$AD,AO$2,0)</f>
        <v>#N/A</v>
      </c>
      <c r="AP644" t="e">
        <f>VLOOKUP($Z644,'oddspedia-matches'!$A:$AD,AP$2,0)</f>
        <v>#N/A</v>
      </c>
      <c r="AQ644" t="e">
        <f>VLOOKUP($Z644,'oddspedia-matches'!$A:$AD,AQ$2,0)</f>
        <v>#N/A</v>
      </c>
    </row>
    <row r="645" spans="2:43" hidden="1" x14ac:dyDescent="0.25">
      <c r="B645" t="s">
        <v>467</v>
      </c>
      <c r="C645" t="s">
        <v>4231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tr">
        <f>VLOOKUP(E645,'Transform table'!A:B,2,0)</f>
        <v>San Antonio FC</v>
      </c>
      <c r="Y645" t="str">
        <f>VLOOKUP(F645,'Transform table'!A:B,2,0)</f>
        <v>Indy Eleven</v>
      </c>
      <c r="Z645" t="str">
        <f t="shared" si="10"/>
        <v>31/07/2026San Antonio FCIndy Eleven</v>
      </c>
      <c r="AA645" t="e">
        <f>VLOOKUP($Z645,'oddspedia-matches'!$A:$AD,AA$2,0)</f>
        <v>#N/A</v>
      </c>
      <c r="AB645" t="e">
        <f>VLOOKUP($Z645,'oddspedia-matches'!$A:$AD,AB$2,0)</f>
        <v>#N/A</v>
      </c>
      <c r="AC645" t="e">
        <f>VLOOKUP($Z645,'oddspedia-matches'!$A:$AD,AC$2,0)</f>
        <v>#N/A</v>
      </c>
      <c r="AD645" t="e">
        <f>VLOOKUP($Z645,'oddspedia-matches'!$A:$AD,AD$2,0)</f>
        <v>#N/A</v>
      </c>
      <c r="AE645" t="e">
        <f>VLOOKUP($Z645,'oddspedia-matches'!$A:$AD,AE$2,0)</f>
        <v>#N/A</v>
      </c>
      <c r="AF645" t="e">
        <f>VLOOKUP($Z645,'oddspedia-matches'!$A:$AD,AF$2,0)</f>
        <v>#N/A</v>
      </c>
      <c r="AG645" t="e">
        <f>VLOOKUP($Z645,'oddspedia-matches'!$A:$AD,AG$2,0)</f>
        <v>#N/A</v>
      </c>
      <c r="AH645" t="e">
        <f>VLOOKUP($Z645,'oddspedia-matches'!$A:$AD,AH$2,0)</f>
        <v>#N/A</v>
      </c>
      <c r="AI645" t="e">
        <f>VLOOKUP($Z645,'oddspedia-matches'!$A:$AD,AI$2,0)</f>
        <v>#N/A</v>
      </c>
      <c r="AJ645" t="e">
        <f>VLOOKUP($Z645,'oddspedia-matches'!$A:$AD,AJ$2,0)</f>
        <v>#N/A</v>
      </c>
      <c r="AK645" t="e">
        <f>VLOOKUP($Z645,'oddspedia-matches'!$A:$AD,AK$2,0)</f>
        <v>#N/A</v>
      </c>
      <c r="AL645" t="e">
        <f>VLOOKUP($Z645,'oddspedia-matches'!$A:$AD,AL$2,0)</f>
        <v>#N/A</v>
      </c>
      <c r="AM645" t="e">
        <f>VLOOKUP($Z645,'oddspedia-matches'!$A:$AD,AM$2,0)</f>
        <v>#N/A</v>
      </c>
      <c r="AN645" t="e">
        <f>VLOOKUP($Z645,'oddspedia-matches'!$A:$AD,AN$2,0)</f>
        <v>#N/A</v>
      </c>
      <c r="AO645" t="e">
        <f>VLOOKUP($Z645,'oddspedia-matches'!$A:$AD,AO$2,0)</f>
        <v>#N/A</v>
      </c>
      <c r="AP645" t="e">
        <f>VLOOKUP($Z645,'oddspedia-matches'!$A:$AD,AP$2,0)</f>
        <v>#N/A</v>
      </c>
      <c r="AQ645" t="e">
        <f>VLOOKUP($Z645,'oddspedia-matches'!$A:$AD,AQ$2,0)</f>
        <v>#N/A</v>
      </c>
    </row>
    <row r="646" spans="2:43" hidden="1" x14ac:dyDescent="0.25">
      <c r="B646" t="s">
        <v>489</v>
      </c>
      <c r="C646" t="s">
        <v>4231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tr">
        <f>VLOOKUP(E646,'Transform table'!A:B,2,0)</f>
        <v>Arabe Unido</v>
      </c>
      <c r="Y646" t="str">
        <f>VLOOKUP(F646,'Transform table'!A:B,2,0)</f>
        <v>Alianza</v>
      </c>
      <c r="Z646" t="str">
        <f t="shared" si="10"/>
        <v>31/07/2026Arabe UnidoAlianza</v>
      </c>
      <c r="AA646" t="e">
        <f>VLOOKUP($Z646,'oddspedia-matches'!$A:$AD,AA$2,0)</f>
        <v>#N/A</v>
      </c>
      <c r="AB646" t="e">
        <f>VLOOKUP($Z646,'oddspedia-matches'!$A:$AD,AB$2,0)</f>
        <v>#N/A</v>
      </c>
      <c r="AC646" t="e">
        <f>VLOOKUP($Z646,'oddspedia-matches'!$A:$AD,AC$2,0)</f>
        <v>#N/A</v>
      </c>
      <c r="AD646" t="e">
        <f>VLOOKUP($Z646,'oddspedia-matches'!$A:$AD,AD$2,0)</f>
        <v>#N/A</v>
      </c>
      <c r="AE646" t="e">
        <f>VLOOKUP($Z646,'oddspedia-matches'!$A:$AD,AE$2,0)</f>
        <v>#N/A</v>
      </c>
      <c r="AF646" t="e">
        <f>VLOOKUP($Z646,'oddspedia-matches'!$A:$AD,AF$2,0)</f>
        <v>#N/A</v>
      </c>
      <c r="AG646" t="e">
        <f>VLOOKUP($Z646,'oddspedia-matches'!$A:$AD,AG$2,0)</f>
        <v>#N/A</v>
      </c>
      <c r="AH646" t="e">
        <f>VLOOKUP($Z646,'oddspedia-matches'!$A:$AD,AH$2,0)</f>
        <v>#N/A</v>
      </c>
      <c r="AI646" t="e">
        <f>VLOOKUP($Z646,'oddspedia-matches'!$A:$AD,AI$2,0)</f>
        <v>#N/A</v>
      </c>
      <c r="AJ646" t="e">
        <f>VLOOKUP($Z646,'oddspedia-matches'!$A:$AD,AJ$2,0)</f>
        <v>#N/A</v>
      </c>
      <c r="AK646" t="e">
        <f>VLOOKUP($Z646,'oddspedia-matches'!$A:$AD,AK$2,0)</f>
        <v>#N/A</v>
      </c>
      <c r="AL646" t="e">
        <f>VLOOKUP($Z646,'oddspedia-matches'!$A:$AD,AL$2,0)</f>
        <v>#N/A</v>
      </c>
      <c r="AM646" t="e">
        <f>VLOOKUP($Z646,'oddspedia-matches'!$A:$AD,AM$2,0)</f>
        <v>#N/A</v>
      </c>
      <c r="AN646" t="e">
        <f>VLOOKUP($Z646,'oddspedia-matches'!$A:$AD,AN$2,0)</f>
        <v>#N/A</v>
      </c>
      <c r="AO646" t="e">
        <f>VLOOKUP($Z646,'oddspedia-matches'!$A:$AD,AO$2,0)</f>
        <v>#N/A</v>
      </c>
      <c r="AP646" t="e">
        <f>VLOOKUP($Z646,'oddspedia-matches'!$A:$AD,AP$2,0)</f>
        <v>#N/A</v>
      </c>
      <c r="AQ646" t="e">
        <f>VLOOKUP($Z646,'oddspedia-matches'!$A:$AD,AQ$2,0)</f>
        <v>#N/A</v>
      </c>
    </row>
    <row r="647" spans="2:43" hidden="1" x14ac:dyDescent="0.25">
      <c r="B647" t="s">
        <v>484</v>
      </c>
      <c r="C647" t="s">
        <v>4231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tr">
        <f>VLOOKUP(E647,'Transform table'!A:B,2,0)</f>
        <v>Pacific FC Langford</v>
      </c>
      <c r="Y647" t="str">
        <f>VLOOKUP(F647,'Transform table'!A:B,2,0)</f>
        <v>Supra du Quebec</v>
      </c>
      <c r="Z647" t="str">
        <f t="shared" si="10"/>
        <v>31/07/2026Pacific FC LangfordSupra du Quebec</v>
      </c>
      <c r="AA647" t="e">
        <f>VLOOKUP($Z647,'oddspedia-matches'!$A:$AD,AA$2,0)</f>
        <v>#N/A</v>
      </c>
      <c r="AB647" t="e">
        <f>VLOOKUP($Z647,'oddspedia-matches'!$A:$AD,AB$2,0)</f>
        <v>#N/A</v>
      </c>
      <c r="AC647" t="e">
        <f>VLOOKUP($Z647,'oddspedia-matches'!$A:$AD,AC$2,0)</f>
        <v>#N/A</v>
      </c>
      <c r="AD647" t="e">
        <f>VLOOKUP($Z647,'oddspedia-matches'!$A:$AD,AD$2,0)</f>
        <v>#N/A</v>
      </c>
      <c r="AE647" t="e">
        <f>VLOOKUP($Z647,'oddspedia-matches'!$A:$AD,AE$2,0)</f>
        <v>#N/A</v>
      </c>
      <c r="AF647" t="e">
        <f>VLOOKUP($Z647,'oddspedia-matches'!$A:$AD,AF$2,0)</f>
        <v>#N/A</v>
      </c>
      <c r="AG647" t="e">
        <f>VLOOKUP($Z647,'oddspedia-matches'!$A:$AD,AG$2,0)</f>
        <v>#N/A</v>
      </c>
      <c r="AH647" t="e">
        <f>VLOOKUP($Z647,'oddspedia-matches'!$A:$AD,AH$2,0)</f>
        <v>#N/A</v>
      </c>
      <c r="AI647" t="e">
        <f>VLOOKUP($Z647,'oddspedia-matches'!$A:$AD,AI$2,0)</f>
        <v>#N/A</v>
      </c>
      <c r="AJ647" t="e">
        <f>VLOOKUP($Z647,'oddspedia-matches'!$A:$AD,AJ$2,0)</f>
        <v>#N/A</v>
      </c>
      <c r="AK647" t="e">
        <f>VLOOKUP($Z647,'oddspedia-matches'!$A:$AD,AK$2,0)</f>
        <v>#N/A</v>
      </c>
      <c r="AL647" t="e">
        <f>VLOOKUP($Z647,'oddspedia-matches'!$A:$AD,AL$2,0)</f>
        <v>#N/A</v>
      </c>
      <c r="AM647" t="e">
        <f>VLOOKUP($Z647,'oddspedia-matches'!$A:$AD,AM$2,0)</f>
        <v>#N/A</v>
      </c>
      <c r="AN647" t="e">
        <f>VLOOKUP($Z647,'oddspedia-matches'!$A:$AD,AN$2,0)</f>
        <v>#N/A</v>
      </c>
      <c r="AO647" t="e">
        <f>VLOOKUP($Z647,'oddspedia-matches'!$A:$AD,AO$2,0)</f>
        <v>#N/A</v>
      </c>
      <c r="AP647" t="e">
        <f>VLOOKUP($Z647,'oddspedia-matches'!$A:$AD,AP$2,0)</f>
        <v>#N/A</v>
      </c>
      <c r="AQ647" t="e">
        <f>VLOOKUP($Z647,'oddspedia-matches'!$A:$AD,AQ$2,0)</f>
        <v>#N/A</v>
      </c>
    </row>
    <row r="648" spans="2:43" hidden="1" x14ac:dyDescent="0.25">
      <c r="B648" t="s">
        <v>466</v>
      </c>
      <c r="C648" t="s">
        <v>4231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tr">
        <f>VLOOKUP(E648,'Transform table'!A:B,2,0)</f>
        <v>L.A Galaxy II</v>
      </c>
      <c r="Y648" t="str">
        <f>VLOOKUP(F648,'Transform table'!A:B,2,0)</f>
        <v>North Texas SC</v>
      </c>
      <c r="Z648" t="str">
        <f t="shared" si="10"/>
        <v>31/07/2026L.A Galaxy IINorth Texas SC</v>
      </c>
      <c r="AA648" t="e">
        <f>VLOOKUP($Z648,'oddspedia-matches'!$A:$AD,AA$2,0)</f>
        <v>#N/A</v>
      </c>
      <c r="AB648" t="e">
        <f>VLOOKUP($Z648,'oddspedia-matches'!$A:$AD,AB$2,0)</f>
        <v>#N/A</v>
      </c>
      <c r="AC648" t="e">
        <f>VLOOKUP($Z648,'oddspedia-matches'!$A:$AD,AC$2,0)</f>
        <v>#N/A</v>
      </c>
      <c r="AD648" t="e">
        <f>VLOOKUP($Z648,'oddspedia-matches'!$A:$AD,AD$2,0)</f>
        <v>#N/A</v>
      </c>
      <c r="AE648" t="e">
        <f>VLOOKUP($Z648,'oddspedia-matches'!$A:$AD,AE$2,0)</f>
        <v>#N/A</v>
      </c>
      <c r="AF648" t="e">
        <f>VLOOKUP($Z648,'oddspedia-matches'!$A:$AD,AF$2,0)</f>
        <v>#N/A</v>
      </c>
      <c r="AG648" t="e">
        <f>VLOOKUP($Z648,'oddspedia-matches'!$A:$AD,AG$2,0)</f>
        <v>#N/A</v>
      </c>
      <c r="AH648" t="e">
        <f>VLOOKUP($Z648,'oddspedia-matches'!$A:$AD,AH$2,0)</f>
        <v>#N/A</v>
      </c>
      <c r="AI648" t="e">
        <f>VLOOKUP($Z648,'oddspedia-matches'!$A:$AD,AI$2,0)</f>
        <v>#N/A</v>
      </c>
      <c r="AJ648" t="e">
        <f>VLOOKUP($Z648,'oddspedia-matches'!$A:$AD,AJ$2,0)</f>
        <v>#N/A</v>
      </c>
      <c r="AK648" t="e">
        <f>VLOOKUP($Z648,'oddspedia-matches'!$A:$AD,AK$2,0)</f>
        <v>#N/A</v>
      </c>
      <c r="AL648" t="e">
        <f>VLOOKUP($Z648,'oddspedia-matches'!$A:$AD,AL$2,0)</f>
        <v>#N/A</v>
      </c>
      <c r="AM648" t="e">
        <f>VLOOKUP($Z648,'oddspedia-matches'!$A:$AD,AM$2,0)</f>
        <v>#N/A</v>
      </c>
      <c r="AN648" t="e">
        <f>VLOOKUP($Z648,'oddspedia-matches'!$A:$AD,AN$2,0)</f>
        <v>#N/A</v>
      </c>
      <c r="AO648" t="e">
        <f>VLOOKUP($Z648,'oddspedia-matches'!$A:$AD,AO$2,0)</f>
        <v>#N/A</v>
      </c>
      <c r="AP648" t="e">
        <f>VLOOKUP($Z648,'oddspedia-matches'!$A:$AD,AP$2,0)</f>
        <v>#N/A</v>
      </c>
      <c r="AQ648" t="e">
        <f>VLOOKUP($Z648,'oddspedia-matches'!$A:$AD,AQ$2,0)</f>
        <v>#N/A</v>
      </c>
    </row>
    <row r="649" spans="2:43" hidden="1" x14ac:dyDescent="0.25">
      <c r="B649" t="s">
        <v>466</v>
      </c>
      <c r="C649" t="s">
        <v>4231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tr">
        <f>VLOOKUP(E649,'Transform table'!A:B,2,0)</f>
        <v>Los Angeles FC II</v>
      </c>
      <c r="Y649" t="str">
        <f>VLOOKUP(F649,'Transform table'!A:B,2,0)</f>
        <v>Colorado Rapids II</v>
      </c>
      <c r="Z649" t="str">
        <f t="shared" si="10"/>
        <v>31/07/2026Los Angeles FC IIColorado Rapids II</v>
      </c>
      <c r="AA649" t="e">
        <f>VLOOKUP($Z649,'oddspedia-matches'!$A:$AD,AA$2,0)</f>
        <v>#N/A</v>
      </c>
      <c r="AB649" t="e">
        <f>VLOOKUP($Z649,'oddspedia-matches'!$A:$AD,AB$2,0)</f>
        <v>#N/A</v>
      </c>
      <c r="AC649" t="e">
        <f>VLOOKUP($Z649,'oddspedia-matches'!$A:$AD,AC$2,0)</f>
        <v>#N/A</v>
      </c>
      <c r="AD649" t="e">
        <f>VLOOKUP($Z649,'oddspedia-matches'!$A:$AD,AD$2,0)</f>
        <v>#N/A</v>
      </c>
      <c r="AE649" t="e">
        <f>VLOOKUP($Z649,'oddspedia-matches'!$A:$AD,AE$2,0)</f>
        <v>#N/A</v>
      </c>
      <c r="AF649" t="e">
        <f>VLOOKUP($Z649,'oddspedia-matches'!$A:$AD,AF$2,0)</f>
        <v>#N/A</v>
      </c>
      <c r="AG649" t="e">
        <f>VLOOKUP($Z649,'oddspedia-matches'!$A:$AD,AG$2,0)</f>
        <v>#N/A</v>
      </c>
      <c r="AH649" t="e">
        <f>VLOOKUP($Z649,'oddspedia-matches'!$A:$AD,AH$2,0)</f>
        <v>#N/A</v>
      </c>
      <c r="AI649" t="e">
        <f>VLOOKUP($Z649,'oddspedia-matches'!$A:$AD,AI$2,0)</f>
        <v>#N/A</v>
      </c>
      <c r="AJ649" t="e">
        <f>VLOOKUP($Z649,'oddspedia-matches'!$A:$AD,AJ$2,0)</f>
        <v>#N/A</v>
      </c>
      <c r="AK649" t="e">
        <f>VLOOKUP($Z649,'oddspedia-matches'!$A:$AD,AK$2,0)</f>
        <v>#N/A</v>
      </c>
      <c r="AL649" t="e">
        <f>VLOOKUP($Z649,'oddspedia-matches'!$A:$AD,AL$2,0)</f>
        <v>#N/A</v>
      </c>
      <c r="AM649" t="e">
        <f>VLOOKUP($Z649,'oddspedia-matches'!$A:$AD,AM$2,0)</f>
        <v>#N/A</v>
      </c>
      <c r="AN649" t="e">
        <f>VLOOKUP($Z649,'oddspedia-matches'!$A:$AD,AN$2,0)</f>
        <v>#N/A</v>
      </c>
      <c r="AO649" t="e">
        <f>VLOOKUP($Z649,'oddspedia-matches'!$A:$AD,AO$2,0)</f>
        <v>#N/A</v>
      </c>
      <c r="AP649" t="e">
        <f>VLOOKUP($Z649,'oddspedia-matches'!$A:$AD,AP$2,0)</f>
        <v>#N/A</v>
      </c>
      <c r="AQ649" t="e">
        <f>VLOOKUP($Z649,'oddspedia-matches'!$A:$AD,AQ$2,0)</f>
        <v>#N/A</v>
      </c>
    </row>
    <row r="650" spans="2:43" hidden="1" x14ac:dyDescent="0.25">
      <c r="B650" t="s">
        <v>536</v>
      </c>
      <c r="C650" t="s">
        <v>4231</v>
      </c>
      <c r="D650" s="25">
        <v>0.27083333333333331</v>
      </c>
      <c r="E650" t="s">
        <v>4232</v>
      </c>
      <c r="F650" t="s">
        <v>4233</v>
      </c>
      <c r="H650">
        <v>35.5</v>
      </c>
      <c r="I650">
        <v>25.7</v>
      </c>
      <c r="J650">
        <v>38.700000000000003</v>
      </c>
      <c r="K650">
        <v>61.3</v>
      </c>
      <c r="L650">
        <v>64.5</v>
      </c>
      <c r="M650">
        <v>74.3</v>
      </c>
      <c r="N650">
        <v>32.299999999999997</v>
      </c>
      <c r="O650">
        <v>37.9</v>
      </c>
      <c r="P650">
        <v>29.9</v>
      </c>
      <c r="Q650">
        <v>78.599999999999994</v>
      </c>
      <c r="R650">
        <v>88.7</v>
      </c>
      <c r="S650">
        <v>70.400000000000006</v>
      </c>
      <c r="T650">
        <v>29.6</v>
      </c>
      <c r="U650">
        <v>34.9</v>
      </c>
      <c r="V650">
        <v>71.400000000000006</v>
      </c>
      <c r="W650">
        <v>28.6</v>
      </c>
    </row>
    <row r="651" spans="2:43" hidden="1" x14ac:dyDescent="0.25">
      <c r="B651" t="s">
        <v>536</v>
      </c>
      <c r="C651" t="s">
        <v>4231</v>
      </c>
      <c r="D651" s="25">
        <v>0.27083333333333331</v>
      </c>
      <c r="E651" t="s">
        <v>4234</v>
      </c>
      <c r="F651" t="s">
        <v>4235</v>
      </c>
      <c r="H651">
        <v>44.3</v>
      </c>
      <c r="I651">
        <v>25.2</v>
      </c>
      <c r="J651">
        <v>30.6</v>
      </c>
      <c r="K651">
        <v>69.400000000000006</v>
      </c>
      <c r="L651">
        <v>55.7</v>
      </c>
      <c r="M651">
        <v>74.8</v>
      </c>
      <c r="N651">
        <v>42.4</v>
      </c>
      <c r="O651">
        <v>35.299999999999997</v>
      </c>
      <c r="P651">
        <v>22.3</v>
      </c>
      <c r="Q651">
        <v>81</v>
      </c>
      <c r="R651">
        <v>91.7</v>
      </c>
      <c r="S651">
        <v>76.599999999999994</v>
      </c>
      <c r="T651">
        <v>23.4</v>
      </c>
      <c r="U651">
        <v>28.4</v>
      </c>
      <c r="V651">
        <v>75.8</v>
      </c>
      <c r="W651">
        <v>24.2</v>
      </c>
    </row>
    <row r="652" spans="2:43" hidden="1" x14ac:dyDescent="0.25">
      <c r="B652" t="s">
        <v>472</v>
      </c>
      <c r="C652" t="s">
        <v>4231</v>
      </c>
      <c r="D652" s="25">
        <v>0.27083333333333331</v>
      </c>
      <c r="E652" t="s">
        <v>134</v>
      </c>
      <c r="F652" t="s">
        <v>131</v>
      </c>
      <c r="H652">
        <v>19.7</v>
      </c>
      <c r="I652">
        <v>27.3</v>
      </c>
      <c r="J652">
        <v>53</v>
      </c>
      <c r="K652">
        <v>47</v>
      </c>
      <c r="L652">
        <v>80.3</v>
      </c>
      <c r="M652">
        <v>72.7</v>
      </c>
      <c r="N652">
        <v>18.100000000000001</v>
      </c>
      <c r="O652">
        <v>39.5</v>
      </c>
      <c r="P652">
        <v>42.4</v>
      </c>
      <c r="Q652">
        <v>74.3</v>
      </c>
      <c r="R652">
        <v>77.7</v>
      </c>
      <c r="S652">
        <v>52.7</v>
      </c>
      <c r="T652">
        <v>47.3</v>
      </c>
      <c r="U652">
        <v>54.2</v>
      </c>
      <c r="V652">
        <v>54</v>
      </c>
      <c r="W652">
        <v>46</v>
      </c>
    </row>
    <row r="653" spans="2:43" hidden="1" x14ac:dyDescent="0.25">
      <c r="B653" t="s">
        <v>463</v>
      </c>
      <c r="C653" t="s">
        <v>4231</v>
      </c>
      <c r="D653" s="25">
        <v>0.29166666666666669</v>
      </c>
      <c r="E653" t="s">
        <v>491</v>
      </c>
      <c r="F653" t="s">
        <v>514</v>
      </c>
      <c r="H653">
        <v>35</v>
      </c>
      <c r="I653">
        <v>25.8</v>
      </c>
      <c r="J653">
        <v>39.299999999999997</v>
      </c>
      <c r="K653">
        <v>60.7</v>
      </c>
      <c r="L653">
        <v>65</v>
      </c>
      <c r="M653">
        <v>74.2</v>
      </c>
      <c r="N653">
        <v>31.8</v>
      </c>
      <c r="O653">
        <v>35</v>
      </c>
      <c r="P653">
        <v>33.200000000000003</v>
      </c>
      <c r="Q653">
        <v>83.1</v>
      </c>
      <c r="R653">
        <v>88.5</v>
      </c>
      <c r="S653">
        <v>70.099999999999994</v>
      </c>
      <c r="T653">
        <v>29.9</v>
      </c>
      <c r="U653">
        <v>35.200000000000003</v>
      </c>
      <c r="V653">
        <v>71.2</v>
      </c>
      <c r="W653">
        <v>28.8</v>
      </c>
    </row>
    <row r="654" spans="2:43" hidden="1" x14ac:dyDescent="0.25">
      <c r="B654" t="s">
        <v>498</v>
      </c>
      <c r="C654" t="s">
        <v>4231</v>
      </c>
      <c r="D654" s="25">
        <v>0.29166666666666669</v>
      </c>
      <c r="E654" t="s">
        <v>502</v>
      </c>
      <c r="F654" t="s">
        <v>499</v>
      </c>
      <c r="H654">
        <v>34.700000000000003</v>
      </c>
      <c r="I654">
        <v>28</v>
      </c>
      <c r="J654">
        <v>37.299999999999997</v>
      </c>
      <c r="K654">
        <v>62.7</v>
      </c>
      <c r="L654">
        <v>65.3</v>
      </c>
      <c r="M654">
        <v>72</v>
      </c>
      <c r="N654">
        <v>26.7</v>
      </c>
      <c r="O654">
        <v>40.799999999999997</v>
      </c>
      <c r="P654">
        <v>32.5</v>
      </c>
      <c r="Q654">
        <v>74</v>
      </c>
      <c r="R654">
        <v>79.3</v>
      </c>
      <c r="S654">
        <v>54.8</v>
      </c>
      <c r="T654">
        <v>45.2</v>
      </c>
      <c r="U654">
        <v>50.8</v>
      </c>
      <c r="V654">
        <v>59.4</v>
      </c>
      <c r="W654">
        <v>40.6</v>
      </c>
    </row>
    <row r="655" spans="2:43" hidden="1" x14ac:dyDescent="0.25">
      <c r="B655" t="s">
        <v>472</v>
      </c>
      <c r="C655" t="s">
        <v>4231</v>
      </c>
      <c r="D655" s="25">
        <v>0.3125</v>
      </c>
      <c r="E655" t="s">
        <v>133</v>
      </c>
      <c r="F655" t="s">
        <v>125</v>
      </c>
      <c r="H655">
        <v>65</v>
      </c>
      <c r="I655">
        <v>23.1</v>
      </c>
      <c r="J655">
        <v>11.9</v>
      </c>
      <c r="K655">
        <v>88.1</v>
      </c>
      <c r="L655">
        <v>35</v>
      </c>
      <c r="M655">
        <v>76.900000000000006</v>
      </c>
      <c r="N655">
        <v>41.3</v>
      </c>
      <c r="O655">
        <v>46.7</v>
      </c>
      <c r="P655">
        <v>12</v>
      </c>
      <c r="Q655">
        <v>61.2</v>
      </c>
      <c r="R655">
        <v>75.5</v>
      </c>
      <c r="S655">
        <v>49.8</v>
      </c>
      <c r="T655">
        <v>50.2</v>
      </c>
      <c r="U655">
        <v>59.5</v>
      </c>
      <c r="V655">
        <v>44.9</v>
      </c>
      <c r="W655">
        <v>55.1</v>
      </c>
    </row>
    <row r="656" spans="2:43" hidden="1" x14ac:dyDescent="0.25">
      <c r="B656" t="s">
        <v>543</v>
      </c>
      <c r="C656" t="s">
        <v>4231</v>
      </c>
      <c r="D656" s="25">
        <v>0.3576388888888889</v>
      </c>
      <c r="E656" t="s">
        <v>971</v>
      </c>
      <c r="F656" t="s">
        <v>413</v>
      </c>
      <c r="H656">
        <v>48.4</v>
      </c>
      <c r="I656">
        <v>26.2</v>
      </c>
      <c r="J656">
        <v>25.3</v>
      </c>
      <c r="K656">
        <v>74.7</v>
      </c>
      <c r="L656">
        <v>51.6</v>
      </c>
      <c r="M656">
        <v>73.8</v>
      </c>
      <c r="N656">
        <v>49.6</v>
      </c>
      <c r="O656">
        <v>37.1</v>
      </c>
      <c r="P656">
        <v>13.3</v>
      </c>
      <c r="Q656">
        <v>74.3</v>
      </c>
      <c r="R656">
        <v>81.3</v>
      </c>
      <c r="S656">
        <v>57.9</v>
      </c>
      <c r="T656">
        <v>42.1</v>
      </c>
      <c r="U656">
        <v>48.3</v>
      </c>
      <c r="V656">
        <v>60.2</v>
      </c>
      <c r="W656">
        <v>39.799999999999997</v>
      </c>
    </row>
    <row r="657" spans="2:23" hidden="1" x14ac:dyDescent="0.25">
      <c r="B657" t="s">
        <v>4236</v>
      </c>
      <c r="C657" t="s">
        <v>4231</v>
      </c>
      <c r="D657" s="25">
        <v>0.5</v>
      </c>
      <c r="E657" t="s">
        <v>3036</v>
      </c>
      <c r="F657" t="s">
        <v>4237</v>
      </c>
      <c r="H657">
        <v>53.7</v>
      </c>
      <c r="I657">
        <v>26.3</v>
      </c>
      <c r="J657">
        <v>20</v>
      </c>
      <c r="K657">
        <v>80</v>
      </c>
      <c r="L657">
        <v>46.3</v>
      </c>
      <c r="M657">
        <v>73.7</v>
      </c>
      <c r="N657">
        <v>52.7</v>
      </c>
      <c r="O657">
        <v>36</v>
      </c>
      <c r="P657">
        <v>11.3</v>
      </c>
      <c r="Q657">
        <v>74.400000000000006</v>
      </c>
      <c r="R657">
        <v>76.2</v>
      </c>
      <c r="S657">
        <v>50.6</v>
      </c>
      <c r="T657">
        <v>49.4</v>
      </c>
      <c r="U657">
        <v>56.3</v>
      </c>
      <c r="V657">
        <v>52.3</v>
      </c>
      <c r="W657">
        <v>47.7</v>
      </c>
    </row>
    <row r="658" spans="2:23" hidden="1" x14ac:dyDescent="0.25">
      <c r="B658" t="s">
        <v>448</v>
      </c>
      <c r="C658" t="s">
        <v>4231</v>
      </c>
      <c r="D658" s="25">
        <v>0.52083333333333337</v>
      </c>
      <c r="E658" t="s">
        <v>595</v>
      </c>
      <c r="F658" t="s">
        <v>223</v>
      </c>
      <c r="H658">
        <v>41.7</v>
      </c>
      <c r="I658">
        <v>28.7</v>
      </c>
      <c r="J658">
        <v>29.6</v>
      </c>
      <c r="K658">
        <v>70.400000000000006</v>
      </c>
      <c r="L658">
        <v>58.3</v>
      </c>
      <c r="M658">
        <v>71.3</v>
      </c>
      <c r="N658">
        <v>33</v>
      </c>
      <c r="O658">
        <v>46.2</v>
      </c>
      <c r="P658">
        <v>20.8</v>
      </c>
      <c r="Q658">
        <v>64.900000000000006</v>
      </c>
      <c r="R658">
        <v>75</v>
      </c>
      <c r="S658">
        <v>48.8</v>
      </c>
      <c r="T658">
        <v>51.2</v>
      </c>
      <c r="U658">
        <v>56.8</v>
      </c>
      <c r="V658">
        <v>54.3</v>
      </c>
      <c r="W658">
        <v>45.7</v>
      </c>
    </row>
    <row r="659" spans="2:23" hidden="1" x14ac:dyDescent="0.25">
      <c r="B659" t="s">
        <v>448</v>
      </c>
      <c r="C659" t="s">
        <v>4231</v>
      </c>
      <c r="D659" s="25">
        <v>0.52083333333333337</v>
      </c>
      <c r="E659" t="s">
        <v>593</v>
      </c>
      <c r="F659" t="s">
        <v>594</v>
      </c>
      <c r="H659">
        <v>59.1</v>
      </c>
      <c r="I659">
        <v>26.1</v>
      </c>
      <c r="J659">
        <v>14.8</v>
      </c>
      <c r="K659">
        <v>85.2</v>
      </c>
      <c r="L659">
        <v>40.9</v>
      </c>
      <c r="M659">
        <v>73.900000000000006</v>
      </c>
      <c r="N659">
        <v>36.799999999999997</v>
      </c>
      <c r="O659">
        <v>48.6</v>
      </c>
      <c r="P659">
        <v>14.7</v>
      </c>
      <c r="Q659">
        <v>59.9</v>
      </c>
      <c r="R659">
        <v>69.7</v>
      </c>
      <c r="S659">
        <v>42.4</v>
      </c>
      <c r="T659">
        <v>57.6</v>
      </c>
      <c r="U659">
        <v>65.400000000000006</v>
      </c>
      <c r="V659">
        <v>42.3</v>
      </c>
      <c r="W659">
        <v>57.7</v>
      </c>
    </row>
    <row r="660" spans="2:23" hidden="1" x14ac:dyDescent="0.25">
      <c r="B660" t="s">
        <v>450</v>
      </c>
      <c r="C660" t="s">
        <v>4231</v>
      </c>
      <c r="D660" s="25">
        <v>0.52083333333333337</v>
      </c>
      <c r="E660" t="s">
        <v>993</v>
      </c>
      <c r="F660" t="s">
        <v>636</v>
      </c>
      <c r="H660">
        <v>52.5</v>
      </c>
      <c r="I660">
        <v>26.2</v>
      </c>
      <c r="J660">
        <v>21.3</v>
      </c>
      <c r="K660">
        <v>78.7</v>
      </c>
      <c r="L660">
        <v>47.5</v>
      </c>
      <c r="M660">
        <v>73.8</v>
      </c>
      <c r="N660">
        <v>44.5</v>
      </c>
      <c r="O660">
        <v>38.9</v>
      </c>
      <c r="P660">
        <v>16.600000000000001</v>
      </c>
      <c r="Q660">
        <v>73.599999999999994</v>
      </c>
      <c r="R660">
        <v>78.099999999999994</v>
      </c>
      <c r="S660">
        <v>53.2</v>
      </c>
      <c r="T660">
        <v>46.8</v>
      </c>
      <c r="U660">
        <v>53.5</v>
      </c>
      <c r="V660">
        <v>55</v>
      </c>
      <c r="W660">
        <v>45</v>
      </c>
    </row>
    <row r="661" spans="2:23" hidden="1" x14ac:dyDescent="0.25">
      <c r="B661" t="s">
        <v>4238</v>
      </c>
      <c r="C661" t="s">
        <v>4231</v>
      </c>
      <c r="D661" s="25">
        <v>0.54166666666666663</v>
      </c>
      <c r="E661" t="s">
        <v>4239</v>
      </c>
      <c r="F661" t="s">
        <v>1671</v>
      </c>
      <c r="H661">
        <v>57</v>
      </c>
      <c r="I661">
        <v>23.8</v>
      </c>
      <c r="J661">
        <v>19.2</v>
      </c>
      <c r="K661">
        <v>80.8</v>
      </c>
      <c r="L661">
        <v>43</v>
      </c>
      <c r="M661">
        <v>76.2</v>
      </c>
      <c r="N661">
        <v>43.3</v>
      </c>
      <c r="O661">
        <v>34.5</v>
      </c>
      <c r="P661">
        <v>22.2</v>
      </c>
      <c r="Q661">
        <v>82</v>
      </c>
      <c r="R661">
        <v>89.2</v>
      </c>
      <c r="S661">
        <v>71.5</v>
      </c>
      <c r="T661">
        <v>28.5</v>
      </c>
      <c r="U661">
        <v>35.1</v>
      </c>
      <c r="V661">
        <v>68.099999999999994</v>
      </c>
      <c r="W661">
        <v>31.9</v>
      </c>
    </row>
    <row r="662" spans="2:23" hidden="1" x14ac:dyDescent="0.25">
      <c r="B662" t="s">
        <v>448</v>
      </c>
      <c r="C662" t="s">
        <v>4231</v>
      </c>
      <c r="D662" s="25">
        <v>0.54166666666666663</v>
      </c>
      <c r="E662" t="s">
        <v>617</v>
      </c>
      <c r="F662" t="s">
        <v>587</v>
      </c>
      <c r="H662">
        <v>48.7</v>
      </c>
      <c r="I662">
        <v>27.9</v>
      </c>
      <c r="J662">
        <v>23.4</v>
      </c>
      <c r="K662">
        <v>76.599999999999994</v>
      </c>
      <c r="L662">
        <v>51.3</v>
      </c>
      <c r="M662">
        <v>72.099999999999994</v>
      </c>
      <c r="N662">
        <v>37.4</v>
      </c>
      <c r="O662">
        <v>46.1</v>
      </c>
      <c r="P662">
        <v>16.5</v>
      </c>
      <c r="Q662">
        <v>63.8</v>
      </c>
      <c r="R662">
        <v>74</v>
      </c>
      <c r="S662">
        <v>47.6</v>
      </c>
      <c r="T662">
        <v>52.4</v>
      </c>
      <c r="U662">
        <v>58.6</v>
      </c>
      <c r="V662">
        <v>51.7</v>
      </c>
      <c r="W662">
        <v>48.3</v>
      </c>
    </row>
    <row r="663" spans="2:23" hidden="1" x14ac:dyDescent="0.25">
      <c r="B663" t="s">
        <v>569</v>
      </c>
      <c r="C663" t="s">
        <v>4231</v>
      </c>
      <c r="D663" s="25">
        <v>0.54166666666666663</v>
      </c>
      <c r="E663" t="s">
        <v>597</v>
      </c>
      <c r="F663" t="s">
        <v>610</v>
      </c>
      <c r="H663">
        <v>34.4</v>
      </c>
      <c r="I663">
        <v>28</v>
      </c>
      <c r="J663">
        <v>37.6</v>
      </c>
      <c r="K663">
        <v>62.4</v>
      </c>
      <c r="L663">
        <v>65.599999999999994</v>
      </c>
      <c r="M663">
        <v>72</v>
      </c>
      <c r="N663">
        <v>30.9</v>
      </c>
      <c r="O663">
        <v>41.8</v>
      </c>
      <c r="P663">
        <v>27.3</v>
      </c>
      <c r="Q663">
        <v>72.400000000000006</v>
      </c>
      <c r="R663">
        <v>79.2</v>
      </c>
      <c r="S663">
        <v>54.7</v>
      </c>
      <c r="T663">
        <v>45.3</v>
      </c>
      <c r="U663">
        <v>50.9</v>
      </c>
      <c r="V663">
        <v>59.3</v>
      </c>
      <c r="W663">
        <v>40.700000000000003</v>
      </c>
    </row>
    <row r="664" spans="2:23" hidden="1" x14ac:dyDescent="0.25">
      <c r="B664" t="s">
        <v>450</v>
      </c>
      <c r="C664" t="s">
        <v>4231</v>
      </c>
      <c r="D664" s="25">
        <v>0.54166666666666663</v>
      </c>
      <c r="E664" t="s">
        <v>224</v>
      </c>
      <c r="F664" t="s">
        <v>2217</v>
      </c>
      <c r="H664">
        <v>14.8</v>
      </c>
      <c r="I664">
        <v>25.1</v>
      </c>
      <c r="J664">
        <v>60.1</v>
      </c>
      <c r="K664">
        <v>39.9</v>
      </c>
      <c r="L664">
        <v>85.2</v>
      </c>
      <c r="M664">
        <v>74.900000000000006</v>
      </c>
      <c r="N664">
        <v>11.3</v>
      </c>
      <c r="O664">
        <v>41.4</v>
      </c>
      <c r="P664">
        <v>47.3</v>
      </c>
      <c r="Q664">
        <v>68.5</v>
      </c>
      <c r="R664">
        <v>81.900000000000006</v>
      </c>
      <c r="S664">
        <v>59.1</v>
      </c>
      <c r="T664">
        <v>40.9</v>
      </c>
      <c r="U664">
        <v>49</v>
      </c>
      <c r="V664">
        <v>55.5</v>
      </c>
      <c r="W664">
        <v>44.5</v>
      </c>
    </row>
    <row r="665" spans="2:23" hidden="1" x14ac:dyDescent="0.25">
      <c r="B665" t="s">
        <v>465</v>
      </c>
      <c r="C665" t="s">
        <v>4231</v>
      </c>
      <c r="D665" s="25">
        <v>0.58333333333333337</v>
      </c>
      <c r="E665" t="s">
        <v>1011</v>
      </c>
      <c r="F665" t="s">
        <v>32</v>
      </c>
      <c r="H665">
        <v>48.3</v>
      </c>
      <c r="I665">
        <v>25.6</v>
      </c>
      <c r="J665">
        <v>26.1</v>
      </c>
      <c r="K665">
        <v>73.900000000000006</v>
      </c>
      <c r="L665">
        <v>51.7</v>
      </c>
      <c r="M665">
        <v>74.400000000000006</v>
      </c>
      <c r="N665">
        <v>45.6</v>
      </c>
      <c r="O665">
        <v>36.1</v>
      </c>
      <c r="P665">
        <v>18.3</v>
      </c>
      <c r="Q665">
        <v>78.400000000000006</v>
      </c>
      <c r="R665">
        <v>84.5</v>
      </c>
      <c r="S665">
        <v>63</v>
      </c>
      <c r="T665">
        <v>37</v>
      </c>
      <c r="U665">
        <v>43.1</v>
      </c>
      <c r="V665">
        <v>64.3</v>
      </c>
      <c r="W665">
        <v>35.700000000000003</v>
      </c>
    </row>
    <row r="666" spans="2:23" hidden="1" x14ac:dyDescent="0.25">
      <c r="B666" t="s">
        <v>451</v>
      </c>
      <c r="C666" t="s">
        <v>4231</v>
      </c>
      <c r="D666" s="25">
        <v>0.58333333333333337</v>
      </c>
      <c r="E666" t="s">
        <v>1260</v>
      </c>
      <c r="F666" t="s">
        <v>259</v>
      </c>
      <c r="H666">
        <v>48.7</v>
      </c>
      <c r="I666">
        <v>25.8</v>
      </c>
      <c r="J666">
        <v>25.5</v>
      </c>
      <c r="K666">
        <v>74.5</v>
      </c>
      <c r="L666">
        <v>51.3</v>
      </c>
      <c r="M666">
        <v>74.2</v>
      </c>
      <c r="N666">
        <v>35.4</v>
      </c>
      <c r="O666">
        <v>43.9</v>
      </c>
      <c r="P666">
        <v>20.7</v>
      </c>
      <c r="Q666">
        <v>68.099999999999994</v>
      </c>
      <c r="R666">
        <v>83.1</v>
      </c>
      <c r="S666">
        <v>60.7</v>
      </c>
      <c r="T666">
        <v>39.299999999999997</v>
      </c>
      <c r="U666">
        <v>45.5</v>
      </c>
      <c r="V666">
        <v>62.3</v>
      </c>
      <c r="W666">
        <v>37.700000000000003</v>
      </c>
    </row>
    <row r="667" spans="2:23" hidden="1" x14ac:dyDescent="0.25">
      <c r="B667" t="s">
        <v>705</v>
      </c>
      <c r="C667" t="s">
        <v>4231</v>
      </c>
      <c r="D667" s="25">
        <v>0.625</v>
      </c>
      <c r="E667" t="s">
        <v>717</v>
      </c>
      <c r="F667" t="s">
        <v>710</v>
      </c>
      <c r="H667">
        <v>55.3</v>
      </c>
      <c r="I667">
        <v>29.4</v>
      </c>
      <c r="J667">
        <v>15.2</v>
      </c>
      <c r="K667">
        <v>84.8</v>
      </c>
      <c r="L667">
        <v>44.7</v>
      </c>
      <c r="M667">
        <v>70.599999999999994</v>
      </c>
      <c r="N667">
        <v>38.9</v>
      </c>
      <c r="O667">
        <v>46.7</v>
      </c>
      <c r="P667">
        <v>14.4</v>
      </c>
      <c r="Q667">
        <v>62.3</v>
      </c>
      <c r="R667">
        <v>60.4</v>
      </c>
      <c r="S667">
        <v>32.200000000000003</v>
      </c>
      <c r="T667">
        <v>67.8</v>
      </c>
      <c r="U667">
        <v>74.5</v>
      </c>
      <c r="V667">
        <v>35</v>
      </c>
      <c r="W667">
        <v>65</v>
      </c>
    </row>
    <row r="668" spans="2:23" hidden="1" x14ac:dyDescent="0.25">
      <c r="B668" t="s">
        <v>650</v>
      </c>
      <c r="C668" t="s">
        <v>4231</v>
      </c>
      <c r="D668" s="25">
        <v>0.625</v>
      </c>
      <c r="E668" t="s">
        <v>314</v>
      </c>
      <c r="F668" t="s">
        <v>655</v>
      </c>
      <c r="H668">
        <v>37.6</v>
      </c>
      <c r="I668">
        <v>31.7</v>
      </c>
      <c r="J668">
        <v>30.7</v>
      </c>
      <c r="K668">
        <v>69.3</v>
      </c>
      <c r="L668">
        <v>62.4</v>
      </c>
      <c r="M668">
        <v>68.3</v>
      </c>
      <c r="N668">
        <v>25.8</v>
      </c>
      <c r="O668">
        <v>47.7</v>
      </c>
      <c r="P668">
        <v>26.5</v>
      </c>
      <c r="Q668">
        <v>63.4</v>
      </c>
      <c r="R668">
        <v>66</v>
      </c>
      <c r="S668">
        <v>37.799999999999997</v>
      </c>
      <c r="T668">
        <v>62.2</v>
      </c>
      <c r="U668">
        <v>67.2</v>
      </c>
      <c r="V668">
        <v>45.8</v>
      </c>
      <c r="W668">
        <v>54.2</v>
      </c>
    </row>
    <row r="669" spans="2:23" hidden="1" x14ac:dyDescent="0.25">
      <c r="B669" t="s">
        <v>650</v>
      </c>
      <c r="C669" t="s">
        <v>4231</v>
      </c>
      <c r="D669" s="25">
        <v>0.625</v>
      </c>
      <c r="E669" t="s">
        <v>666</v>
      </c>
      <c r="F669" t="s">
        <v>663</v>
      </c>
      <c r="H669">
        <v>39.799999999999997</v>
      </c>
      <c r="I669">
        <v>36.200000000000003</v>
      </c>
      <c r="J669">
        <v>24</v>
      </c>
      <c r="K669">
        <v>76</v>
      </c>
      <c r="L669">
        <v>60.2</v>
      </c>
      <c r="M669">
        <v>63.8</v>
      </c>
      <c r="N669">
        <v>30.8</v>
      </c>
      <c r="O669">
        <v>54.7</v>
      </c>
      <c r="P669">
        <v>14.5</v>
      </c>
      <c r="Q669">
        <v>52</v>
      </c>
      <c r="R669">
        <v>50.6</v>
      </c>
      <c r="S669">
        <v>23.2</v>
      </c>
      <c r="T669">
        <v>76.8</v>
      </c>
      <c r="U669">
        <v>80.8</v>
      </c>
      <c r="V669">
        <v>32.1</v>
      </c>
      <c r="W669">
        <v>67.900000000000006</v>
      </c>
    </row>
    <row r="670" spans="2:23" hidden="1" x14ac:dyDescent="0.25">
      <c r="B670" t="s">
        <v>650</v>
      </c>
      <c r="C670" t="s">
        <v>4231</v>
      </c>
      <c r="D670" s="25">
        <v>0.625</v>
      </c>
      <c r="E670" t="s">
        <v>317</v>
      </c>
      <c r="F670" t="s">
        <v>670</v>
      </c>
      <c r="H670">
        <v>39.200000000000003</v>
      </c>
      <c r="I670">
        <v>33.1</v>
      </c>
      <c r="J670">
        <v>27.7</v>
      </c>
      <c r="K670">
        <v>72.3</v>
      </c>
      <c r="L670">
        <v>60.8</v>
      </c>
      <c r="M670">
        <v>66.900000000000006</v>
      </c>
      <c r="N670">
        <v>23.9</v>
      </c>
      <c r="O670">
        <v>59</v>
      </c>
      <c r="P670">
        <v>17</v>
      </c>
      <c r="Q670">
        <v>46.9</v>
      </c>
      <c r="R670">
        <v>60.7</v>
      </c>
      <c r="S670">
        <v>32.299999999999997</v>
      </c>
      <c r="T670">
        <v>67.7</v>
      </c>
      <c r="U670">
        <v>72.400000000000006</v>
      </c>
      <c r="V670">
        <v>40.9</v>
      </c>
      <c r="W670">
        <v>59.1</v>
      </c>
    </row>
    <row r="671" spans="2:23" hidden="1" x14ac:dyDescent="0.25">
      <c r="B671" t="s">
        <v>650</v>
      </c>
      <c r="C671" t="s">
        <v>4231</v>
      </c>
      <c r="D671" s="25">
        <v>0.625</v>
      </c>
      <c r="E671" t="s">
        <v>654</v>
      </c>
      <c r="F671" t="s">
        <v>316</v>
      </c>
      <c r="H671">
        <v>41.3</v>
      </c>
      <c r="I671">
        <v>36.299999999999997</v>
      </c>
      <c r="J671">
        <v>22.4</v>
      </c>
      <c r="K671">
        <v>77.599999999999994</v>
      </c>
      <c r="L671">
        <v>58.7</v>
      </c>
      <c r="M671">
        <v>63.7</v>
      </c>
      <c r="N671">
        <v>30</v>
      </c>
      <c r="O671">
        <v>51.6</v>
      </c>
      <c r="P671">
        <v>18.399999999999999</v>
      </c>
      <c r="Q671">
        <v>57</v>
      </c>
      <c r="R671">
        <v>49.5</v>
      </c>
      <c r="S671">
        <v>22.3</v>
      </c>
      <c r="T671">
        <v>77.7</v>
      </c>
      <c r="U671">
        <v>81.7</v>
      </c>
      <c r="V671">
        <v>30.9</v>
      </c>
      <c r="W671">
        <v>69.099999999999994</v>
      </c>
    </row>
    <row r="672" spans="2:23" hidden="1" x14ac:dyDescent="0.25">
      <c r="B672" t="s">
        <v>650</v>
      </c>
      <c r="C672" t="s">
        <v>4231</v>
      </c>
      <c r="D672" s="25">
        <v>0.625</v>
      </c>
      <c r="E672" t="s">
        <v>659</v>
      </c>
      <c r="F672" t="s">
        <v>653</v>
      </c>
      <c r="H672">
        <v>36.4</v>
      </c>
      <c r="I672">
        <v>36</v>
      </c>
      <c r="J672">
        <v>27.5</v>
      </c>
      <c r="K672">
        <v>72.5</v>
      </c>
      <c r="L672">
        <v>63.6</v>
      </c>
      <c r="M672">
        <v>64</v>
      </c>
      <c r="N672">
        <v>25.3</v>
      </c>
      <c r="O672">
        <v>53.6</v>
      </c>
      <c r="P672">
        <v>21.1</v>
      </c>
      <c r="Q672">
        <v>54.6</v>
      </c>
      <c r="R672">
        <v>52.7</v>
      </c>
      <c r="S672">
        <v>24.9</v>
      </c>
      <c r="T672">
        <v>75.099999999999994</v>
      </c>
      <c r="U672">
        <v>79</v>
      </c>
      <c r="V672">
        <v>34.4</v>
      </c>
      <c r="W672">
        <v>65.599999999999994</v>
      </c>
    </row>
    <row r="673" spans="2:23" hidden="1" x14ac:dyDescent="0.25">
      <c r="B673" t="s">
        <v>650</v>
      </c>
      <c r="C673" t="s">
        <v>4231</v>
      </c>
      <c r="D673" s="25">
        <v>0.625</v>
      </c>
      <c r="E673" t="s">
        <v>315</v>
      </c>
      <c r="F673" t="s">
        <v>651</v>
      </c>
      <c r="H673">
        <v>33.799999999999997</v>
      </c>
      <c r="I673">
        <v>33.799999999999997</v>
      </c>
      <c r="J673">
        <v>32.4</v>
      </c>
      <c r="K673">
        <v>67.599999999999994</v>
      </c>
      <c r="L673">
        <v>66.2</v>
      </c>
      <c r="M673">
        <v>66.2</v>
      </c>
      <c r="N673">
        <v>25.1</v>
      </c>
      <c r="O673">
        <v>49.5</v>
      </c>
      <c r="P673">
        <v>25.4</v>
      </c>
      <c r="Q673">
        <v>60.7</v>
      </c>
      <c r="R673">
        <v>60.2</v>
      </c>
      <c r="S673">
        <v>31.8</v>
      </c>
      <c r="T673">
        <v>68.2</v>
      </c>
      <c r="U673">
        <v>72.599999999999994</v>
      </c>
      <c r="V673">
        <v>40.9</v>
      </c>
      <c r="W673">
        <v>59.1</v>
      </c>
    </row>
    <row r="674" spans="2:23" hidden="1" x14ac:dyDescent="0.25">
      <c r="B674" t="s">
        <v>650</v>
      </c>
      <c r="C674" t="s">
        <v>4231</v>
      </c>
      <c r="D674" s="25">
        <v>0.625</v>
      </c>
      <c r="E674" t="s">
        <v>671</v>
      </c>
      <c r="F674" t="s">
        <v>321</v>
      </c>
      <c r="H674">
        <v>27.1</v>
      </c>
      <c r="I674">
        <v>37.9</v>
      </c>
      <c r="J674">
        <v>35</v>
      </c>
      <c r="K674">
        <v>65</v>
      </c>
      <c r="L674">
        <v>72.900000000000006</v>
      </c>
      <c r="M674">
        <v>62.1</v>
      </c>
      <c r="N674">
        <v>17.399999999999999</v>
      </c>
      <c r="O674">
        <v>61.1</v>
      </c>
      <c r="P674">
        <v>21.5</v>
      </c>
      <c r="Q674">
        <v>44.3</v>
      </c>
      <c r="R674">
        <v>49.1</v>
      </c>
      <c r="S674">
        <v>21.9</v>
      </c>
      <c r="T674">
        <v>78.099999999999994</v>
      </c>
      <c r="U674">
        <v>81.599999999999994</v>
      </c>
      <c r="V674">
        <v>31.7</v>
      </c>
      <c r="W674">
        <v>68.3</v>
      </c>
    </row>
    <row r="675" spans="2:23" hidden="1" x14ac:dyDescent="0.25">
      <c r="B675" t="s">
        <v>650</v>
      </c>
      <c r="C675" t="s">
        <v>4231</v>
      </c>
      <c r="D675" s="25">
        <v>0.625</v>
      </c>
      <c r="E675" t="s">
        <v>669</v>
      </c>
      <c r="F675" t="s">
        <v>379</v>
      </c>
      <c r="H675">
        <v>36.799999999999997</v>
      </c>
      <c r="I675">
        <v>30.4</v>
      </c>
      <c r="J675">
        <v>32.799999999999997</v>
      </c>
      <c r="K675">
        <v>67.2</v>
      </c>
      <c r="L675">
        <v>63.2</v>
      </c>
      <c r="M675">
        <v>69.599999999999994</v>
      </c>
      <c r="N675">
        <v>22.9</v>
      </c>
      <c r="O675">
        <v>45.5</v>
      </c>
      <c r="P675">
        <v>31.6</v>
      </c>
      <c r="Q675">
        <v>66.599999999999994</v>
      </c>
      <c r="R675">
        <v>70.599999999999994</v>
      </c>
      <c r="S675">
        <v>43.2</v>
      </c>
      <c r="T675">
        <v>56.8</v>
      </c>
      <c r="U675">
        <v>62</v>
      </c>
      <c r="V675">
        <v>50.3</v>
      </c>
      <c r="W675">
        <v>49.7</v>
      </c>
    </row>
    <row r="676" spans="2:23" hidden="1" x14ac:dyDescent="0.25">
      <c r="B676" t="s">
        <v>478</v>
      </c>
      <c r="C676" t="s">
        <v>4231</v>
      </c>
      <c r="D676" s="25">
        <v>0.65625</v>
      </c>
      <c r="E676" t="s">
        <v>4240</v>
      </c>
      <c r="F676" t="s">
        <v>629</v>
      </c>
      <c r="H676">
        <v>54.1</v>
      </c>
      <c r="I676">
        <v>25.4</v>
      </c>
      <c r="J676">
        <v>20.5</v>
      </c>
      <c r="K676">
        <v>79.5</v>
      </c>
      <c r="L676">
        <v>45.9</v>
      </c>
      <c r="M676">
        <v>74.599999999999994</v>
      </c>
      <c r="N676">
        <v>41.5</v>
      </c>
      <c r="O676">
        <v>42.1</v>
      </c>
      <c r="P676">
        <v>16.399999999999999</v>
      </c>
      <c r="Q676">
        <v>69.3</v>
      </c>
      <c r="R676">
        <v>80.099999999999994</v>
      </c>
      <c r="S676">
        <v>56.1</v>
      </c>
      <c r="T676">
        <v>43.9</v>
      </c>
      <c r="U676">
        <v>50.8</v>
      </c>
      <c r="V676">
        <v>56.8</v>
      </c>
      <c r="W676">
        <v>43.2</v>
      </c>
    </row>
    <row r="677" spans="2:23" hidden="1" x14ac:dyDescent="0.25">
      <c r="B677" t="s">
        <v>478</v>
      </c>
      <c r="C677" t="s">
        <v>4231</v>
      </c>
      <c r="D677" s="25">
        <v>0.65625</v>
      </c>
      <c r="E677" t="s">
        <v>681</v>
      </c>
      <c r="F677" t="s">
        <v>354</v>
      </c>
      <c r="H677">
        <v>30.6</v>
      </c>
      <c r="I677">
        <v>29.2</v>
      </c>
      <c r="J677">
        <v>40.299999999999997</v>
      </c>
      <c r="K677">
        <v>59.7</v>
      </c>
      <c r="L677">
        <v>69.400000000000006</v>
      </c>
      <c r="M677">
        <v>70.8</v>
      </c>
      <c r="N677">
        <v>19.399999999999999</v>
      </c>
      <c r="O677">
        <v>44.4</v>
      </c>
      <c r="P677">
        <v>36.200000000000003</v>
      </c>
      <c r="Q677">
        <v>67.599999999999994</v>
      </c>
      <c r="R677">
        <v>75.3</v>
      </c>
      <c r="S677">
        <v>49.2</v>
      </c>
      <c r="T677">
        <v>50.8</v>
      </c>
      <c r="U677">
        <v>56.4</v>
      </c>
      <c r="V677">
        <v>54.8</v>
      </c>
      <c r="W677">
        <v>45.2</v>
      </c>
    </row>
    <row r="678" spans="2:23" hidden="1" x14ac:dyDescent="0.25">
      <c r="B678" t="s">
        <v>478</v>
      </c>
      <c r="C678" t="s">
        <v>4231</v>
      </c>
      <c r="D678" s="25">
        <v>0.65625</v>
      </c>
      <c r="E678" t="s">
        <v>158</v>
      </c>
      <c r="F678" t="s">
        <v>680</v>
      </c>
      <c r="H678">
        <v>54.4</v>
      </c>
      <c r="I678">
        <v>25.5</v>
      </c>
      <c r="J678">
        <v>20.100000000000001</v>
      </c>
      <c r="K678">
        <v>79.900000000000006</v>
      </c>
      <c r="L678">
        <v>45.6</v>
      </c>
      <c r="M678">
        <v>74.5</v>
      </c>
      <c r="N678">
        <v>42.1</v>
      </c>
      <c r="O678">
        <v>41.2</v>
      </c>
      <c r="P678">
        <v>16.7</v>
      </c>
      <c r="Q678">
        <v>70.5</v>
      </c>
      <c r="R678">
        <v>79.3</v>
      </c>
      <c r="S678">
        <v>55</v>
      </c>
      <c r="T678">
        <v>45</v>
      </c>
      <c r="U678">
        <v>52</v>
      </c>
      <c r="V678">
        <v>55.7</v>
      </c>
      <c r="W678">
        <v>44.3</v>
      </c>
    </row>
    <row r="679" spans="2:23" hidden="1" x14ac:dyDescent="0.25">
      <c r="B679" t="s">
        <v>478</v>
      </c>
      <c r="C679" t="s">
        <v>4231</v>
      </c>
      <c r="D679" s="25">
        <v>0.65625</v>
      </c>
      <c r="E679" t="s">
        <v>157</v>
      </c>
      <c r="F679" t="s">
        <v>1958</v>
      </c>
      <c r="H679">
        <v>51.4</v>
      </c>
      <c r="I679">
        <v>27.8</v>
      </c>
      <c r="J679">
        <v>20.8</v>
      </c>
      <c r="K679">
        <v>79.2</v>
      </c>
      <c r="L679">
        <v>48.6</v>
      </c>
      <c r="M679">
        <v>72.2</v>
      </c>
      <c r="N679">
        <v>35.1</v>
      </c>
      <c r="O679">
        <v>45.8</v>
      </c>
      <c r="P679">
        <v>19.100000000000001</v>
      </c>
      <c r="Q679">
        <v>65.099999999999994</v>
      </c>
      <c r="R679">
        <v>72</v>
      </c>
      <c r="S679">
        <v>45</v>
      </c>
      <c r="T679">
        <v>55</v>
      </c>
      <c r="U679">
        <v>61.5</v>
      </c>
      <c r="V679">
        <v>48.5</v>
      </c>
      <c r="W679">
        <v>51.5</v>
      </c>
    </row>
    <row r="680" spans="2:23" hidden="1" x14ac:dyDescent="0.25">
      <c r="B680" t="s">
        <v>478</v>
      </c>
      <c r="C680" t="s">
        <v>4231</v>
      </c>
      <c r="D680" s="25">
        <v>0.65625</v>
      </c>
      <c r="E680" t="s">
        <v>630</v>
      </c>
      <c r="F680" t="s">
        <v>1964</v>
      </c>
      <c r="H680">
        <v>40.4</v>
      </c>
      <c r="I680">
        <v>27</v>
      </c>
      <c r="J680">
        <v>32.700000000000003</v>
      </c>
      <c r="K680">
        <v>67.3</v>
      </c>
      <c r="L680">
        <v>59.6</v>
      </c>
      <c r="M680">
        <v>73</v>
      </c>
      <c r="N680">
        <v>32.1</v>
      </c>
      <c r="O680">
        <v>40.6</v>
      </c>
      <c r="P680">
        <v>27.4</v>
      </c>
      <c r="Q680">
        <v>74.2</v>
      </c>
      <c r="R680">
        <v>82.1</v>
      </c>
      <c r="S680">
        <v>59.1</v>
      </c>
      <c r="T680">
        <v>40.9</v>
      </c>
      <c r="U680">
        <v>46.6</v>
      </c>
      <c r="V680">
        <v>62.6</v>
      </c>
      <c r="W680">
        <v>37.4</v>
      </c>
    </row>
    <row r="681" spans="2:23" hidden="1" x14ac:dyDescent="0.25">
      <c r="B681" t="s">
        <v>477</v>
      </c>
      <c r="C681" t="s">
        <v>4231</v>
      </c>
      <c r="D681" s="25">
        <v>0.65625</v>
      </c>
      <c r="E681" t="s">
        <v>154</v>
      </c>
      <c r="F681" t="s">
        <v>155</v>
      </c>
      <c r="H681">
        <v>32.4</v>
      </c>
      <c r="I681">
        <v>30.4</v>
      </c>
      <c r="J681">
        <v>37.1</v>
      </c>
      <c r="K681">
        <v>62.9</v>
      </c>
      <c r="L681">
        <v>67.599999999999994</v>
      </c>
      <c r="M681">
        <v>69.599999999999994</v>
      </c>
      <c r="N681">
        <v>28.7</v>
      </c>
      <c r="O681">
        <v>45.9</v>
      </c>
      <c r="P681">
        <v>25.4</v>
      </c>
      <c r="Q681">
        <v>66</v>
      </c>
      <c r="R681">
        <v>71.2</v>
      </c>
      <c r="S681">
        <v>43.9</v>
      </c>
      <c r="T681">
        <v>56.1</v>
      </c>
      <c r="U681">
        <v>61.4</v>
      </c>
      <c r="V681">
        <v>50.8</v>
      </c>
      <c r="W681">
        <v>49.2</v>
      </c>
    </row>
    <row r="682" spans="2:23" hidden="1" x14ac:dyDescent="0.25">
      <c r="B682" t="s">
        <v>477</v>
      </c>
      <c r="C682" t="s">
        <v>4231</v>
      </c>
      <c r="D682" s="25">
        <v>0.65625</v>
      </c>
      <c r="E682" t="s">
        <v>150</v>
      </c>
      <c r="F682" t="s">
        <v>151</v>
      </c>
      <c r="H682">
        <v>53.2</v>
      </c>
      <c r="I682">
        <v>26</v>
      </c>
      <c r="J682">
        <v>20.8</v>
      </c>
      <c r="K682">
        <v>79.2</v>
      </c>
      <c r="L682">
        <v>46.8</v>
      </c>
      <c r="M682">
        <v>74</v>
      </c>
      <c r="N682">
        <v>35.5</v>
      </c>
      <c r="O682">
        <v>44.1</v>
      </c>
      <c r="P682">
        <v>20.399999999999999</v>
      </c>
      <c r="Q682">
        <v>67.7</v>
      </c>
      <c r="R682">
        <v>78.2</v>
      </c>
      <c r="S682">
        <v>53.3</v>
      </c>
      <c r="T682">
        <v>46.7</v>
      </c>
      <c r="U682">
        <v>53.5</v>
      </c>
      <c r="V682">
        <v>54.8</v>
      </c>
      <c r="W682">
        <v>45.2</v>
      </c>
    </row>
    <row r="683" spans="2:23" hidden="1" x14ac:dyDescent="0.25">
      <c r="B683" t="s">
        <v>477</v>
      </c>
      <c r="C683" t="s">
        <v>4231</v>
      </c>
      <c r="D683" s="25">
        <v>0.65625</v>
      </c>
      <c r="E683" t="s">
        <v>149</v>
      </c>
      <c r="F683" t="s">
        <v>679</v>
      </c>
      <c r="H683">
        <v>41.5</v>
      </c>
      <c r="I683">
        <v>29.3</v>
      </c>
      <c r="J683">
        <v>29.2</v>
      </c>
      <c r="K683">
        <v>70.8</v>
      </c>
      <c r="L683">
        <v>58.5</v>
      </c>
      <c r="M683">
        <v>70.7</v>
      </c>
      <c r="N683">
        <v>25.4</v>
      </c>
      <c r="O683">
        <v>47.4</v>
      </c>
      <c r="P683">
        <v>27.2</v>
      </c>
      <c r="Q683">
        <v>63.9</v>
      </c>
      <c r="R683">
        <v>72.900000000000006</v>
      </c>
      <c r="S683">
        <v>46.1</v>
      </c>
      <c r="T683">
        <v>53.9</v>
      </c>
      <c r="U683">
        <v>59.5</v>
      </c>
      <c r="V683">
        <v>52.2</v>
      </c>
      <c r="W683">
        <v>47.8</v>
      </c>
    </row>
    <row r="684" spans="2:23" hidden="1" x14ac:dyDescent="0.25">
      <c r="B684" t="s">
        <v>477</v>
      </c>
      <c r="C684" t="s">
        <v>4231</v>
      </c>
      <c r="D684" s="25">
        <v>0.65625</v>
      </c>
      <c r="E684" t="s">
        <v>152</v>
      </c>
      <c r="F684" t="s">
        <v>156</v>
      </c>
      <c r="H684">
        <v>22.2</v>
      </c>
      <c r="I684">
        <v>29</v>
      </c>
      <c r="J684">
        <v>48.8</v>
      </c>
      <c r="K684">
        <v>51.2</v>
      </c>
      <c r="L684">
        <v>77.8</v>
      </c>
      <c r="M684">
        <v>71</v>
      </c>
      <c r="N684">
        <v>21.3</v>
      </c>
      <c r="O684">
        <v>47.5</v>
      </c>
      <c r="P684">
        <v>31.1</v>
      </c>
      <c r="Q684">
        <v>63.4</v>
      </c>
      <c r="R684">
        <v>73.7</v>
      </c>
      <c r="S684">
        <v>47.2</v>
      </c>
      <c r="T684">
        <v>52.8</v>
      </c>
      <c r="U684">
        <v>59.1</v>
      </c>
      <c r="V684">
        <v>51</v>
      </c>
      <c r="W684">
        <v>49</v>
      </c>
    </row>
    <row r="685" spans="2:23" hidden="1" x14ac:dyDescent="0.25">
      <c r="B685" t="s">
        <v>477</v>
      </c>
      <c r="C685" t="s">
        <v>4231</v>
      </c>
      <c r="D685" s="25">
        <v>0.65625</v>
      </c>
      <c r="E685" t="s">
        <v>153</v>
      </c>
      <c r="F685" t="s">
        <v>678</v>
      </c>
      <c r="H685">
        <v>38.5</v>
      </c>
      <c r="I685">
        <v>30.1</v>
      </c>
      <c r="J685">
        <v>31.4</v>
      </c>
      <c r="K685">
        <v>68.599999999999994</v>
      </c>
      <c r="L685">
        <v>61.5</v>
      </c>
      <c r="M685">
        <v>69.900000000000006</v>
      </c>
      <c r="N685">
        <v>27.2</v>
      </c>
      <c r="O685">
        <v>51.2</v>
      </c>
      <c r="P685">
        <v>21.6</v>
      </c>
      <c r="Q685">
        <v>58</v>
      </c>
      <c r="R685">
        <v>71.099999999999994</v>
      </c>
      <c r="S685">
        <v>43.9</v>
      </c>
      <c r="T685">
        <v>56.1</v>
      </c>
      <c r="U685">
        <v>61.5</v>
      </c>
      <c r="V685">
        <v>50.7</v>
      </c>
      <c r="W685">
        <v>49.3</v>
      </c>
    </row>
    <row r="686" spans="2:23" hidden="1" x14ac:dyDescent="0.25">
      <c r="B686" t="s">
        <v>457</v>
      </c>
      <c r="C686" t="s">
        <v>4231</v>
      </c>
      <c r="D686" s="25">
        <v>0.66666666666666663</v>
      </c>
      <c r="E686" t="s">
        <v>1267</v>
      </c>
      <c r="F686" t="s">
        <v>743</v>
      </c>
      <c r="H686">
        <v>45.2</v>
      </c>
      <c r="I686">
        <v>25.3</v>
      </c>
      <c r="J686">
        <v>29.4</v>
      </c>
      <c r="K686">
        <v>70.599999999999994</v>
      </c>
      <c r="L686">
        <v>54.8</v>
      </c>
      <c r="M686">
        <v>74.7</v>
      </c>
      <c r="N686">
        <v>43.6</v>
      </c>
      <c r="O686">
        <v>36.4</v>
      </c>
      <c r="P686">
        <v>20</v>
      </c>
      <c r="Q686">
        <v>78.599999999999994</v>
      </c>
      <c r="R686">
        <v>88.1</v>
      </c>
      <c r="S686">
        <v>69.400000000000006</v>
      </c>
      <c r="T686">
        <v>30.6</v>
      </c>
      <c r="U686">
        <v>36.200000000000003</v>
      </c>
      <c r="V686">
        <v>70</v>
      </c>
      <c r="W686">
        <v>30</v>
      </c>
    </row>
    <row r="687" spans="2:23" hidden="1" x14ac:dyDescent="0.25">
      <c r="B687" t="s">
        <v>465</v>
      </c>
      <c r="C687" t="s">
        <v>4231</v>
      </c>
      <c r="D687" s="25">
        <v>0.66666666666666663</v>
      </c>
      <c r="E687" t="s">
        <v>31</v>
      </c>
      <c r="F687" t="s">
        <v>33</v>
      </c>
      <c r="H687">
        <v>59</v>
      </c>
      <c r="I687">
        <v>24.2</v>
      </c>
      <c r="J687">
        <v>16.8</v>
      </c>
      <c r="K687">
        <v>83.2</v>
      </c>
      <c r="L687">
        <v>41</v>
      </c>
      <c r="M687">
        <v>75.8</v>
      </c>
      <c r="N687">
        <v>47.3</v>
      </c>
      <c r="O687">
        <v>38.6</v>
      </c>
      <c r="P687">
        <v>14.2</v>
      </c>
      <c r="Q687">
        <v>72.8</v>
      </c>
      <c r="R687">
        <v>80.400000000000006</v>
      </c>
      <c r="S687">
        <v>56.7</v>
      </c>
      <c r="T687">
        <v>43.3</v>
      </c>
      <c r="U687">
        <v>50.9</v>
      </c>
      <c r="V687">
        <v>54.9</v>
      </c>
      <c r="W687">
        <v>45.1</v>
      </c>
    </row>
    <row r="688" spans="2:23" hidden="1" x14ac:dyDescent="0.25">
      <c r="B688" t="s">
        <v>483</v>
      </c>
      <c r="C688" t="s">
        <v>4231</v>
      </c>
      <c r="D688" s="25">
        <v>0.70833333333333337</v>
      </c>
      <c r="E688" t="s">
        <v>781</v>
      </c>
      <c r="F688" t="s">
        <v>1180</v>
      </c>
      <c r="H688">
        <v>27.7</v>
      </c>
      <c r="I688">
        <v>32.700000000000003</v>
      </c>
      <c r="J688">
        <v>39.6</v>
      </c>
      <c r="K688">
        <v>60.4</v>
      </c>
      <c r="L688">
        <v>72.3</v>
      </c>
      <c r="M688">
        <v>67.3</v>
      </c>
      <c r="N688">
        <v>22.2</v>
      </c>
      <c r="O688">
        <v>48</v>
      </c>
      <c r="P688">
        <v>29.8</v>
      </c>
      <c r="Q688">
        <v>62.8</v>
      </c>
      <c r="R688">
        <v>63.8</v>
      </c>
      <c r="S688">
        <v>35.5</v>
      </c>
      <c r="T688">
        <v>64.5</v>
      </c>
      <c r="U688">
        <v>69.400000000000006</v>
      </c>
      <c r="V688">
        <v>43.5</v>
      </c>
      <c r="W688">
        <v>56.5</v>
      </c>
    </row>
    <row r="689" spans="2:23" hidden="1" x14ac:dyDescent="0.25">
      <c r="B689" t="s">
        <v>482</v>
      </c>
      <c r="C689" t="s">
        <v>4231</v>
      </c>
      <c r="D689" s="25">
        <v>0.70833333333333337</v>
      </c>
      <c r="E689" t="s">
        <v>172</v>
      </c>
      <c r="F689" t="s">
        <v>1175</v>
      </c>
      <c r="H689">
        <v>45.4</v>
      </c>
      <c r="I689">
        <v>28.6</v>
      </c>
      <c r="J689">
        <v>26</v>
      </c>
      <c r="K689">
        <v>74</v>
      </c>
      <c r="L689">
        <v>54.6</v>
      </c>
      <c r="M689">
        <v>71.400000000000006</v>
      </c>
      <c r="N689">
        <v>43.2</v>
      </c>
      <c r="O689">
        <v>42</v>
      </c>
      <c r="P689">
        <v>14.8</v>
      </c>
      <c r="Q689">
        <v>68.599999999999994</v>
      </c>
      <c r="R689">
        <v>73.400000000000006</v>
      </c>
      <c r="S689">
        <v>46.8</v>
      </c>
      <c r="T689">
        <v>53.2</v>
      </c>
      <c r="U689">
        <v>59.1</v>
      </c>
      <c r="V689">
        <v>51.9</v>
      </c>
      <c r="W689">
        <v>48.1</v>
      </c>
    </row>
    <row r="690" spans="2:23" hidden="1" x14ac:dyDescent="0.25">
      <c r="B690" t="s">
        <v>4815</v>
      </c>
      <c r="C690" t="s">
        <v>4231</v>
      </c>
      <c r="D690" s="25">
        <v>0.75</v>
      </c>
      <c r="E690" t="s">
        <v>688</v>
      </c>
      <c r="F690" t="s">
        <v>4816</v>
      </c>
      <c r="H690">
        <v>39.1</v>
      </c>
      <c r="I690">
        <v>29.2</v>
      </c>
      <c r="J690">
        <v>31.7</v>
      </c>
      <c r="K690">
        <v>68.3</v>
      </c>
      <c r="L690">
        <v>60.9</v>
      </c>
      <c r="M690">
        <v>70.8</v>
      </c>
      <c r="N690">
        <v>37.9</v>
      </c>
      <c r="O690">
        <v>44</v>
      </c>
      <c r="P690">
        <v>18.100000000000001</v>
      </c>
      <c r="Q690">
        <v>67.099999999999994</v>
      </c>
      <c r="R690">
        <v>74.3</v>
      </c>
      <c r="S690">
        <v>47.9</v>
      </c>
      <c r="T690">
        <v>52.1</v>
      </c>
      <c r="U690">
        <v>57.6</v>
      </c>
      <c r="V690">
        <v>53.9</v>
      </c>
      <c r="W690">
        <v>46.1</v>
      </c>
    </row>
    <row r="691" spans="2:23" hidden="1" x14ac:dyDescent="0.25">
      <c r="B691" t="s">
        <v>488</v>
      </c>
      <c r="C691" t="s">
        <v>4231</v>
      </c>
      <c r="D691" s="25">
        <v>0.79166666666666663</v>
      </c>
      <c r="E691" t="s">
        <v>693</v>
      </c>
      <c r="F691" t="s">
        <v>1097</v>
      </c>
      <c r="H691">
        <v>58.4</v>
      </c>
      <c r="I691">
        <v>24.8</v>
      </c>
      <c r="J691">
        <v>16.7</v>
      </c>
      <c r="K691">
        <v>83.3</v>
      </c>
      <c r="L691">
        <v>41.6</v>
      </c>
      <c r="M691">
        <v>75.2</v>
      </c>
      <c r="N691">
        <v>41.4</v>
      </c>
      <c r="O691">
        <v>38.5</v>
      </c>
      <c r="P691">
        <v>20.100000000000001</v>
      </c>
      <c r="Q691">
        <v>75.7</v>
      </c>
      <c r="R691">
        <v>77.599999999999994</v>
      </c>
      <c r="S691">
        <v>52.6</v>
      </c>
      <c r="T691">
        <v>47.4</v>
      </c>
      <c r="U691">
        <v>55.1</v>
      </c>
      <c r="V691">
        <v>51.7</v>
      </c>
      <c r="W691">
        <v>48.3</v>
      </c>
    </row>
    <row r="692" spans="2:23" hidden="1" x14ac:dyDescent="0.25">
      <c r="B692" t="s">
        <v>486</v>
      </c>
      <c r="C692" t="s">
        <v>4231</v>
      </c>
      <c r="D692" s="25">
        <v>0.79166666666666663</v>
      </c>
      <c r="E692" t="s">
        <v>1273</v>
      </c>
      <c r="F692" t="s">
        <v>1274</v>
      </c>
      <c r="H692">
        <v>46.1</v>
      </c>
      <c r="I692">
        <v>27.9</v>
      </c>
      <c r="J692">
        <v>26</v>
      </c>
      <c r="K692">
        <v>74</v>
      </c>
      <c r="L692">
        <v>53.9</v>
      </c>
      <c r="M692">
        <v>72.099999999999994</v>
      </c>
      <c r="N692">
        <v>31.2</v>
      </c>
      <c r="O692">
        <v>41.7</v>
      </c>
      <c r="P692">
        <v>27.1</v>
      </c>
      <c r="Q692">
        <v>72.5</v>
      </c>
      <c r="R692">
        <v>75.8</v>
      </c>
      <c r="S692">
        <v>50</v>
      </c>
      <c r="T692">
        <v>50</v>
      </c>
      <c r="U692">
        <v>56</v>
      </c>
      <c r="V692">
        <v>54.4</v>
      </c>
      <c r="W692">
        <v>45.6</v>
      </c>
    </row>
    <row r="693" spans="2:23" hidden="1" x14ac:dyDescent="0.25">
      <c r="B693" t="s">
        <v>705</v>
      </c>
      <c r="C693" t="s">
        <v>4231</v>
      </c>
      <c r="D693" s="25">
        <v>0.83333333333333337</v>
      </c>
      <c r="E693" t="s">
        <v>723</v>
      </c>
      <c r="F693" t="s">
        <v>716</v>
      </c>
      <c r="H693">
        <v>52.1</v>
      </c>
      <c r="I693">
        <v>29</v>
      </c>
      <c r="J693">
        <v>18.899999999999999</v>
      </c>
      <c r="K693">
        <v>81.099999999999994</v>
      </c>
      <c r="L693">
        <v>47.9</v>
      </c>
      <c r="M693">
        <v>71</v>
      </c>
      <c r="N693">
        <v>32.1</v>
      </c>
      <c r="O693">
        <v>47.9</v>
      </c>
      <c r="P693">
        <v>20</v>
      </c>
      <c r="Q693">
        <v>62.4</v>
      </c>
      <c r="R693">
        <v>66.099999999999994</v>
      </c>
      <c r="S693">
        <v>38.1</v>
      </c>
      <c r="T693">
        <v>61.9</v>
      </c>
      <c r="U693">
        <v>68.3</v>
      </c>
      <c r="V693">
        <v>42.1</v>
      </c>
      <c r="W693">
        <v>57.9</v>
      </c>
    </row>
    <row r="694" spans="2:23" hidden="1" x14ac:dyDescent="0.25">
      <c r="B694" t="s">
        <v>457</v>
      </c>
      <c r="C694" t="s">
        <v>4231</v>
      </c>
      <c r="D694" s="25">
        <v>0.83333333333333337</v>
      </c>
      <c r="E694" t="s">
        <v>1143</v>
      </c>
      <c r="F694" t="s">
        <v>188</v>
      </c>
      <c r="H694">
        <v>38.4</v>
      </c>
      <c r="I694">
        <v>26.2</v>
      </c>
      <c r="J694">
        <v>35.4</v>
      </c>
      <c r="K694">
        <v>64.599999999999994</v>
      </c>
      <c r="L694">
        <v>61.6</v>
      </c>
      <c r="M694">
        <v>73.8</v>
      </c>
      <c r="N694">
        <v>32.5</v>
      </c>
      <c r="O694">
        <v>40.700000000000003</v>
      </c>
      <c r="P694">
        <v>26.8</v>
      </c>
      <c r="Q694">
        <v>74</v>
      </c>
      <c r="R694">
        <v>85.6</v>
      </c>
      <c r="S694">
        <v>64.900000000000006</v>
      </c>
      <c r="T694">
        <v>35.1</v>
      </c>
      <c r="U694">
        <v>40.6</v>
      </c>
      <c r="V694">
        <v>67.2</v>
      </c>
      <c r="W694">
        <v>32.799999999999997</v>
      </c>
    </row>
    <row r="695" spans="2:23" hidden="1" x14ac:dyDescent="0.25">
      <c r="B695" t="s">
        <v>483</v>
      </c>
      <c r="C695" t="s">
        <v>4231</v>
      </c>
      <c r="D695" s="25">
        <v>0.83333333333333337</v>
      </c>
      <c r="E695" t="s">
        <v>738</v>
      </c>
      <c r="F695" t="s">
        <v>1197</v>
      </c>
      <c r="H695">
        <v>52.1</v>
      </c>
      <c r="I695">
        <v>28.6</v>
      </c>
      <c r="J695">
        <v>19.3</v>
      </c>
      <c r="K695">
        <v>80.7</v>
      </c>
      <c r="L695">
        <v>47.9</v>
      </c>
      <c r="M695">
        <v>71.400000000000006</v>
      </c>
      <c r="N695">
        <v>34.6</v>
      </c>
      <c r="O695">
        <v>46.2</v>
      </c>
      <c r="P695">
        <v>19.2</v>
      </c>
      <c r="Q695">
        <v>64.599999999999994</v>
      </c>
      <c r="R695">
        <v>67.599999999999994</v>
      </c>
      <c r="S695">
        <v>39.9</v>
      </c>
      <c r="T695">
        <v>60.1</v>
      </c>
      <c r="U695">
        <v>66.599999999999994</v>
      </c>
      <c r="V695">
        <v>43.7</v>
      </c>
      <c r="W695">
        <v>56.3</v>
      </c>
    </row>
    <row r="696" spans="2:23" hidden="1" x14ac:dyDescent="0.25">
      <c r="B696" t="s">
        <v>466</v>
      </c>
      <c r="C696" t="s">
        <v>4231</v>
      </c>
      <c r="D696" s="25">
        <v>0.83333333333333337</v>
      </c>
      <c r="E696" t="s">
        <v>1051</v>
      </c>
      <c r="F696" t="s">
        <v>45</v>
      </c>
      <c r="H696">
        <v>56.1</v>
      </c>
      <c r="I696">
        <v>24</v>
      </c>
      <c r="J696">
        <v>19.899999999999999</v>
      </c>
      <c r="K696">
        <v>80.099999999999994</v>
      </c>
      <c r="L696">
        <v>43.9</v>
      </c>
      <c r="M696">
        <v>76</v>
      </c>
      <c r="N696">
        <v>47</v>
      </c>
      <c r="O696">
        <v>36.799999999999997</v>
      </c>
      <c r="P696">
        <v>16.2</v>
      </c>
      <c r="Q696">
        <v>76.3</v>
      </c>
      <c r="R696">
        <v>86.8</v>
      </c>
      <c r="S696">
        <v>67.099999999999994</v>
      </c>
      <c r="T696">
        <v>32.9</v>
      </c>
      <c r="U696">
        <v>39.700000000000003</v>
      </c>
      <c r="V696">
        <v>64.900000000000006</v>
      </c>
      <c r="W696">
        <v>35.1</v>
      </c>
    </row>
    <row r="697" spans="2:23" hidden="1" x14ac:dyDescent="0.25">
      <c r="B697" t="s">
        <v>466</v>
      </c>
      <c r="C697" t="s">
        <v>4231</v>
      </c>
      <c r="D697" s="25">
        <v>0.83333333333333337</v>
      </c>
      <c r="E697" t="s">
        <v>46</v>
      </c>
      <c r="F697" t="s">
        <v>767</v>
      </c>
      <c r="H697">
        <v>25.4</v>
      </c>
      <c r="I697">
        <v>26</v>
      </c>
      <c r="J697">
        <v>48.6</v>
      </c>
      <c r="K697">
        <v>51.4</v>
      </c>
      <c r="L697">
        <v>74.599999999999994</v>
      </c>
      <c r="M697">
        <v>74</v>
      </c>
      <c r="N697">
        <v>19.5</v>
      </c>
      <c r="O697">
        <v>38.700000000000003</v>
      </c>
      <c r="P697">
        <v>41.8</v>
      </c>
      <c r="Q697">
        <v>75.900000000000006</v>
      </c>
      <c r="R697">
        <v>85.6</v>
      </c>
      <c r="S697">
        <v>64.900000000000006</v>
      </c>
      <c r="T697">
        <v>35.1</v>
      </c>
      <c r="U697">
        <v>41.1</v>
      </c>
      <c r="V697">
        <v>65.599999999999994</v>
      </c>
      <c r="W697">
        <v>34.4</v>
      </c>
    </row>
    <row r="698" spans="2:23" hidden="1" x14ac:dyDescent="0.25">
      <c r="B698" t="s">
        <v>466</v>
      </c>
      <c r="C698" t="s">
        <v>4231</v>
      </c>
      <c r="D698" s="25">
        <v>0.83333333333333337</v>
      </c>
      <c r="E698" t="s">
        <v>739</v>
      </c>
      <c r="F698" t="s">
        <v>1200</v>
      </c>
      <c r="H698">
        <v>38.6</v>
      </c>
      <c r="I698">
        <v>26.3</v>
      </c>
      <c r="J698">
        <v>35.200000000000003</v>
      </c>
      <c r="K698">
        <v>64.8</v>
      </c>
      <c r="L698">
        <v>61.4</v>
      </c>
      <c r="M698">
        <v>73.7</v>
      </c>
      <c r="N698">
        <v>38.799999999999997</v>
      </c>
      <c r="O698">
        <v>39.6</v>
      </c>
      <c r="P698">
        <v>21.6</v>
      </c>
      <c r="Q698">
        <v>74.599999999999994</v>
      </c>
      <c r="R698">
        <v>85.5</v>
      </c>
      <c r="S698">
        <v>64.7</v>
      </c>
      <c r="T698">
        <v>35.299999999999997</v>
      </c>
      <c r="U698">
        <v>40.799999999999997</v>
      </c>
      <c r="V698">
        <v>67</v>
      </c>
      <c r="W698">
        <v>33</v>
      </c>
    </row>
    <row r="699" spans="2:23" hidden="1" x14ac:dyDescent="0.25">
      <c r="B699" t="s">
        <v>468</v>
      </c>
      <c r="C699" t="s">
        <v>4231</v>
      </c>
      <c r="D699" s="25">
        <v>0.85416666666666663</v>
      </c>
      <c r="E699" t="s">
        <v>52</v>
      </c>
      <c r="F699" t="s">
        <v>58</v>
      </c>
      <c r="H699">
        <v>54.1</v>
      </c>
      <c r="I699">
        <v>24.9</v>
      </c>
      <c r="J699">
        <v>21</v>
      </c>
      <c r="K699">
        <v>79</v>
      </c>
      <c r="L699">
        <v>45.9</v>
      </c>
      <c r="M699">
        <v>75.099999999999994</v>
      </c>
      <c r="N699">
        <v>48.4</v>
      </c>
      <c r="O699">
        <v>37.4</v>
      </c>
      <c r="P699">
        <v>14.2</v>
      </c>
      <c r="Q699">
        <v>74.5</v>
      </c>
      <c r="R699">
        <v>83.2</v>
      </c>
      <c r="S699">
        <v>60.9</v>
      </c>
      <c r="T699">
        <v>39.1</v>
      </c>
      <c r="U699">
        <v>45.9</v>
      </c>
      <c r="V699">
        <v>60.7</v>
      </c>
      <c r="W699">
        <v>39.299999999999997</v>
      </c>
    </row>
    <row r="700" spans="2:23" hidden="1" x14ac:dyDescent="0.25">
      <c r="B700" t="s">
        <v>485</v>
      </c>
      <c r="C700" t="s">
        <v>4231</v>
      </c>
      <c r="D700" s="25">
        <v>0.875</v>
      </c>
      <c r="E700" t="s">
        <v>691</v>
      </c>
      <c r="F700" t="s">
        <v>1191</v>
      </c>
      <c r="H700">
        <v>40.6</v>
      </c>
      <c r="I700">
        <v>29.5</v>
      </c>
      <c r="J700">
        <v>29.9</v>
      </c>
      <c r="K700">
        <v>70.099999999999994</v>
      </c>
      <c r="L700">
        <v>59.4</v>
      </c>
      <c r="M700">
        <v>70.5</v>
      </c>
      <c r="N700">
        <v>31.2</v>
      </c>
      <c r="O700">
        <v>41.8</v>
      </c>
      <c r="P700">
        <v>27</v>
      </c>
      <c r="Q700">
        <v>72.3</v>
      </c>
      <c r="R700">
        <v>72.5</v>
      </c>
      <c r="S700">
        <v>45.5</v>
      </c>
      <c r="T700">
        <v>54.5</v>
      </c>
      <c r="U700">
        <v>60</v>
      </c>
      <c r="V700">
        <v>51.8</v>
      </c>
      <c r="W700">
        <v>48.2</v>
      </c>
    </row>
    <row r="701" spans="2:23" hidden="1" x14ac:dyDescent="0.25">
      <c r="B701" t="s">
        <v>452</v>
      </c>
      <c r="C701" t="s">
        <v>4231</v>
      </c>
      <c r="D701" s="25">
        <v>0.875</v>
      </c>
      <c r="E701" t="s">
        <v>228</v>
      </c>
      <c r="F701" t="s">
        <v>102</v>
      </c>
      <c r="H701">
        <v>43.4</v>
      </c>
      <c r="I701">
        <v>29.9</v>
      </c>
      <c r="J701">
        <v>26.7</v>
      </c>
      <c r="K701">
        <v>73.3</v>
      </c>
      <c r="L701">
        <v>56.6</v>
      </c>
      <c r="M701">
        <v>70.099999999999994</v>
      </c>
      <c r="N701">
        <v>27.4</v>
      </c>
      <c r="O701">
        <v>49</v>
      </c>
      <c r="P701">
        <v>23.6</v>
      </c>
      <c r="Q701">
        <v>61.3</v>
      </c>
      <c r="R701">
        <v>69.8</v>
      </c>
      <c r="S701">
        <v>42.2</v>
      </c>
      <c r="T701">
        <v>57.8</v>
      </c>
      <c r="U701">
        <v>63.3</v>
      </c>
      <c r="V701">
        <v>48.6</v>
      </c>
      <c r="W701">
        <v>51.4</v>
      </c>
    </row>
    <row r="702" spans="2:23" hidden="1" x14ac:dyDescent="0.25">
      <c r="B702" t="s">
        <v>466</v>
      </c>
      <c r="C702" t="s">
        <v>4231</v>
      </c>
      <c r="D702" s="25">
        <v>0.875</v>
      </c>
      <c r="E702" t="s">
        <v>4241</v>
      </c>
      <c r="F702" t="s">
        <v>1171</v>
      </c>
      <c r="H702">
        <v>39.6</v>
      </c>
      <c r="I702">
        <v>28.9</v>
      </c>
      <c r="J702">
        <v>31.5</v>
      </c>
      <c r="K702">
        <v>68.5</v>
      </c>
      <c r="L702">
        <v>60.4</v>
      </c>
      <c r="M702">
        <v>71.099999999999994</v>
      </c>
      <c r="N702">
        <v>30.4</v>
      </c>
      <c r="O702">
        <v>44.4</v>
      </c>
      <c r="P702">
        <v>25.2</v>
      </c>
      <c r="Q702">
        <v>68.2</v>
      </c>
      <c r="R702">
        <v>74.900000000000006</v>
      </c>
      <c r="S702">
        <v>48.7</v>
      </c>
      <c r="T702">
        <v>51.3</v>
      </c>
      <c r="U702">
        <v>56.8</v>
      </c>
      <c r="V702">
        <v>54.5</v>
      </c>
      <c r="W702">
        <v>45.5</v>
      </c>
    </row>
    <row r="703" spans="2:23" hidden="1" x14ac:dyDescent="0.25">
      <c r="B703" t="s">
        <v>466</v>
      </c>
      <c r="C703" t="s">
        <v>4231</v>
      </c>
      <c r="D703" s="25">
        <v>0.875</v>
      </c>
      <c r="E703" t="s">
        <v>4242</v>
      </c>
      <c r="F703" t="s">
        <v>1206</v>
      </c>
      <c r="H703">
        <v>19.5</v>
      </c>
      <c r="I703">
        <v>25.5</v>
      </c>
      <c r="J703">
        <v>55</v>
      </c>
      <c r="K703">
        <v>45</v>
      </c>
      <c r="L703">
        <v>80.5</v>
      </c>
      <c r="M703">
        <v>74.5</v>
      </c>
      <c r="N703">
        <v>13.3</v>
      </c>
      <c r="O703">
        <v>37.9</v>
      </c>
      <c r="P703">
        <v>48.8</v>
      </c>
      <c r="Q703">
        <v>74.3</v>
      </c>
      <c r="R703">
        <v>84.9</v>
      </c>
      <c r="S703">
        <v>63.7</v>
      </c>
      <c r="T703">
        <v>36.299999999999997</v>
      </c>
      <c r="U703">
        <v>43.2</v>
      </c>
      <c r="V703">
        <v>62.3</v>
      </c>
      <c r="W703">
        <v>37.700000000000003</v>
      </c>
    </row>
    <row r="704" spans="2:23" hidden="1" x14ac:dyDescent="0.25">
      <c r="B704" t="s">
        <v>488</v>
      </c>
      <c r="C704" t="s">
        <v>4231</v>
      </c>
      <c r="D704" s="25">
        <v>0.89583333333333337</v>
      </c>
      <c r="E704" t="s">
        <v>1193</v>
      </c>
      <c r="F704" t="s">
        <v>203</v>
      </c>
      <c r="H704">
        <v>53.5</v>
      </c>
      <c r="I704">
        <v>27.5</v>
      </c>
      <c r="J704">
        <v>19</v>
      </c>
      <c r="K704">
        <v>81</v>
      </c>
      <c r="L704">
        <v>46.5</v>
      </c>
      <c r="M704">
        <v>72.5</v>
      </c>
      <c r="N704">
        <v>40.4</v>
      </c>
      <c r="O704">
        <v>45.3</v>
      </c>
      <c r="P704">
        <v>14.3</v>
      </c>
      <c r="Q704">
        <v>64</v>
      </c>
      <c r="R704">
        <v>70.900000000000006</v>
      </c>
      <c r="S704">
        <v>43.8</v>
      </c>
      <c r="T704">
        <v>56.2</v>
      </c>
      <c r="U704">
        <v>63</v>
      </c>
      <c r="V704">
        <v>46.5</v>
      </c>
      <c r="W704">
        <v>53.5</v>
      </c>
    </row>
    <row r="705" spans="2:23" hidden="1" x14ac:dyDescent="0.25">
      <c r="B705" t="s">
        <v>487</v>
      </c>
      <c r="C705" t="s">
        <v>4231</v>
      </c>
      <c r="D705" s="25">
        <v>0.91666666666666663</v>
      </c>
      <c r="E705" t="s">
        <v>241</v>
      </c>
      <c r="F705" t="s">
        <v>194</v>
      </c>
      <c r="H705">
        <v>54.2</v>
      </c>
      <c r="I705">
        <v>27.2</v>
      </c>
      <c r="J705">
        <v>18.600000000000001</v>
      </c>
      <c r="K705">
        <v>81.400000000000006</v>
      </c>
      <c r="L705">
        <v>45.8</v>
      </c>
      <c r="M705">
        <v>72.8</v>
      </c>
      <c r="N705">
        <v>38.299999999999997</v>
      </c>
      <c r="O705">
        <v>44.5</v>
      </c>
      <c r="P705">
        <v>17.2</v>
      </c>
      <c r="Q705">
        <v>66.3</v>
      </c>
      <c r="R705">
        <v>71.599999999999994</v>
      </c>
      <c r="S705">
        <v>44.6</v>
      </c>
      <c r="T705">
        <v>55.4</v>
      </c>
      <c r="U705">
        <v>62.4</v>
      </c>
      <c r="V705">
        <v>46.9</v>
      </c>
      <c r="W705">
        <v>53.1</v>
      </c>
    </row>
    <row r="706" spans="2:23" hidden="1" x14ac:dyDescent="0.25">
      <c r="B706" t="s">
        <v>489</v>
      </c>
      <c r="C706" t="s">
        <v>4231</v>
      </c>
      <c r="D706" s="25">
        <v>0.9375</v>
      </c>
      <c r="E706" t="s">
        <v>207</v>
      </c>
      <c r="F706" t="s">
        <v>773</v>
      </c>
      <c r="H706">
        <v>36.9</v>
      </c>
      <c r="I706">
        <v>30.2</v>
      </c>
      <c r="J706">
        <v>32.799999999999997</v>
      </c>
      <c r="K706">
        <v>67.2</v>
      </c>
      <c r="L706">
        <v>63.1</v>
      </c>
      <c r="M706">
        <v>69.8</v>
      </c>
      <c r="N706">
        <v>18.399999999999999</v>
      </c>
      <c r="O706">
        <v>48.7</v>
      </c>
      <c r="P706">
        <v>32.799999999999997</v>
      </c>
      <c r="Q706">
        <v>61.2</v>
      </c>
      <c r="R706">
        <v>71.2</v>
      </c>
      <c r="S706">
        <v>43.9</v>
      </c>
      <c r="T706">
        <v>56.1</v>
      </c>
      <c r="U706">
        <v>61.4</v>
      </c>
      <c r="V706">
        <v>50.9</v>
      </c>
      <c r="W706">
        <v>49.1</v>
      </c>
    </row>
    <row r="707" spans="2:23" hidden="1" x14ac:dyDescent="0.25">
      <c r="B707" t="s">
        <v>484</v>
      </c>
      <c r="C707" t="s">
        <v>4231</v>
      </c>
      <c r="D707" s="25">
        <v>0.95833333333333337</v>
      </c>
      <c r="E707" t="s">
        <v>1118</v>
      </c>
      <c r="F707" t="s">
        <v>182</v>
      </c>
      <c r="H707">
        <v>38.799999999999997</v>
      </c>
      <c r="I707">
        <v>25.9</v>
      </c>
      <c r="J707">
        <v>35.299999999999997</v>
      </c>
      <c r="K707">
        <v>64.7</v>
      </c>
      <c r="L707">
        <v>61.2</v>
      </c>
      <c r="M707">
        <v>74.099999999999994</v>
      </c>
      <c r="N707">
        <v>34.9</v>
      </c>
      <c r="O707">
        <v>45.7</v>
      </c>
      <c r="P707">
        <v>19.399999999999999</v>
      </c>
      <c r="Q707">
        <v>65.2</v>
      </c>
      <c r="R707">
        <v>87</v>
      </c>
      <c r="S707">
        <v>67.400000000000006</v>
      </c>
      <c r="T707">
        <v>32.6</v>
      </c>
      <c r="U707">
        <v>38.1</v>
      </c>
      <c r="V707">
        <v>69.099999999999994</v>
      </c>
      <c r="W707">
        <v>30.9</v>
      </c>
    </row>
    <row r="708" spans="2:23" hidden="1" x14ac:dyDescent="0.25">
      <c r="B708" t="s">
        <v>466</v>
      </c>
      <c r="C708" t="s">
        <v>4231</v>
      </c>
      <c r="D708" s="25">
        <v>0.95833333333333337</v>
      </c>
      <c r="E708" t="s">
        <v>769</v>
      </c>
      <c r="F708" t="s">
        <v>785</v>
      </c>
      <c r="H708">
        <v>45.8</v>
      </c>
      <c r="I708">
        <v>26.3</v>
      </c>
      <c r="J708">
        <v>27.9</v>
      </c>
      <c r="K708">
        <v>72.099999999999994</v>
      </c>
      <c r="L708">
        <v>54.2</v>
      </c>
      <c r="M708">
        <v>73.7</v>
      </c>
      <c r="N708">
        <v>35.700000000000003</v>
      </c>
      <c r="O708">
        <v>42.3</v>
      </c>
      <c r="P708">
        <v>22.1</v>
      </c>
      <c r="Q708">
        <v>70.8</v>
      </c>
      <c r="R708">
        <v>82.7</v>
      </c>
      <c r="S708">
        <v>60</v>
      </c>
      <c r="T708">
        <v>40</v>
      </c>
      <c r="U708">
        <v>45.9</v>
      </c>
      <c r="V708">
        <v>62.5</v>
      </c>
      <c r="W708">
        <v>37.5</v>
      </c>
    </row>
    <row r="709" spans="2:23" hidden="1" x14ac:dyDescent="0.25">
      <c r="B709" t="s">
        <v>466</v>
      </c>
      <c r="C709" t="s">
        <v>4231</v>
      </c>
      <c r="D709" s="25">
        <v>0.95833333333333337</v>
      </c>
      <c r="E709" t="s">
        <v>786</v>
      </c>
      <c r="F709" t="s">
        <v>1230</v>
      </c>
      <c r="H709">
        <v>55.4</v>
      </c>
      <c r="I709">
        <v>24.7</v>
      </c>
      <c r="J709">
        <v>20</v>
      </c>
      <c r="K709">
        <v>80</v>
      </c>
      <c r="L709">
        <v>44.6</v>
      </c>
      <c r="M709">
        <v>75.3</v>
      </c>
      <c r="N709">
        <v>39.4</v>
      </c>
      <c r="O709">
        <v>38</v>
      </c>
      <c r="P709">
        <v>22.6</v>
      </c>
      <c r="Q709">
        <v>77.2</v>
      </c>
      <c r="R709">
        <v>82.9</v>
      </c>
      <c r="S709">
        <v>60.5</v>
      </c>
      <c r="T709">
        <v>39.5</v>
      </c>
      <c r="U709">
        <v>46.5</v>
      </c>
      <c r="V709">
        <v>59.8</v>
      </c>
      <c r="W709">
        <v>40.200000000000003</v>
      </c>
    </row>
    <row r="710" spans="2:23" hidden="1" x14ac:dyDescent="0.25">
      <c r="B710" t="s">
        <v>463</v>
      </c>
      <c r="C710" t="s">
        <v>4817</v>
      </c>
      <c r="D710" s="25">
        <v>4.1666666666666664E-2</v>
      </c>
      <c r="E710" t="s">
        <v>2795</v>
      </c>
      <c r="F710" t="s">
        <v>515</v>
      </c>
      <c r="H710">
        <v>49.5</v>
      </c>
      <c r="I710">
        <v>25.6</v>
      </c>
      <c r="J710">
        <v>24.8</v>
      </c>
      <c r="K710">
        <v>75.2</v>
      </c>
      <c r="L710">
        <v>50.5</v>
      </c>
      <c r="M710">
        <v>74.400000000000006</v>
      </c>
      <c r="N710">
        <v>43.7</v>
      </c>
      <c r="O710">
        <v>36.799999999999997</v>
      </c>
      <c r="P710">
        <v>19.5</v>
      </c>
      <c r="Q710">
        <v>77.8</v>
      </c>
      <c r="R710">
        <v>83.4</v>
      </c>
      <c r="S710">
        <v>61.2</v>
      </c>
      <c r="T710">
        <v>38.799999999999997</v>
      </c>
      <c r="U710">
        <v>45</v>
      </c>
      <c r="V710">
        <v>62.5</v>
      </c>
      <c r="W710">
        <v>37.5</v>
      </c>
    </row>
    <row r="711" spans="2:23" hidden="1" x14ac:dyDescent="0.25">
      <c r="B711" t="s">
        <v>464</v>
      </c>
      <c r="C711" t="s">
        <v>4817</v>
      </c>
      <c r="D711" s="25">
        <v>4.1666666666666664E-2</v>
      </c>
      <c r="E711" t="s">
        <v>4818</v>
      </c>
      <c r="F711" t="s">
        <v>23</v>
      </c>
      <c r="H711">
        <v>59.5</v>
      </c>
      <c r="I711">
        <v>25</v>
      </c>
      <c r="J711">
        <v>15.5</v>
      </c>
      <c r="K711">
        <v>84.5</v>
      </c>
      <c r="L711">
        <v>40.5</v>
      </c>
      <c r="M711">
        <v>75</v>
      </c>
      <c r="N711">
        <v>46.4</v>
      </c>
      <c r="O711">
        <v>34.9</v>
      </c>
      <c r="P711">
        <v>18.7</v>
      </c>
      <c r="Q711">
        <v>80.2</v>
      </c>
      <c r="R711">
        <v>94.4</v>
      </c>
      <c r="S711">
        <v>82.7</v>
      </c>
      <c r="T711">
        <v>17.3</v>
      </c>
      <c r="U711">
        <v>23</v>
      </c>
      <c r="V711">
        <v>76</v>
      </c>
      <c r="W711">
        <v>24</v>
      </c>
    </row>
    <row r="712" spans="2:23" hidden="1" x14ac:dyDescent="0.25">
      <c r="B712" t="s">
        <v>472</v>
      </c>
      <c r="C712" t="s">
        <v>4817</v>
      </c>
      <c r="D712" s="25">
        <v>4.1666666666666664E-2</v>
      </c>
      <c r="E712" t="s">
        <v>130</v>
      </c>
      <c r="F712" t="s">
        <v>503</v>
      </c>
      <c r="H712">
        <v>46.1</v>
      </c>
      <c r="I712">
        <v>25.9</v>
      </c>
      <c r="J712">
        <v>28</v>
      </c>
      <c r="K712">
        <v>72</v>
      </c>
      <c r="L712">
        <v>53.9</v>
      </c>
      <c r="M712">
        <v>74.099999999999994</v>
      </c>
      <c r="N712">
        <v>35</v>
      </c>
      <c r="O712">
        <v>36.6</v>
      </c>
      <c r="P712">
        <v>28.4</v>
      </c>
      <c r="Q712">
        <v>80.400000000000006</v>
      </c>
      <c r="R712">
        <v>84.3</v>
      </c>
      <c r="S712">
        <v>62.6</v>
      </c>
      <c r="T712">
        <v>37.4</v>
      </c>
      <c r="U712">
        <v>43.2</v>
      </c>
      <c r="V712">
        <v>64.5</v>
      </c>
      <c r="W712">
        <v>35.5</v>
      </c>
    </row>
    <row r="713" spans="2:23" hidden="1" x14ac:dyDescent="0.25">
      <c r="B713" t="s">
        <v>445</v>
      </c>
      <c r="C713" t="s">
        <v>4817</v>
      </c>
      <c r="D713" s="25">
        <v>6.25E-2</v>
      </c>
      <c r="E713" t="s">
        <v>493</v>
      </c>
      <c r="F713" t="s">
        <v>21</v>
      </c>
      <c r="H713">
        <v>40.4</v>
      </c>
      <c r="I713">
        <v>26.2</v>
      </c>
      <c r="J713">
        <v>33.4</v>
      </c>
      <c r="K713">
        <v>66.599999999999994</v>
      </c>
      <c r="L713">
        <v>59.6</v>
      </c>
      <c r="M713">
        <v>73.8</v>
      </c>
      <c r="N713">
        <v>43.5</v>
      </c>
      <c r="O713">
        <v>31.9</v>
      </c>
      <c r="P713">
        <v>24.6</v>
      </c>
      <c r="Q713">
        <v>86.4</v>
      </c>
      <c r="R713">
        <v>95.1</v>
      </c>
      <c r="S713">
        <v>84.3</v>
      </c>
      <c r="T713">
        <v>15.7</v>
      </c>
      <c r="U713">
        <v>19.7</v>
      </c>
      <c r="V713">
        <v>82.5</v>
      </c>
      <c r="W713">
        <v>17.5</v>
      </c>
    </row>
    <row r="714" spans="2:23" hidden="1" x14ac:dyDescent="0.25">
      <c r="B714" t="s">
        <v>464</v>
      </c>
      <c r="C714" t="s">
        <v>4817</v>
      </c>
      <c r="D714" s="25">
        <v>6.25E-2</v>
      </c>
      <c r="E714" t="s">
        <v>4819</v>
      </c>
      <c r="F714" t="s">
        <v>24</v>
      </c>
      <c r="H714">
        <v>70.400000000000006</v>
      </c>
      <c r="I714">
        <v>25.4</v>
      </c>
      <c r="J714">
        <v>4.2</v>
      </c>
      <c r="K714">
        <v>95.8</v>
      </c>
      <c r="L714">
        <v>29.6</v>
      </c>
      <c r="M714">
        <v>74.599999999999994</v>
      </c>
      <c r="N714">
        <v>67.8</v>
      </c>
      <c r="O714">
        <v>24.4</v>
      </c>
      <c r="P714">
        <v>7.8</v>
      </c>
      <c r="Q714">
        <v>86.8</v>
      </c>
      <c r="R714">
        <v>94.3</v>
      </c>
      <c r="S714">
        <v>82.9</v>
      </c>
      <c r="T714">
        <v>17.100000000000001</v>
      </c>
      <c r="U714">
        <v>26.4</v>
      </c>
      <c r="V714">
        <v>62.4</v>
      </c>
      <c r="W714">
        <v>37.6</v>
      </c>
    </row>
    <row r="715" spans="2:23" hidden="1" x14ac:dyDescent="0.25">
      <c r="B715" t="s">
        <v>464</v>
      </c>
      <c r="C715" t="s">
        <v>4817</v>
      </c>
      <c r="D715" s="25">
        <v>6.25E-2</v>
      </c>
      <c r="E715" t="s">
        <v>4820</v>
      </c>
      <c r="F715" t="s">
        <v>496</v>
      </c>
      <c r="H715">
        <v>28.8</v>
      </c>
      <c r="I715">
        <v>25.7</v>
      </c>
      <c r="J715">
        <v>45.5</v>
      </c>
      <c r="K715">
        <v>54.5</v>
      </c>
      <c r="L715">
        <v>71.2</v>
      </c>
      <c r="M715">
        <v>74.3</v>
      </c>
      <c r="N715">
        <v>24.1</v>
      </c>
      <c r="O715">
        <v>36.299999999999997</v>
      </c>
      <c r="P715">
        <v>39.6</v>
      </c>
      <c r="Q715">
        <v>80.400000000000006</v>
      </c>
      <c r="R715">
        <v>88.1</v>
      </c>
      <c r="S715">
        <v>69.400000000000006</v>
      </c>
      <c r="T715">
        <v>30.6</v>
      </c>
      <c r="U715">
        <v>36.200000000000003</v>
      </c>
      <c r="V715">
        <v>69.900000000000006</v>
      </c>
      <c r="W715">
        <v>30.1</v>
      </c>
    </row>
    <row r="716" spans="2:23" hidden="1" x14ac:dyDescent="0.25">
      <c r="B716" t="s">
        <v>472</v>
      </c>
      <c r="C716" t="s">
        <v>4817</v>
      </c>
      <c r="D716" s="25">
        <v>6.25E-2</v>
      </c>
      <c r="E716" t="s">
        <v>504</v>
      </c>
      <c r="F716" t="s">
        <v>127</v>
      </c>
      <c r="H716">
        <v>52.8</v>
      </c>
      <c r="I716">
        <v>24.8</v>
      </c>
      <c r="J716">
        <v>22.4</v>
      </c>
      <c r="K716">
        <v>77.599999999999994</v>
      </c>
      <c r="L716">
        <v>47.2</v>
      </c>
      <c r="M716">
        <v>75.2</v>
      </c>
      <c r="N716">
        <v>33.200000000000003</v>
      </c>
      <c r="O716">
        <v>45.6</v>
      </c>
      <c r="P716">
        <v>21.3</v>
      </c>
      <c r="Q716">
        <v>65.900000000000006</v>
      </c>
      <c r="R716">
        <v>85.1</v>
      </c>
      <c r="S716">
        <v>64.099999999999994</v>
      </c>
      <c r="T716">
        <v>35.9</v>
      </c>
      <c r="U716">
        <v>42.3</v>
      </c>
      <c r="V716">
        <v>63.8</v>
      </c>
      <c r="W716">
        <v>36.200000000000003</v>
      </c>
    </row>
    <row r="717" spans="2:23" hidden="1" x14ac:dyDescent="0.25">
      <c r="B717" t="s">
        <v>445</v>
      </c>
      <c r="C717" t="s">
        <v>4817</v>
      </c>
      <c r="D717" s="25">
        <v>8.3333333333333329E-2</v>
      </c>
      <c r="E717" t="s">
        <v>494</v>
      </c>
      <c r="F717" t="s">
        <v>497</v>
      </c>
      <c r="H717">
        <v>69.900000000000006</v>
      </c>
      <c r="I717">
        <v>21.4</v>
      </c>
      <c r="J717">
        <v>8.6</v>
      </c>
      <c r="K717">
        <v>91.4</v>
      </c>
      <c r="L717">
        <v>30.1</v>
      </c>
      <c r="M717">
        <v>78.599999999999994</v>
      </c>
      <c r="N717">
        <v>53.2</v>
      </c>
      <c r="O717">
        <v>36.700000000000003</v>
      </c>
      <c r="P717">
        <v>10.1</v>
      </c>
      <c r="Q717">
        <v>72.7</v>
      </c>
      <c r="R717">
        <v>89.8</v>
      </c>
      <c r="S717">
        <v>73</v>
      </c>
      <c r="T717">
        <v>27</v>
      </c>
      <c r="U717">
        <v>36.299999999999997</v>
      </c>
      <c r="V717">
        <v>59.8</v>
      </c>
      <c r="W717">
        <v>40.200000000000003</v>
      </c>
    </row>
    <row r="718" spans="2:23" hidden="1" x14ac:dyDescent="0.25">
      <c r="B718" t="s">
        <v>471</v>
      </c>
      <c r="C718" t="s">
        <v>4817</v>
      </c>
      <c r="D718" s="25">
        <v>8.3333333333333329E-2</v>
      </c>
      <c r="E718" t="s">
        <v>532</v>
      </c>
      <c r="F718" t="s">
        <v>535</v>
      </c>
      <c r="H718">
        <v>52.8</v>
      </c>
      <c r="I718">
        <v>24.7</v>
      </c>
      <c r="J718">
        <v>22.6</v>
      </c>
      <c r="K718">
        <v>77.400000000000006</v>
      </c>
      <c r="L718">
        <v>47.2</v>
      </c>
      <c r="M718">
        <v>75.3</v>
      </c>
      <c r="N718">
        <v>43</v>
      </c>
      <c r="O718">
        <v>36.5</v>
      </c>
      <c r="P718">
        <v>20.5</v>
      </c>
      <c r="Q718">
        <v>78.7</v>
      </c>
      <c r="R718">
        <v>86.1</v>
      </c>
      <c r="S718">
        <v>65.7</v>
      </c>
      <c r="T718">
        <v>34.299999999999997</v>
      </c>
      <c r="U718">
        <v>40.700000000000003</v>
      </c>
      <c r="V718">
        <v>65.099999999999994</v>
      </c>
      <c r="W718">
        <v>34.9</v>
      </c>
    </row>
    <row r="719" spans="2:23" hidden="1" x14ac:dyDescent="0.25">
      <c r="B719" t="s">
        <v>536</v>
      </c>
      <c r="C719" t="s">
        <v>4817</v>
      </c>
      <c r="D719" s="25">
        <v>9.375E-2</v>
      </c>
      <c r="E719" t="s">
        <v>538</v>
      </c>
      <c r="F719" t="s">
        <v>537</v>
      </c>
      <c r="H719">
        <v>30.9</v>
      </c>
      <c r="I719">
        <v>26.2</v>
      </c>
      <c r="J719">
        <v>42.9</v>
      </c>
      <c r="K719">
        <v>57.1</v>
      </c>
      <c r="L719">
        <v>69.099999999999994</v>
      </c>
      <c r="M719">
        <v>73.8</v>
      </c>
      <c r="N719">
        <v>28.5</v>
      </c>
      <c r="O719">
        <v>39</v>
      </c>
      <c r="P719">
        <v>32.4</v>
      </c>
      <c r="Q719">
        <v>76.8</v>
      </c>
      <c r="R719">
        <v>86</v>
      </c>
      <c r="S719">
        <v>65.599999999999994</v>
      </c>
      <c r="T719">
        <v>34.4</v>
      </c>
      <c r="U719">
        <v>40</v>
      </c>
      <c r="V719">
        <v>67.3</v>
      </c>
      <c r="W719">
        <v>32.700000000000003</v>
      </c>
    </row>
    <row r="720" spans="2:23" hidden="1" x14ac:dyDescent="0.25">
      <c r="B720" t="s">
        <v>472</v>
      </c>
      <c r="C720" t="s">
        <v>4817</v>
      </c>
      <c r="D720" s="25">
        <v>9.375E-2</v>
      </c>
      <c r="E720" t="s">
        <v>520</v>
      </c>
      <c r="F720" t="s">
        <v>128</v>
      </c>
      <c r="H720">
        <v>39.4</v>
      </c>
      <c r="I720">
        <v>28.3</v>
      </c>
      <c r="J720">
        <v>32.299999999999997</v>
      </c>
      <c r="K720">
        <v>67.7</v>
      </c>
      <c r="L720">
        <v>60.6</v>
      </c>
      <c r="M720">
        <v>71.7</v>
      </c>
      <c r="N720">
        <v>26.9</v>
      </c>
      <c r="O720">
        <v>40</v>
      </c>
      <c r="P720">
        <v>33.1</v>
      </c>
      <c r="Q720">
        <v>75.2</v>
      </c>
      <c r="R720">
        <v>77.3</v>
      </c>
      <c r="S720">
        <v>52</v>
      </c>
      <c r="T720">
        <v>48</v>
      </c>
      <c r="U720">
        <v>53.6</v>
      </c>
      <c r="V720">
        <v>57.1</v>
      </c>
      <c r="W720">
        <v>42.9</v>
      </c>
    </row>
    <row r="721" spans="2:23" hidden="1" x14ac:dyDescent="0.25">
      <c r="B721" t="s">
        <v>498</v>
      </c>
      <c r="C721" t="s">
        <v>4817</v>
      </c>
      <c r="D721" s="25">
        <v>0.10416666666666667</v>
      </c>
      <c r="E721" t="s">
        <v>510</v>
      </c>
      <c r="F721" t="s">
        <v>500</v>
      </c>
      <c r="H721">
        <v>42.5</v>
      </c>
      <c r="I721">
        <v>25.5</v>
      </c>
      <c r="J721">
        <v>32</v>
      </c>
      <c r="K721">
        <v>68</v>
      </c>
      <c r="L721">
        <v>57.5</v>
      </c>
      <c r="M721">
        <v>74.5</v>
      </c>
      <c r="N721">
        <v>31.2</v>
      </c>
      <c r="O721">
        <v>41.2</v>
      </c>
      <c r="P721">
        <v>27.6</v>
      </c>
      <c r="Q721">
        <v>73.3</v>
      </c>
      <c r="R721">
        <v>88.4</v>
      </c>
      <c r="S721">
        <v>69.8</v>
      </c>
      <c r="T721">
        <v>30.2</v>
      </c>
      <c r="U721">
        <v>35.6</v>
      </c>
      <c r="V721">
        <v>70.7</v>
      </c>
      <c r="W721">
        <v>29.3</v>
      </c>
    </row>
    <row r="722" spans="2:23" hidden="1" x14ac:dyDescent="0.25">
      <c r="B722" t="s">
        <v>498</v>
      </c>
      <c r="C722" t="s">
        <v>4817</v>
      </c>
      <c r="D722" s="25">
        <v>0.10416666666666667</v>
      </c>
      <c r="E722" t="s">
        <v>508</v>
      </c>
      <c r="F722" t="s">
        <v>505</v>
      </c>
      <c r="H722">
        <v>54.1</v>
      </c>
      <c r="I722">
        <v>24.7</v>
      </c>
      <c r="J722">
        <v>21.2</v>
      </c>
      <c r="K722">
        <v>78.8</v>
      </c>
      <c r="L722">
        <v>45.9</v>
      </c>
      <c r="M722">
        <v>75.3</v>
      </c>
      <c r="N722">
        <v>36.200000000000003</v>
      </c>
      <c r="O722">
        <v>38.700000000000003</v>
      </c>
      <c r="P722">
        <v>25.1</v>
      </c>
      <c r="Q722">
        <v>76.599999999999994</v>
      </c>
      <c r="R722">
        <v>84.1</v>
      </c>
      <c r="S722">
        <v>62.4</v>
      </c>
      <c r="T722">
        <v>37.6</v>
      </c>
      <c r="U722">
        <v>44.3</v>
      </c>
      <c r="V722">
        <v>61.9</v>
      </c>
      <c r="W722">
        <v>38.1</v>
      </c>
    </row>
    <row r="723" spans="2:23" hidden="1" x14ac:dyDescent="0.25">
      <c r="B723" t="s">
        <v>498</v>
      </c>
      <c r="C723" t="s">
        <v>4817</v>
      </c>
      <c r="D723" s="25">
        <v>0.10416666666666667</v>
      </c>
      <c r="E723" t="s">
        <v>549</v>
      </c>
      <c r="F723" t="s">
        <v>509</v>
      </c>
      <c r="H723">
        <v>66.7</v>
      </c>
      <c r="I723">
        <v>27.4</v>
      </c>
      <c r="J723">
        <v>5.9</v>
      </c>
      <c r="K723">
        <v>94.1</v>
      </c>
      <c r="L723">
        <v>33.299999999999997</v>
      </c>
      <c r="M723">
        <v>72.599999999999994</v>
      </c>
      <c r="N723">
        <v>62.2</v>
      </c>
      <c r="O723">
        <v>26.1</v>
      </c>
      <c r="P723">
        <v>11.8</v>
      </c>
      <c r="Q723">
        <v>88.1</v>
      </c>
      <c r="R723">
        <v>95.6</v>
      </c>
      <c r="S723">
        <v>86</v>
      </c>
      <c r="T723">
        <v>14</v>
      </c>
      <c r="U723">
        <v>21.4</v>
      </c>
      <c r="V723">
        <v>70.3</v>
      </c>
      <c r="W723">
        <v>29.7</v>
      </c>
    </row>
    <row r="724" spans="2:23" hidden="1" x14ac:dyDescent="0.25">
      <c r="B724" t="s">
        <v>471</v>
      </c>
      <c r="C724" t="s">
        <v>4817</v>
      </c>
      <c r="D724" s="25">
        <v>0.125</v>
      </c>
      <c r="E724" t="s">
        <v>936</v>
      </c>
      <c r="F724" t="s">
        <v>937</v>
      </c>
      <c r="H724">
        <v>50.9</v>
      </c>
      <c r="I724">
        <v>26.6</v>
      </c>
      <c r="J724">
        <v>22.4</v>
      </c>
      <c r="K724">
        <v>77.599999999999994</v>
      </c>
      <c r="L724">
        <v>49.1</v>
      </c>
      <c r="M724">
        <v>73.400000000000006</v>
      </c>
      <c r="N724">
        <v>45.8</v>
      </c>
      <c r="O724">
        <v>37.6</v>
      </c>
      <c r="P724">
        <v>16.600000000000001</v>
      </c>
      <c r="Q724">
        <v>75.400000000000006</v>
      </c>
      <c r="R724">
        <v>77.400000000000006</v>
      </c>
      <c r="S724">
        <v>52.2</v>
      </c>
      <c r="T724">
        <v>47.8</v>
      </c>
      <c r="U724">
        <v>54.3</v>
      </c>
      <c r="V724">
        <v>54.7</v>
      </c>
      <c r="W724">
        <v>45.3</v>
      </c>
    </row>
    <row r="725" spans="2:23" hidden="1" x14ac:dyDescent="0.25">
      <c r="B725" t="s">
        <v>445</v>
      </c>
      <c r="C725" t="s">
        <v>4817</v>
      </c>
      <c r="D725" s="25">
        <v>0.14583333333333334</v>
      </c>
      <c r="E725" t="s">
        <v>511</v>
      </c>
      <c r="F725" t="s">
        <v>533</v>
      </c>
      <c r="H725">
        <v>28.5</v>
      </c>
      <c r="I725">
        <v>25.6</v>
      </c>
      <c r="J725">
        <v>45.9</v>
      </c>
      <c r="K725">
        <v>54.1</v>
      </c>
      <c r="L725">
        <v>71.5</v>
      </c>
      <c r="M725">
        <v>74.400000000000006</v>
      </c>
      <c r="N725">
        <v>20.3</v>
      </c>
      <c r="O725">
        <v>39.9</v>
      </c>
      <c r="P725">
        <v>39.799999999999997</v>
      </c>
      <c r="Q725">
        <v>74.400000000000006</v>
      </c>
      <c r="R725">
        <v>88.8</v>
      </c>
      <c r="S725">
        <v>70.599999999999994</v>
      </c>
      <c r="T725">
        <v>29.4</v>
      </c>
      <c r="U725">
        <v>34.9</v>
      </c>
      <c r="V725">
        <v>70.7</v>
      </c>
      <c r="W725">
        <v>29.3</v>
      </c>
    </row>
    <row r="726" spans="2:23" hidden="1" x14ac:dyDescent="0.25">
      <c r="B726" t="s">
        <v>464</v>
      </c>
      <c r="C726" t="s">
        <v>4817</v>
      </c>
      <c r="D726" s="25">
        <v>0.15625</v>
      </c>
      <c r="E726" t="s">
        <v>4821</v>
      </c>
      <c r="F726" t="s">
        <v>495</v>
      </c>
      <c r="H726">
        <v>21.6</v>
      </c>
      <c r="I726">
        <v>25.2</v>
      </c>
      <c r="J726">
        <v>53.2</v>
      </c>
      <c r="K726">
        <v>46.8</v>
      </c>
      <c r="L726">
        <v>78.400000000000006</v>
      </c>
      <c r="M726">
        <v>74.8</v>
      </c>
      <c r="N726">
        <v>21.7</v>
      </c>
      <c r="O726">
        <v>38.700000000000003</v>
      </c>
      <c r="P726">
        <v>39.6</v>
      </c>
      <c r="Q726">
        <v>76.5</v>
      </c>
      <c r="R726">
        <v>88</v>
      </c>
      <c r="S726">
        <v>69.2</v>
      </c>
      <c r="T726">
        <v>30.8</v>
      </c>
      <c r="U726">
        <v>37.1</v>
      </c>
      <c r="V726">
        <v>67.599999999999994</v>
      </c>
      <c r="W726">
        <v>32.4</v>
      </c>
    </row>
    <row r="727" spans="2:23" hidden="1" x14ac:dyDescent="0.25">
      <c r="B727" t="s">
        <v>472</v>
      </c>
      <c r="C727" t="s">
        <v>4817</v>
      </c>
      <c r="D727" s="25">
        <v>0.16666666666666666</v>
      </c>
      <c r="E727" t="s">
        <v>519</v>
      </c>
      <c r="F727" t="s">
        <v>126</v>
      </c>
      <c r="H727">
        <v>34.5</v>
      </c>
      <c r="I727">
        <v>28.5</v>
      </c>
      <c r="J727">
        <v>37</v>
      </c>
      <c r="K727">
        <v>63</v>
      </c>
      <c r="L727">
        <v>65.5</v>
      </c>
      <c r="M727">
        <v>71.5</v>
      </c>
      <c r="N727">
        <v>24.1</v>
      </c>
      <c r="O727">
        <v>49.8</v>
      </c>
      <c r="P727">
        <v>26.1</v>
      </c>
      <c r="Q727">
        <v>60.2</v>
      </c>
      <c r="R727">
        <v>77.599999999999994</v>
      </c>
      <c r="S727">
        <v>52.3</v>
      </c>
      <c r="T727">
        <v>47.7</v>
      </c>
      <c r="U727">
        <v>53.3</v>
      </c>
      <c r="V727">
        <v>57.5</v>
      </c>
      <c r="W727">
        <v>42.5</v>
      </c>
    </row>
    <row r="728" spans="2:23" hidden="1" x14ac:dyDescent="0.25">
      <c r="B728" t="s">
        <v>498</v>
      </c>
      <c r="C728" t="s">
        <v>4817</v>
      </c>
      <c r="D728" s="25">
        <v>0.1875</v>
      </c>
      <c r="E728" t="s">
        <v>506</v>
      </c>
      <c r="F728" t="s">
        <v>501</v>
      </c>
      <c r="H728">
        <v>46</v>
      </c>
      <c r="I728">
        <v>25.4</v>
      </c>
      <c r="J728">
        <v>28.5</v>
      </c>
      <c r="K728">
        <v>71.5</v>
      </c>
      <c r="L728">
        <v>54</v>
      </c>
      <c r="M728">
        <v>74.599999999999994</v>
      </c>
      <c r="N728">
        <v>39.4</v>
      </c>
      <c r="O728">
        <v>35.9</v>
      </c>
      <c r="P728">
        <v>24.7</v>
      </c>
      <c r="Q728">
        <v>80.7</v>
      </c>
      <c r="R728">
        <v>87</v>
      </c>
      <c r="S728">
        <v>67.3</v>
      </c>
      <c r="T728">
        <v>32.700000000000003</v>
      </c>
      <c r="U728">
        <v>38.4</v>
      </c>
      <c r="V728">
        <v>68.2</v>
      </c>
      <c r="W728">
        <v>31.8</v>
      </c>
    </row>
    <row r="729" spans="2:23" hidden="1" x14ac:dyDescent="0.25">
      <c r="B729" t="s">
        <v>445</v>
      </c>
      <c r="C729" t="s">
        <v>4817</v>
      </c>
      <c r="D729" s="25">
        <v>0.19791666666666666</v>
      </c>
      <c r="E729" t="s">
        <v>940</v>
      </c>
      <c r="F729" t="s">
        <v>512</v>
      </c>
      <c r="H729">
        <v>68.900000000000006</v>
      </c>
      <c r="I729">
        <v>22.7</v>
      </c>
      <c r="J729">
        <v>8.4</v>
      </c>
      <c r="K729">
        <v>91.6</v>
      </c>
      <c r="L729">
        <v>31.1</v>
      </c>
      <c r="M729">
        <v>77.3</v>
      </c>
      <c r="N729">
        <v>51.8</v>
      </c>
      <c r="O729">
        <v>34.4</v>
      </c>
      <c r="P729">
        <v>13.8</v>
      </c>
      <c r="Q729">
        <v>78.2</v>
      </c>
      <c r="R729">
        <v>92.2</v>
      </c>
      <c r="S729">
        <v>77.900000000000006</v>
      </c>
      <c r="T729">
        <v>22.1</v>
      </c>
      <c r="U729">
        <v>30.5</v>
      </c>
      <c r="V729">
        <v>64.5</v>
      </c>
      <c r="W729">
        <v>35.5</v>
      </c>
    </row>
    <row r="730" spans="2:23" hidden="1" x14ac:dyDescent="0.25">
      <c r="B730" t="s">
        <v>536</v>
      </c>
      <c r="C730" t="s">
        <v>4817</v>
      </c>
      <c r="D730" s="25">
        <v>0.20833333333333334</v>
      </c>
      <c r="E730" t="s">
        <v>389</v>
      </c>
      <c r="F730" t="s">
        <v>4822</v>
      </c>
      <c r="H730">
        <v>49.8</v>
      </c>
      <c r="I730">
        <v>24.8</v>
      </c>
      <c r="J730">
        <v>25.4</v>
      </c>
      <c r="K730">
        <v>74.599999999999994</v>
      </c>
      <c r="L730">
        <v>50.2</v>
      </c>
      <c r="M730">
        <v>75.2</v>
      </c>
      <c r="N730">
        <v>51.3</v>
      </c>
      <c r="O730">
        <v>31.9</v>
      </c>
      <c r="P730">
        <v>16.8</v>
      </c>
      <c r="Q730">
        <v>83.4</v>
      </c>
      <c r="R730">
        <v>89.3</v>
      </c>
      <c r="S730">
        <v>71.599999999999994</v>
      </c>
      <c r="T730">
        <v>28.4</v>
      </c>
      <c r="U730">
        <v>34.1</v>
      </c>
      <c r="V730">
        <v>70.7</v>
      </c>
      <c r="W730">
        <v>29.3</v>
      </c>
    </row>
    <row r="731" spans="2:23" hidden="1" x14ac:dyDescent="0.25">
      <c r="B731" t="s">
        <v>546</v>
      </c>
      <c r="C731" t="s">
        <v>4817</v>
      </c>
      <c r="D731" s="25">
        <v>0.20833333333333334</v>
      </c>
      <c r="E731" t="s">
        <v>941</v>
      </c>
      <c r="F731" t="s">
        <v>1233</v>
      </c>
      <c r="H731">
        <v>62.1</v>
      </c>
      <c r="I731">
        <v>24.1</v>
      </c>
      <c r="J731">
        <v>13.7</v>
      </c>
      <c r="K731">
        <v>86.3</v>
      </c>
      <c r="L731">
        <v>37.9</v>
      </c>
      <c r="M731">
        <v>75.900000000000006</v>
      </c>
      <c r="N731">
        <v>46.9</v>
      </c>
      <c r="O731">
        <v>40.9</v>
      </c>
      <c r="P731">
        <v>12.2</v>
      </c>
      <c r="Q731">
        <v>68.7</v>
      </c>
      <c r="R731">
        <v>75.3</v>
      </c>
      <c r="S731">
        <v>49.5</v>
      </c>
      <c r="T731">
        <v>50.5</v>
      </c>
      <c r="U731">
        <v>59.1</v>
      </c>
      <c r="V731">
        <v>46.7</v>
      </c>
      <c r="W731">
        <v>53.3</v>
      </c>
    </row>
    <row r="732" spans="2:23" hidden="1" x14ac:dyDescent="0.25">
      <c r="B732" t="s">
        <v>471</v>
      </c>
      <c r="C732" t="s">
        <v>4817</v>
      </c>
      <c r="D732" s="25">
        <v>0.22916666666666666</v>
      </c>
      <c r="E732" t="s">
        <v>539</v>
      </c>
      <c r="F732" t="s">
        <v>517</v>
      </c>
      <c r="H732">
        <v>37.5</v>
      </c>
      <c r="I732">
        <v>27.7</v>
      </c>
      <c r="J732">
        <v>34.799999999999997</v>
      </c>
      <c r="K732">
        <v>65.2</v>
      </c>
      <c r="L732">
        <v>62.5</v>
      </c>
      <c r="M732">
        <v>72.3</v>
      </c>
      <c r="N732">
        <v>31.6</v>
      </c>
      <c r="O732">
        <v>40.6</v>
      </c>
      <c r="P732">
        <v>27.8</v>
      </c>
      <c r="Q732">
        <v>74.3</v>
      </c>
      <c r="R732">
        <v>80.099999999999994</v>
      </c>
      <c r="S732">
        <v>55.9</v>
      </c>
      <c r="T732">
        <v>44.1</v>
      </c>
      <c r="U732">
        <v>49.7</v>
      </c>
      <c r="V732">
        <v>60.3</v>
      </c>
      <c r="W732">
        <v>39.700000000000003</v>
      </c>
    </row>
    <row r="733" spans="2:23" hidden="1" x14ac:dyDescent="0.25">
      <c r="B733" t="s">
        <v>498</v>
      </c>
      <c r="C733" t="s">
        <v>4817</v>
      </c>
      <c r="D733" s="25">
        <v>0.28125</v>
      </c>
      <c r="E733" t="s">
        <v>548</v>
      </c>
      <c r="F733" t="s">
        <v>507</v>
      </c>
      <c r="H733">
        <v>59.9</v>
      </c>
      <c r="I733">
        <v>23.3</v>
      </c>
      <c r="J733">
        <v>16.8</v>
      </c>
      <c r="K733">
        <v>83.2</v>
      </c>
      <c r="L733">
        <v>40.1</v>
      </c>
      <c r="M733">
        <v>76.7</v>
      </c>
      <c r="N733">
        <v>55.4</v>
      </c>
      <c r="O733">
        <v>31.2</v>
      </c>
      <c r="P733">
        <v>13.5</v>
      </c>
      <c r="Q733">
        <v>82.4</v>
      </c>
      <c r="R733">
        <v>86.3</v>
      </c>
      <c r="S733">
        <v>66.3</v>
      </c>
      <c r="T733">
        <v>33.700000000000003</v>
      </c>
      <c r="U733">
        <v>41.1</v>
      </c>
      <c r="V733">
        <v>62.4</v>
      </c>
      <c r="W733">
        <v>37.6</v>
      </c>
    </row>
    <row r="734" spans="2:23" hidden="1" x14ac:dyDescent="0.25">
      <c r="B734" t="s">
        <v>558</v>
      </c>
      <c r="C734" t="s">
        <v>4817</v>
      </c>
      <c r="D734" s="25">
        <v>0.29166666666666669</v>
      </c>
      <c r="E734" t="s">
        <v>950</v>
      </c>
      <c r="F734" t="s">
        <v>560</v>
      </c>
      <c r="H734">
        <v>52.4</v>
      </c>
      <c r="I734">
        <v>28.9</v>
      </c>
      <c r="J734">
        <v>18.600000000000001</v>
      </c>
      <c r="K734">
        <v>81.400000000000006</v>
      </c>
      <c r="L734">
        <v>47.6</v>
      </c>
      <c r="M734">
        <v>71.099999999999994</v>
      </c>
      <c r="N734">
        <v>40.1</v>
      </c>
      <c r="O734">
        <v>41.7</v>
      </c>
      <c r="P734">
        <v>18.100000000000001</v>
      </c>
      <c r="Q734">
        <v>70.400000000000006</v>
      </c>
      <c r="R734">
        <v>66.099999999999994</v>
      </c>
      <c r="S734">
        <v>38.1</v>
      </c>
      <c r="T734">
        <v>61.9</v>
      </c>
      <c r="U734">
        <v>68.400000000000006</v>
      </c>
      <c r="V734">
        <v>42</v>
      </c>
      <c r="W734">
        <v>58</v>
      </c>
    </row>
    <row r="735" spans="2:23" hidden="1" x14ac:dyDescent="0.25">
      <c r="B735" t="s">
        <v>450</v>
      </c>
      <c r="C735" t="s">
        <v>4817</v>
      </c>
      <c r="D735" s="25">
        <v>0.29166666666666669</v>
      </c>
      <c r="E735" t="s">
        <v>637</v>
      </c>
      <c r="F735" t="s">
        <v>248</v>
      </c>
      <c r="H735">
        <v>45</v>
      </c>
      <c r="I735">
        <v>29.1</v>
      </c>
      <c r="J735">
        <v>25.9</v>
      </c>
      <c r="K735">
        <v>74.099999999999994</v>
      </c>
      <c r="L735">
        <v>55</v>
      </c>
      <c r="M735">
        <v>70.900000000000006</v>
      </c>
      <c r="N735">
        <v>30</v>
      </c>
      <c r="O735">
        <v>45.1</v>
      </c>
      <c r="P735">
        <v>24.9</v>
      </c>
      <c r="Q735">
        <v>67.2</v>
      </c>
      <c r="R735">
        <v>71.8</v>
      </c>
      <c r="S735">
        <v>44.7</v>
      </c>
      <c r="T735">
        <v>55.3</v>
      </c>
      <c r="U735">
        <v>61.1</v>
      </c>
      <c r="V735">
        <v>50.3</v>
      </c>
      <c r="W735">
        <v>49.7</v>
      </c>
    </row>
    <row r="736" spans="2:23" hidden="1" x14ac:dyDescent="0.25">
      <c r="B736" t="s">
        <v>546</v>
      </c>
      <c r="C736" t="s">
        <v>4817</v>
      </c>
      <c r="D736" s="25">
        <v>0.3125</v>
      </c>
      <c r="E736" t="s">
        <v>1232</v>
      </c>
      <c r="F736" t="s">
        <v>579</v>
      </c>
      <c r="H736">
        <v>43.3</v>
      </c>
      <c r="I736">
        <v>35.4</v>
      </c>
      <c r="J736">
        <v>21.3</v>
      </c>
      <c r="K736">
        <v>78.7</v>
      </c>
      <c r="L736">
        <v>56.7</v>
      </c>
      <c r="M736">
        <v>64.599999999999994</v>
      </c>
      <c r="N736">
        <v>31.7</v>
      </c>
      <c r="O736">
        <v>59.4</v>
      </c>
      <c r="P736">
        <v>8.8000000000000007</v>
      </c>
      <c r="Q736">
        <v>44.6</v>
      </c>
      <c r="R736">
        <v>51</v>
      </c>
      <c r="S736">
        <v>23.5</v>
      </c>
      <c r="T736">
        <v>76.5</v>
      </c>
      <c r="U736">
        <v>80.8</v>
      </c>
      <c r="V736">
        <v>31.6</v>
      </c>
      <c r="W736">
        <v>68.400000000000006</v>
      </c>
    </row>
    <row r="737" spans="2:23" hidden="1" x14ac:dyDescent="0.25">
      <c r="B737" t="s">
        <v>446</v>
      </c>
      <c r="C737" t="s">
        <v>4817</v>
      </c>
      <c r="D737" s="25">
        <v>0.3125</v>
      </c>
      <c r="E737" t="s">
        <v>217</v>
      </c>
      <c r="F737" t="s">
        <v>25</v>
      </c>
      <c r="H737">
        <v>54.5</v>
      </c>
      <c r="I737">
        <v>29</v>
      </c>
      <c r="J737">
        <v>16.5</v>
      </c>
      <c r="K737">
        <v>83.5</v>
      </c>
      <c r="L737">
        <v>45.5</v>
      </c>
      <c r="M737">
        <v>71</v>
      </c>
      <c r="N737">
        <v>42.2</v>
      </c>
      <c r="O737">
        <v>45.1</v>
      </c>
      <c r="P737">
        <v>12.7</v>
      </c>
      <c r="Q737">
        <v>63.5</v>
      </c>
      <c r="R737">
        <v>63.4</v>
      </c>
      <c r="S737">
        <v>35.200000000000003</v>
      </c>
      <c r="T737">
        <v>64.8</v>
      </c>
      <c r="U737">
        <v>71.5</v>
      </c>
      <c r="V737">
        <v>38.4</v>
      </c>
      <c r="W737">
        <v>61.6</v>
      </c>
    </row>
    <row r="738" spans="2:23" hidden="1" x14ac:dyDescent="0.25">
      <c r="B738" t="s">
        <v>446</v>
      </c>
      <c r="C738" t="s">
        <v>4817</v>
      </c>
      <c r="D738" s="25">
        <v>0.3125</v>
      </c>
      <c r="E738" t="s">
        <v>218</v>
      </c>
      <c r="F738" t="s">
        <v>27</v>
      </c>
      <c r="H738">
        <v>36.9</v>
      </c>
      <c r="I738">
        <v>30.3</v>
      </c>
      <c r="J738">
        <v>32.799999999999997</v>
      </c>
      <c r="K738">
        <v>67.2</v>
      </c>
      <c r="L738">
        <v>63.1</v>
      </c>
      <c r="M738">
        <v>69.7</v>
      </c>
      <c r="N738">
        <v>26.3</v>
      </c>
      <c r="O738">
        <v>49</v>
      </c>
      <c r="P738">
        <v>24.8</v>
      </c>
      <c r="Q738">
        <v>61.4</v>
      </c>
      <c r="R738">
        <v>70.8</v>
      </c>
      <c r="S738">
        <v>43.4</v>
      </c>
      <c r="T738">
        <v>56.6</v>
      </c>
      <c r="U738">
        <v>61.8</v>
      </c>
      <c r="V738">
        <v>50.5</v>
      </c>
      <c r="W738">
        <v>49.5</v>
      </c>
    </row>
    <row r="739" spans="2:23" hidden="1" x14ac:dyDescent="0.25">
      <c r="B739" t="s">
        <v>446</v>
      </c>
      <c r="C739" t="s">
        <v>4817</v>
      </c>
      <c r="D739" s="25">
        <v>0.3125</v>
      </c>
      <c r="E739" t="s">
        <v>28</v>
      </c>
      <c r="F739" t="s">
        <v>30</v>
      </c>
      <c r="H739">
        <v>46.9</v>
      </c>
      <c r="I739">
        <v>29.7</v>
      </c>
      <c r="J739">
        <v>23.5</v>
      </c>
      <c r="K739">
        <v>76.5</v>
      </c>
      <c r="L739">
        <v>53.1</v>
      </c>
      <c r="M739">
        <v>70.3</v>
      </c>
      <c r="N739">
        <v>32.200000000000003</v>
      </c>
      <c r="O739">
        <v>47</v>
      </c>
      <c r="P739">
        <v>20.8</v>
      </c>
      <c r="Q739">
        <v>63.7</v>
      </c>
      <c r="R739">
        <v>68.400000000000006</v>
      </c>
      <c r="S739">
        <v>40.6</v>
      </c>
      <c r="T739">
        <v>59.4</v>
      </c>
      <c r="U739">
        <v>65.2</v>
      </c>
      <c r="V739">
        <v>46.3</v>
      </c>
      <c r="W739">
        <v>53.7</v>
      </c>
    </row>
    <row r="740" spans="2:23" hidden="1" x14ac:dyDescent="0.25">
      <c r="B740" t="s">
        <v>473</v>
      </c>
      <c r="C740" t="s">
        <v>4817</v>
      </c>
      <c r="D740" s="25">
        <v>0.3125</v>
      </c>
      <c r="E740" t="s">
        <v>138</v>
      </c>
      <c r="F740" t="s">
        <v>953</v>
      </c>
      <c r="H740">
        <v>48</v>
      </c>
      <c r="I740">
        <v>27.6</v>
      </c>
      <c r="J740">
        <v>24.5</v>
      </c>
      <c r="K740">
        <v>75.5</v>
      </c>
      <c r="L740">
        <v>52</v>
      </c>
      <c r="M740">
        <v>72.400000000000006</v>
      </c>
      <c r="N740">
        <v>28.6</v>
      </c>
      <c r="O740">
        <v>50</v>
      </c>
      <c r="P740">
        <v>21.5</v>
      </c>
      <c r="Q740">
        <v>59.7</v>
      </c>
      <c r="R740">
        <v>75.8</v>
      </c>
      <c r="S740">
        <v>49.9</v>
      </c>
      <c r="T740">
        <v>50.1</v>
      </c>
      <c r="U740">
        <v>56.2</v>
      </c>
      <c r="V740">
        <v>53.9</v>
      </c>
      <c r="W740">
        <v>46.1</v>
      </c>
    </row>
    <row r="741" spans="2:23" hidden="1" x14ac:dyDescent="0.25">
      <c r="B741" t="s">
        <v>473</v>
      </c>
      <c r="C741" t="s">
        <v>4817</v>
      </c>
      <c r="D741" s="25">
        <v>0.3125</v>
      </c>
      <c r="E741" t="s">
        <v>136</v>
      </c>
      <c r="F741" t="s">
        <v>551</v>
      </c>
      <c r="H741">
        <v>30.3</v>
      </c>
      <c r="I741">
        <v>29.9</v>
      </c>
      <c r="J741">
        <v>39.799999999999997</v>
      </c>
      <c r="K741">
        <v>60.2</v>
      </c>
      <c r="L741">
        <v>69.7</v>
      </c>
      <c r="M741">
        <v>70.099999999999994</v>
      </c>
      <c r="N741">
        <v>19.8</v>
      </c>
      <c r="O741">
        <v>51.7</v>
      </c>
      <c r="P741">
        <v>28.4</v>
      </c>
      <c r="Q741">
        <v>57.2</v>
      </c>
      <c r="R741">
        <v>72.7</v>
      </c>
      <c r="S741">
        <v>45.9</v>
      </c>
      <c r="T741">
        <v>54.1</v>
      </c>
      <c r="U741">
        <v>59.6</v>
      </c>
      <c r="V741">
        <v>52.2</v>
      </c>
      <c r="W741">
        <v>47.8</v>
      </c>
    </row>
    <row r="742" spans="2:23" hidden="1" x14ac:dyDescent="0.25">
      <c r="B742" t="s">
        <v>473</v>
      </c>
      <c r="C742" t="s">
        <v>4817</v>
      </c>
      <c r="D742" s="25">
        <v>0.3125</v>
      </c>
      <c r="E742" t="s">
        <v>555</v>
      </c>
      <c r="F742" t="s">
        <v>4823</v>
      </c>
      <c r="H742">
        <v>43.8</v>
      </c>
      <c r="I742">
        <v>29.4</v>
      </c>
      <c r="J742">
        <v>26.8</v>
      </c>
      <c r="K742">
        <v>73.2</v>
      </c>
      <c r="L742">
        <v>56.2</v>
      </c>
      <c r="M742">
        <v>70.599999999999994</v>
      </c>
      <c r="N742">
        <v>23.2</v>
      </c>
      <c r="O742">
        <v>46.1</v>
      </c>
      <c r="P742">
        <v>30.7</v>
      </c>
      <c r="Q742">
        <v>65.599999999999994</v>
      </c>
      <c r="R742">
        <v>71.3</v>
      </c>
      <c r="S742">
        <v>44.1</v>
      </c>
      <c r="T742">
        <v>55.9</v>
      </c>
      <c r="U742">
        <v>61.6</v>
      </c>
      <c r="V742">
        <v>50.1</v>
      </c>
      <c r="W742">
        <v>49.9</v>
      </c>
    </row>
    <row r="743" spans="2:23" hidden="1" x14ac:dyDescent="0.25">
      <c r="B743" t="s">
        <v>473</v>
      </c>
      <c r="C743" t="s">
        <v>4817</v>
      </c>
      <c r="D743" s="25">
        <v>0.3125</v>
      </c>
      <c r="E743" t="s">
        <v>554</v>
      </c>
      <c r="F743" t="s">
        <v>552</v>
      </c>
      <c r="H743">
        <v>43.1</v>
      </c>
      <c r="I743">
        <v>26.5</v>
      </c>
      <c r="J743">
        <v>30.4</v>
      </c>
      <c r="K743">
        <v>69.599999999999994</v>
      </c>
      <c r="L743">
        <v>56.9</v>
      </c>
      <c r="M743">
        <v>73.5</v>
      </c>
      <c r="N743">
        <v>36.299999999999997</v>
      </c>
      <c r="O743">
        <v>39.700000000000003</v>
      </c>
      <c r="P743">
        <v>24</v>
      </c>
      <c r="Q743">
        <v>75</v>
      </c>
      <c r="R743">
        <v>83.1</v>
      </c>
      <c r="S743">
        <v>60.7</v>
      </c>
      <c r="T743">
        <v>39.299999999999997</v>
      </c>
      <c r="U743">
        <v>45</v>
      </c>
      <c r="V743">
        <v>63.5</v>
      </c>
      <c r="W743">
        <v>36.5</v>
      </c>
    </row>
    <row r="744" spans="2:23" hidden="1" x14ac:dyDescent="0.25">
      <c r="B744" t="s">
        <v>543</v>
      </c>
      <c r="C744" t="s">
        <v>4817</v>
      </c>
      <c r="D744" s="25">
        <v>0.33333333333333331</v>
      </c>
      <c r="E744" t="s">
        <v>545</v>
      </c>
      <c r="F744" t="s">
        <v>414</v>
      </c>
      <c r="H744">
        <v>46.5</v>
      </c>
      <c r="I744">
        <v>25.8</v>
      </c>
      <c r="J744">
        <v>27.7</v>
      </c>
      <c r="K744">
        <v>72.3</v>
      </c>
      <c r="L744">
        <v>53.5</v>
      </c>
      <c r="M744">
        <v>74.2</v>
      </c>
      <c r="N744">
        <v>35.799999999999997</v>
      </c>
      <c r="O744">
        <v>39.9</v>
      </c>
      <c r="P744">
        <v>24.3</v>
      </c>
      <c r="Q744">
        <v>74.7</v>
      </c>
      <c r="R744">
        <v>84.8</v>
      </c>
      <c r="S744">
        <v>63.5</v>
      </c>
      <c r="T744">
        <v>36.5</v>
      </c>
      <c r="U744">
        <v>42.4</v>
      </c>
      <c r="V744">
        <v>65.099999999999994</v>
      </c>
      <c r="W744">
        <v>34.9</v>
      </c>
    </row>
    <row r="745" spans="2:23" hidden="1" x14ac:dyDescent="0.25">
      <c r="B745" t="s">
        <v>558</v>
      </c>
      <c r="C745" t="s">
        <v>4817</v>
      </c>
      <c r="D745" s="25">
        <v>0.33333333333333331</v>
      </c>
      <c r="E745" t="s">
        <v>957</v>
      </c>
      <c r="F745" t="s">
        <v>563</v>
      </c>
      <c r="H745">
        <v>30.8</v>
      </c>
      <c r="I745">
        <v>30.6</v>
      </c>
      <c r="J745">
        <v>38.6</v>
      </c>
      <c r="K745">
        <v>61.4</v>
      </c>
      <c r="L745">
        <v>69.2</v>
      </c>
      <c r="M745">
        <v>69.400000000000006</v>
      </c>
      <c r="N745">
        <v>27.6</v>
      </c>
      <c r="O745">
        <v>42.1</v>
      </c>
      <c r="P745">
        <v>30.3</v>
      </c>
      <c r="Q745">
        <v>72</v>
      </c>
      <c r="R745">
        <v>70.599999999999994</v>
      </c>
      <c r="S745">
        <v>43.2</v>
      </c>
      <c r="T745">
        <v>56.8</v>
      </c>
      <c r="U745">
        <v>62.1</v>
      </c>
      <c r="V745">
        <v>50.2</v>
      </c>
      <c r="W745">
        <v>49.8</v>
      </c>
    </row>
    <row r="746" spans="2:23" hidden="1" x14ac:dyDescent="0.25">
      <c r="B746" t="s">
        <v>558</v>
      </c>
      <c r="C746" t="s">
        <v>4817</v>
      </c>
      <c r="D746" s="25">
        <v>0.33333333333333331</v>
      </c>
      <c r="E746" t="s">
        <v>561</v>
      </c>
      <c r="F746" t="s">
        <v>959</v>
      </c>
      <c r="H746">
        <v>42.7</v>
      </c>
      <c r="I746">
        <v>28.5</v>
      </c>
      <c r="J746">
        <v>28.9</v>
      </c>
      <c r="K746">
        <v>71.099999999999994</v>
      </c>
      <c r="L746">
        <v>57.3</v>
      </c>
      <c r="M746">
        <v>71.5</v>
      </c>
      <c r="N746">
        <v>32.9</v>
      </c>
      <c r="O746">
        <v>46.2</v>
      </c>
      <c r="P746">
        <v>20.9</v>
      </c>
      <c r="Q746">
        <v>64.900000000000006</v>
      </c>
      <c r="R746">
        <v>75.5</v>
      </c>
      <c r="S746">
        <v>49.5</v>
      </c>
      <c r="T746">
        <v>50.5</v>
      </c>
      <c r="U746">
        <v>56.2</v>
      </c>
      <c r="V746">
        <v>54.7</v>
      </c>
      <c r="W746">
        <v>45.3</v>
      </c>
    </row>
    <row r="747" spans="2:23" hidden="1" x14ac:dyDescent="0.25">
      <c r="B747" t="s">
        <v>546</v>
      </c>
      <c r="C747" t="s">
        <v>4817</v>
      </c>
      <c r="D747" s="25">
        <v>0.33333333333333331</v>
      </c>
      <c r="E747" t="s">
        <v>547</v>
      </c>
      <c r="F747" t="s">
        <v>945</v>
      </c>
      <c r="H747">
        <v>25.5</v>
      </c>
      <c r="I747">
        <v>32.6</v>
      </c>
      <c r="J747">
        <v>41.9</v>
      </c>
      <c r="K747">
        <v>58.1</v>
      </c>
      <c r="L747">
        <v>74.5</v>
      </c>
      <c r="M747">
        <v>67.400000000000006</v>
      </c>
      <c r="N747">
        <v>19.100000000000001</v>
      </c>
      <c r="O747">
        <v>43</v>
      </c>
      <c r="P747">
        <v>37.9</v>
      </c>
      <c r="Q747">
        <v>69.599999999999994</v>
      </c>
      <c r="R747">
        <v>63.7</v>
      </c>
      <c r="S747">
        <v>35.4</v>
      </c>
      <c r="T747">
        <v>64.599999999999994</v>
      </c>
      <c r="U747">
        <v>69.7</v>
      </c>
      <c r="V747">
        <v>43</v>
      </c>
      <c r="W747">
        <v>57</v>
      </c>
    </row>
    <row r="748" spans="2:23" hidden="1" x14ac:dyDescent="0.25">
      <c r="B748" t="s">
        <v>569</v>
      </c>
      <c r="C748" t="s">
        <v>4817</v>
      </c>
      <c r="D748" s="25">
        <v>0.33333333333333331</v>
      </c>
      <c r="E748" t="s">
        <v>1235</v>
      </c>
      <c r="F748" t="s">
        <v>255</v>
      </c>
      <c r="H748">
        <v>64.099999999999994</v>
      </c>
      <c r="I748">
        <v>22.5</v>
      </c>
      <c r="J748">
        <v>13.5</v>
      </c>
      <c r="K748">
        <v>86.5</v>
      </c>
      <c r="L748">
        <v>35.9</v>
      </c>
      <c r="M748">
        <v>77.5</v>
      </c>
      <c r="N748">
        <v>32.9</v>
      </c>
      <c r="O748">
        <v>48</v>
      </c>
      <c r="P748">
        <v>19.100000000000001</v>
      </c>
      <c r="Q748">
        <v>61.9</v>
      </c>
      <c r="R748">
        <v>88.6</v>
      </c>
      <c r="S748">
        <v>70.599999999999994</v>
      </c>
      <c r="T748">
        <v>29.4</v>
      </c>
      <c r="U748">
        <v>37.299999999999997</v>
      </c>
      <c r="V748">
        <v>63.3</v>
      </c>
      <c r="W748">
        <v>36.700000000000003</v>
      </c>
    </row>
    <row r="749" spans="2:23" hidden="1" x14ac:dyDescent="0.25">
      <c r="B749" t="s">
        <v>450</v>
      </c>
      <c r="C749" t="s">
        <v>4817</v>
      </c>
      <c r="D749" s="25">
        <v>0.33333333333333331</v>
      </c>
      <c r="E749" t="s">
        <v>140</v>
      </c>
      <c r="F749" t="s">
        <v>588</v>
      </c>
      <c r="H749">
        <v>20.7</v>
      </c>
      <c r="I749">
        <v>28.7</v>
      </c>
      <c r="J749">
        <v>50.7</v>
      </c>
      <c r="K749">
        <v>49.3</v>
      </c>
      <c r="L749">
        <v>79.3</v>
      </c>
      <c r="M749">
        <v>71.3</v>
      </c>
      <c r="N749">
        <v>16.600000000000001</v>
      </c>
      <c r="O749">
        <v>43.6</v>
      </c>
      <c r="P749">
        <v>39.700000000000003</v>
      </c>
      <c r="Q749">
        <v>67.900000000000006</v>
      </c>
      <c r="R749">
        <v>73.8</v>
      </c>
      <c r="S749">
        <v>47.3</v>
      </c>
      <c r="T749">
        <v>52.7</v>
      </c>
      <c r="U749">
        <v>59.2</v>
      </c>
      <c r="V749">
        <v>50.5</v>
      </c>
      <c r="W749">
        <v>49.5</v>
      </c>
    </row>
    <row r="750" spans="2:23" hidden="1" x14ac:dyDescent="0.25">
      <c r="B750" t="s">
        <v>451</v>
      </c>
      <c r="C750" t="s">
        <v>4817</v>
      </c>
      <c r="D750" s="25">
        <v>0.33333333333333331</v>
      </c>
      <c r="E750" t="s">
        <v>1073</v>
      </c>
      <c r="F750" t="s">
        <v>1261</v>
      </c>
      <c r="H750">
        <v>46.8</v>
      </c>
      <c r="I750">
        <v>26</v>
      </c>
      <c r="J750">
        <v>27.2</v>
      </c>
      <c r="K750">
        <v>72.8</v>
      </c>
      <c r="L750">
        <v>53.2</v>
      </c>
      <c r="M750">
        <v>74</v>
      </c>
      <c r="N750">
        <v>35.4</v>
      </c>
      <c r="O750">
        <v>40.4</v>
      </c>
      <c r="P750">
        <v>24.1</v>
      </c>
      <c r="Q750">
        <v>74</v>
      </c>
      <c r="R750">
        <v>83.5</v>
      </c>
      <c r="S750">
        <v>61.4</v>
      </c>
      <c r="T750">
        <v>38.6</v>
      </c>
      <c r="U750">
        <v>44.6</v>
      </c>
      <c r="V750">
        <v>63.3</v>
      </c>
      <c r="W750">
        <v>36.700000000000003</v>
      </c>
    </row>
    <row r="751" spans="2:23" hidden="1" x14ac:dyDescent="0.25">
      <c r="B751" t="s">
        <v>4824</v>
      </c>
      <c r="C751" t="s">
        <v>4817</v>
      </c>
      <c r="D751" s="25">
        <v>0.33333333333333331</v>
      </c>
      <c r="E751" t="s">
        <v>4825</v>
      </c>
      <c r="F751" t="s">
        <v>4826</v>
      </c>
      <c r="H751">
        <v>35.9</v>
      </c>
      <c r="I751">
        <v>26.7</v>
      </c>
      <c r="J751">
        <v>37.4</v>
      </c>
      <c r="K751">
        <v>62.6</v>
      </c>
      <c r="L751">
        <v>64.099999999999994</v>
      </c>
      <c r="M751">
        <v>73.3</v>
      </c>
      <c r="N751">
        <v>29.5</v>
      </c>
      <c r="O751">
        <v>38.9</v>
      </c>
      <c r="P751">
        <v>31.6</v>
      </c>
      <c r="Q751">
        <v>77.099999999999994</v>
      </c>
      <c r="R751">
        <v>84</v>
      </c>
      <c r="S751">
        <v>62.1</v>
      </c>
      <c r="T751">
        <v>37.9</v>
      </c>
      <c r="U751">
        <v>43.5</v>
      </c>
      <c r="V751">
        <v>65</v>
      </c>
      <c r="W751">
        <v>35</v>
      </c>
    </row>
    <row r="752" spans="2:23" hidden="1" x14ac:dyDescent="0.25">
      <c r="B752" t="s">
        <v>4824</v>
      </c>
      <c r="C752" t="s">
        <v>4817</v>
      </c>
      <c r="D752" s="25">
        <v>0.33333333333333331</v>
      </c>
      <c r="E752" t="s">
        <v>4827</v>
      </c>
      <c r="F752" t="s">
        <v>4828</v>
      </c>
      <c r="H752">
        <v>63.8</v>
      </c>
      <c r="I752">
        <v>22.6</v>
      </c>
      <c r="J752">
        <v>13.6</v>
      </c>
      <c r="K752">
        <v>86.4</v>
      </c>
      <c r="L752">
        <v>36.200000000000003</v>
      </c>
      <c r="M752">
        <v>77.400000000000006</v>
      </c>
      <c r="N752">
        <v>55.6</v>
      </c>
      <c r="O752">
        <v>33.200000000000003</v>
      </c>
      <c r="P752">
        <v>11.3</v>
      </c>
      <c r="Q752">
        <v>78.099999999999994</v>
      </c>
      <c r="R752">
        <v>83.1</v>
      </c>
      <c r="S752">
        <v>60.9</v>
      </c>
      <c r="T752">
        <v>39.1</v>
      </c>
      <c r="U752">
        <v>47.7</v>
      </c>
      <c r="V752">
        <v>55.4</v>
      </c>
      <c r="W752">
        <v>44.6</v>
      </c>
    </row>
    <row r="753" spans="2:23" hidden="1" x14ac:dyDescent="0.25">
      <c r="B753" t="s">
        <v>558</v>
      </c>
      <c r="C753" t="s">
        <v>4817</v>
      </c>
      <c r="D753" s="25">
        <v>0.35416666666666669</v>
      </c>
      <c r="E753" t="s">
        <v>562</v>
      </c>
      <c r="F753" t="s">
        <v>571</v>
      </c>
      <c r="H753">
        <v>63.6</v>
      </c>
      <c r="I753">
        <v>22.8</v>
      </c>
      <c r="J753">
        <v>13.7</v>
      </c>
      <c r="K753">
        <v>86.3</v>
      </c>
      <c r="L753">
        <v>36.4</v>
      </c>
      <c r="M753">
        <v>77.2</v>
      </c>
      <c r="N753">
        <v>52.8</v>
      </c>
      <c r="O753">
        <v>35.200000000000003</v>
      </c>
      <c r="P753">
        <v>12</v>
      </c>
      <c r="Q753">
        <v>76.099999999999994</v>
      </c>
      <c r="R753">
        <v>82</v>
      </c>
      <c r="S753">
        <v>59.3</v>
      </c>
      <c r="T753">
        <v>40.700000000000003</v>
      </c>
      <c r="U753">
        <v>49.3</v>
      </c>
      <c r="V753">
        <v>54.2</v>
      </c>
      <c r="W753">
        <v>45.8</v>
      </c>
    </row>
    <row r="754" spans="2:23" hidden="1" x14ac:dyDescent="0.25">
      <c r="B754" t="s">
        <v>558</v>
      </c>
      <c r="C754" t="s">
        <v>4817</v>
      </c>
      <c r="D754" s="25">
        <v>0.35416666666666669</v>
      </c>
      <c r="E754" t="s">
        <v>574</v>
      </c>
      <c r="F754" t="s">
        <v>960</v>
      </c>
      <c r="H754">
        <v>54.6</v>
      </c>
      <c r="I754">
        <v>24.6</v>
      </c>
      <c r="J754">
        <v>20.8</v>
      </c>
      <c r="K754">
        <v>79.2</v>
      </c>
      <c r="L754">
        <v>45.4</v>
      </c>
      <c r="M754">
        <v>75.400000000000006</v>
      </c>
      <c r="N754">
        <v>36.9</v>
      </c>
      <c r="O754">
        <v>40.200000000000003</v>
      </c>
      <c r="P754">
        <v>23</v>
      </c>
      <c r="Q754">
        <v>74.099999999999994</v>
      </c>
      <c r="R754">
        <v>84.2</v>
      </c>
      <c r="S754">
        <v>62.7</v>
      </c>
      <c r="T754">
        <v>37.299999999999997</v>
      </c>
      <c r="U754">
        <v>44.1</v>
      </c>
      <c r="V754">
        <v>62</v>
      </c>
      <c r="W754">
        <v>38</v>
      </c>
    </row>
    <row r="755" spans="2:23" hidden="1" x14ac:dyDescent="0.25">
      <c r="B755" t="s">
        <v>546</v>
      </c>
      <c r="C755" t="s">
        <v>4817</v>
      </c>
      <c r="D755" s="25">
        <v>0.35416666666666669</v>
      </c>
      <c r="E755" t="s">
        <v>576</v>
      </c>
      <c r="F755" t="s">
        <v>944</v>
      </c>
      <c r="H755">
        <v>42.4</v>
      </c>
      <c r="I755">
        <v>31.5</v>
      </c>
      <c r="J755">
        <v>26</v>
      </c>
      <c r="K755">
        <v>74</v>
      </c>
      <c r="L755">
        <v>57.6</v>
      </c>
      <c r="M755">
        <v>68.5</v>
      </c>
      <c r="N755">
        <v>19.7</v>
      </c>
      <c r="O755">
        <v>51.3</v>
      </c>
      <c r="P755">
        <v>29</v>
      </c>
      <c r="Q755">
        <v>57.9</v>
      </c>
      <c r="R755">
        <v>64.400000000000006</v>
      </c>
      <c r="S755">
        <v>36.1</v>
      </c>
      <c r="T755">
        <v>63.9</v>
      </c>
      <c r="U755">
        <v>69</v>
      </c>
      <c r="V755">
        <v>43.6</v>
      </c>
      <c r="W755">
        <v>56.4</v>
      </c>
    </row>
    <row r="756" spans="2:23" hidden="1" x14ac:dyDescent="0.25">
      <c r="B756" t="s">
        <v>546</v>
      </c>
      <c r="C756" t="s">
        <v>4817</v>
      </c>
      <c r="D756" s="25">
        <v>0.35416666666666669</v>
      </c>
      <c r="E756" t="s">
        <v>575</v>
      </c>
      <c r="F756" t="s">
        <v>578</v>
      </c>
      <c r="H756">
        <v>45.8</v>
      </c>
      <c r="I756">
        <v>28.7</v>
      </c>
      <c r="J756">
        <v>25.4</v>
      </c>
      <c r="K756">
        <v>74.599999999999994</v>
      </c>
      <c r="L756">
        <v>54.2</v>
      </c>
      <c r="M756">
        <v>71.3</v>
      </c>
      <c r="N756">
        <v>35.6</v>
      </c>
      <c r="O756">
        <v>43.7</v>
      </c>
      <c r="P756">
        <v>20.7</v>
      </c>
      <c r="Q756">
        <v>68.400000000000006</v>
      </c>
      <c r="R756">
        <v>72.7</v>
      </c>
      <c r="S756">
        <v>45.8</v>
      </c>
      <c r="T756">
        <v>54.2</v>
      </c>
      <c r="U756">
        <v>60.1</v>
      </c>
      <c r="V756">
        <v>51</v>
      </c>
      <c r="W756">
        <v>49</v>
      </c>
    </row>
    <row r="757" spans="2:23" hidden="1" x14ac:dyDescent="0.25">
      <c r="B757" t="s">
        <v>546</v>
      </c>
      <c r="C757" t="s">
        <v>4817</v>
      </c>
      <c r="D757" s="25">
        <v>0.35416666666666669</v>
      </c>
      <c r="E757" t="s">
        <v>963</v>
      </c>
      <c r="F757" t="s">
        <v>961</v>
      </c>
      <c r="H757">
        <v>48.2</v>
      </c>
      <c r="I757">
        <v>28.8</v>
      </c>
      <c r="J757">
        <v>23</v>
      </c>
      <c r="K757">
        <v>77</v>
      </c>
      <c r="L757">
        <v>51.8</v>
      </c>
      <c r="M757">
        <v>71.2</v>
      </c>
      <c r="N757">
        <v>38.799999999999997</v>
      </c>
      <c r="O757">
        <v>42.9</v>
      </c>
      <c r="P757">
        <v>18.3</v>
      </c>
      <c r="Q757">
        <v>68.8</v>
      </c>
      <c r="R757">
        <v>70.5</v>
      </c>
      <c r="S757">
        <v>43.2</v>
      </c>
      <c r="T757">
        <v>56.8</v>
      </c>
      <c r="U757">
        <v>62.8</v>
      </c>
      <c r="V757">
        <v>48.1</v>
      </c>
      <c r="W757">
        <v>51.9</v>
      </c>
    </row>
    <row r="758" spans="2:23" hidden="1" x14ac:dyDescent="0.25">
      <c r="B758" t="s">
        <v>543</v>
      </c>
      <c r="C758" t="s">
        <v>4817</v>
      </c>
      <c r="D758" s="25">
        <v>0.3576388888888889</v>
      </c>
      <c r="E758" t="s">
        <v>969</v>
      </c>
      <c r="F758" t="s">
        <v>981</v>
      </c>
      <c r="H758">
        <v>50.2</v>
      </c>
      <c r="I758">
        <v>25.5</v>
      </c>
      <c r="J758">
        <v>24.3</v>
      </c>
      <c r="K758">
        <v>75.7</v>
      </c>
      <c r="L758">
        <v>49.8</v>
      </c>
      <c r="M758">
        <v>74.5</v>
      </c>
      <c r="N758">
        <v>37.700000000000003</v>
      </c>
      <c r="O758">
        <v>46.5</v>
      </c>
      <c r="P758">
        <v>15.7</v>
      </c>
      <c r="Q758">
        <v>63</v>
      </c>
      <c r="R758">
        <v>83.6</v>
      </c>
      <c r="S758">
        <v>61.5</v>
      </c>
      <c r="T758">
        <v>38.5</v>
      </c>
      <c r="U758">
        <v>44.8</v>
      </c>
      <c r="V758">
        <v>62.6</v>
      </c>
      <c r="W758">
        <v>37.4</v>
      </c>
    </row>
    <row r="759" spans="2:23" hidden="1" x14ac:dyDescent="0.25">
      <c r="B759" t="s">
        <v>543</v>
      </c>
      <c r="C759" t="s">
        <v>4817</v>
      </c>
      <c r="D759" s="25">
        <v>0.3576388888888889</v>
      </c>
      <c r="E759" t="s">
        <v>404</v>
      </c>
      <c r="F759" t="s">
        <v>970</v>
      </c>
      <c r="H759">
        <v>48</v>
      </c>
      <c r="I759">
        <v>25.6</v>
      </c>
      <c r="J759">
        <v>26.3</v>
      </c>
      <c r="K759">
        <v>73.7</v>
      </c>
      <c r="L759">
        <v>52</v>
      </c>
      <c r="M759">
        <v>74.400000000000006</v>
      </c>
      <c r="N759">
        <v>38.700000000000003</v>
      </c>
      <c r="O759">
        <v>39.5</v>
      </c>
      <c r="P759">
        <v>21.8</v>
      </c>
      <c r="Q759">
        <v>74.7</v>
      </c>
      <c r="R759">
        <v>84.6</v>
      </c>
      <c r="S759">
        <v>63.1</v>
      </c>
      <c r="T759">
        <v>36.9</v>
      </c>
      <c r="U759">
        <v>42.9</v>
      </c>
      <c r="V759">
        <v>64.5</v>
      </c>
      <c r="W759">
        <v>35.5</v>
      </c>
    </row>
    <row r="760" spans="2:23" hidden="1" x14ac:dyDescent="0.25">
      <c r="B760" t="s">
        <v>584</v>
      </c>
      <c r="C760" t="s">
        <v>4817</v>
      </c>
      <c r="D760" s="25">
        <v>0.375</v>
      </c>
      <c r="E760" t="s">
        <v>586</v>
      </c>
      <c r="F760" t="s">
        <v>1049</v>
      </c>
      <c r="H760">
        <v>41.5</v>
      </c>
      <c r="I760">
        <v>30.6</v>
      </c>
      <c r="J760">
        <v>28</v>
      </c>
      <c r="K760">
        <v>72</v>
      </c>
      <c r="L760">
        <v>58.5</v>
      </c>
      <c r="M760">
        <v>69.400000000000006</v>
      </c>
      <c r="N760">
        <v>33.299999999999997</v>
      </c>
      <c r="O760">
        <v>45.2</v>
      </c>
      <c r="P760">
        <v>21.5</v>
      </c>
      <c r="Q760">
        <v>66.400000000000006</v>
      </c>
      <c r="R760">
        <v>68.400000000000006</v>
      </c>
      <c r="S760">
        <v>40.6</v>
      </c>
      <c r="T760">
        <v>59.4</v>
      </c>
      <c r="U760">
        <v>64.8</v>
      </c>
      <c r="V760">
        <v>47.6</v>
      </c>
      <c r="W760">
        <v>52.4</v>
      </c>
    </row>
    <row r="761" spans="2:23" hidden="1" x14ac:dyDescent="0.25">
      <c r="B761" t="s">
        <v>543</v>
      </c>
      <c r="C761" t="s">
        <v>4817</v>
      </c>
      <c r="D761" s="25">
        <v>0.375</v>
      </c>
      <c r="E761" t="s">
        <v>968</v>
      </c>
      <c r="F761" t="s">
        <v>410</v>
      </c>
      <c r="H761">
        <v>58.7</v>
      </c>
      <c r="I761">
        <v>23.9</v>
      </c>
      <c r="J761">
        <v>17.5</v>
      </c>
      <c r="K761">
        <v>82.5</v>
      </c>
      <c r="L761">
        <v>41.3</v>
      </c>
      <c r="M761">
        <v>76.099999999999994</v>
      </c>
      <c r="N761">
        <v>43.8</v>
      </c>
      <c r="O761">
        <v>39.799999999999997</v>
      </c>
      <c r="P761">
        <v>16.399999999999999</v>
      </c>
      <c r="Q761">
        <v>72.400000000000006</v>
      </c>
      <c r="R761">
        <v>83.4</v>
      </c>
      <c r="S761">
        <v>61.3</v>
      </c>
      <c r="T761">
        <v>38.700000000000003</v>
      </c>
      <c r="U761">
        <v>46.2</v>
      </c>
      <c r="V761">
        <v>58.9</v>
      </c>
      <c r="W761">
        <v>41.1</v>
      </c>
    </row>
    <row r="762" spans="2:23" hidden="1" x14ac:dyDescent="0.25">
      <c r="B762" t="s">
        <v>474</v>
      </c>
      <c r="C762" t="s">
        <v>4817</v>
      </c>
      <c r="D762" s="25">
        <v>0.375</v>
      </c>
      <c r="E762" t="s">
        <v>243</v>
      </c>
      <c r="F762" t="s">
        <v>250</v>
      </c>
      <c r="H762">
        <v>60.9</v>
      </c>
      <c r="I762">
        <v>24.7</v>
      </c>
      <c r="J762">
        <v>14.3</v>
      </c>
      <c r="K762">
        <v>85.7</v>
      </c>
      <c r="L762">
        <v>39.1</v>
      </c>
      <c r="M762">
        <v>75.3</v>
      </c>
      <c r="N762">
        <v>41.7</v>
      </c>
      <c r="O762">
        <v>42.7</v>
      </c>
      <c r="P762">
        <v>15.6</v>
      </c>
      <c r="Q762">
        <v>68</v>
      </c>
      <c r="R762">
        <v>73.8</v>
      </c>
      <c r="S762">
        <v>47.6</v>
      </c>
      <c r="T762">
        <v>52.4</v>
      </c>
      <c r="U762">
        <v>60.7</v>
      </c>
      <c r="V762">
        <v>45.8</v>
      </c>
      <c r="W762">
        <v>54.2</v>
      </c>
    </row>
    <row r="763" spans="2:23" hidden="1" x14ac:dyDescent="0.25">
      <c r="B763" t="s">
        <v>569</v>
      </c>
      <c r="C763" t="s">
        <v>4817</v>
      </c>
      <c r="D763" s="25">
        <v>0.375</v>
      </c>
      <c r="E763" t="s">
        <v>3387</v>
      </c>
      <c r="F763" t="s">
        <v>620</v>
      </c>
      <c r="H763">
        <v>39.4</v>
      </c>
      <c r="I763">
        <v>26.1</v>
      </c>
      <c r="J763">
        <v>34.5</v>
      </c>
      <c r="K763">
        <v>65.5</v>
      </c>
      <c r="L763">
        <v>60.6</v>
      </c>
      <c r="M763">
        <v>73.900000000000006</v>
      </c>
      <c r="N763">
        <v>24.5</v>
      </c>
      <c r="O763">
        <v>44.9</v>
      </c>
      <c r="P763">
        <v>30.6</v>
      </c>
      <c r="Q763">
        <v>67.599999999999994</v>
      </c>
      <c r="R763">
        <v>86.1</v>
      </c>
      <c r="S763">
        <v>65.7</v>
      </c>
      <c r="T763">
        <v>34.299999999999997</v>
      </c>
      <c r="U763">
        <v>39.799999999999997</v>
      </c>
      <c r="V763">
        <v>67.7</v>
      </c>
      <c r="W763">
        <v>32.299999999999997</v>
      </c>
    </row>
    <row r="764" spans="2:23" hidden="1" x14ac:dyDescent="0.25">
      <c r="B764" t="s">
        <v>4829</v>
      </c>
      <c r="C764" t="s">
        <v>4817</v>
      </c>
      <c r="D764" s="25">
        <v>0.375</v>
      </c>
      <c r="E764" t="s">
        <v>4830</v>
      </c>
      <c r="F764" t="s">
        <v>4831</v>
      </c>
      <c r="H764">
        <v>42.5</v>
      </c>
      <c r="I764">
        <v>25.8</v>
      </c>
      <c r="J764">
        <v>31.7</v>
      </c>
      <c r="K764">
        <v>68.3</v>
      </c>
      <c r="L764">
        <v>57.5</v>
      </c>
      <c r="M764">
        <v>74.2</v>
      </c>
      <c r="N764">
        <v>32.9</v>
      </c>
      <c r="O764">
        <v>38.1</v>
      </c>
      <c r="P764">
        <v>29</v>
      </c>
      <c r="Q764">
        <v>78.099999999999994</v>
      </c>
      <c r="R764">
        <v>86.4</v>
      </c>
      <c r="S764">
        <v>66.3</v>
      </c>
      <c r="T764">
        <v>33.700000000000003</v>
      </c>
      <c r="U764">
        <v>39.299999999999997</v>
      </c>
      <c r="V764">
        <v>67.900000000000006</v>
      </c>
      <c r="W764">
        <v>32.1</v>
      </c>
    </row>
    <row r="765" spans="2:23" hidden="1" x14ac:dyDescent="0.25">
      <c r="B765" t="s">
        <v>990</v>
      </c>
      <c r="C765" t="s">
        <v>4817</v>
      </c>
      <c r="D765" s="25">
        <v>0.41666666666666669</v>
      </c>
      <c r="E765" t="s">
        <v>1092</v>
      </c>
      <c r="F765" t="s">
        <v>245</v>
      </c>
      <c r="H765">
        <v>52.3</v>
      </c>
      <c r="I765">
        <v>26.6</v>
      </c>
      <c r="J765">
        <v>21.1</v>
      </c>
      <c r="K765">
        <v>78.900000000000006</v>
      </c>
      <c r="L765">
        <v>47.7</v>
      </c>
      <c r="M765">
        <v>73.400000000000006</v>
      </c>
      <c r="N765">
        <v>32</v>
      </c>
      <c r="O765">
        <v>47.7</v>
      </c>
      <c r="P765">
        <v>20.399999999999999</v>
      </c>
      <c r="Q765">
        <v>62.8</v>
      </c>
      <c r="R765">
        <v>76.099999999999994</v>
      </c>
      <c r="S765">
        <v>50.3</v>
      </c>
      <c r="T765">
        <v>49.7</v>
      </c>
      <c r="U765">
        <v>56.3</v>
      </c>
      <c r="V765">
        <v>52.7</v>
      </c>
      <c r="W765">
        <v>47.3</v>
      </c>
    </row>
    <row r="766" spans="2:23" hidden="1" x14ac:dyDescent="0.25">
      <c r="B766" t="s">
        <v>476</v>
      </c>
      <c r="C766" t="s">
        <v>4817</v>
      </c>
      <c r="D766" s="25">
        <v>0.41666666666666669</v>
      </c>
      <c r="E766" t="s">
        <v>1257</v>
      </c>
      <c r="F766" t="s">
        <v>256</v>
      </c>
      <c r="H766">
        <v>51.6</v>
      </c>
      <c r="I766">
        <v>25.3</v>
      </c>
      <c r="J766">
        <v>23.1</v>
      </c>
      <c r="K766">
        <v>76.900000000000006</v>
      </c>
      <c r="L766">
        <v>48.4</v>
      </c>
      <c r="M766">
        <v>74.7</v>
      </c>
      <c r="N766">
        <v>38.299999999999997</v>
      </c>
      <c r="O766">
        <v>36.6</v>
      </c>
      <c r="P766">
        <v>25.1</v>
      </c>
      <c r="Q766">
        <v>79.900000000000006</v>
      </c>
      <c r="R766">
        <v>83.2</v>
      </c>
      <c r="S766">
        <v>61</v>
      </c>
      <c r="T766">
        <v>39</v>
      </c>
      <c r="U766">
        <v>45.5</v>
      </c>
      <c r="V766">
        <v>61.7</v>
      </c>
      <c r="W766">
        <v>38.299999999999997</v>
      </c>
    </row>
    <row r="767" spans="2:23" hidden="1" x14ac:dyDescent="0.25">
      <c r="B767" t="s">
        <v>451</v>
      </c>
      <c r="C767" t="s">
        <v>4817</v>
      </c>
      <c r="D767" s="25">
        <v>0.41666666666666669</v>
      </c>
      <c r="E767" t="s">
        <v>1023</v>
      </c>
      <c r="F767" t="s">
        <v>260</v>
      </c>
      <c r="H767">
        <v>60.1</v>
      </c>
      <c r="I767">
        <v>23.5</v>
      </c>
      <c r="J767">
        <v>16.399999999999999</v>
      </c>
      <c r="K767">
        <v>83.6</v>
      </c>
      <c r="L767">
        <v>39.9</v>
      </c>
      <c r="M767">
        <v>76.5</v>
      </c>
      <c r="N767">
        <v>43.8</v>
      </c>
      <c r="O767">
        <v>38</v>
      </c>
      <c r="P767">
        <v>18.2</v>
      </c>
      <c r="Q767">
        <v>75.599999999999994</v>
      </c>
      <c r="R767">
        <v>83.5</v>
      </c>
      <c r="S767">
        <v>61.6</v>
      </c>
      <c r="T767">
        <v>38.4</v>
      </c>
      <c r="U767">
        <v>46.2</v>
      </c>
      <c r="V767">
        <v>58.3</v>
      </c>
      <c r="W767">
        <v>41.7</v>
      </c>
    </row>
    <row r="768" spans="2:23" hidden="1" x14ac:dyDescent="0.25">
      <c r="B768" t="s">
        <v>451</v>
      </c>
      <c r="C768" t="s">
        <v>4817</v>
      </c>
      <c r="D768" s="25">
        <v>0.41666666666666669</v>
      </c>
      <c r="E768" t="s">
        <v>1262</v>
      </c>
      <c r="F768" t="s">
        <v>226</v>
      </c>
      <c r="H768">
        <v>46.6</v>
      </c>
      <c r="I768">
        <v>25.3</v>
      </c>
      <c r="J768">
        <v>28.1</v>
      </c>
      <c r="K768">
        <v>71.900000000000006</v>
      </c>
      <c r="L768">
        <v>53.4</v>
      </c>
      <c r="M768">
        <v>74.7</v>
      </c>
      <c r="N768">
        <v>43.2</v>
      </c>
      <c r="O768">
        <v>35.799999999999997</v>
      </c>
      <c r="P768">
        <v>21</v>
      </c>
      <c r="Q768">
        <v>79.8</v>
      </c>
      <c r="R768">
        <v>87.5</v>
      </c>
      <c r="S768">
        <v>68.2</v>
      </c>
      <c r="T768">
        <v>31.8</v>
      </c>
      <c r="U768">
        <v>37.5</v>
      </c>
      <c r="V768">
        <v>68.8</v>
      </c>
      <c r="W768">
        <v>31.2</v>
      </c>
    </row>
    <row r="769" spans="2:23" hidden="1" x14ac:dyDescent="0.25">
      <c r="B769" t="s">
        <v>1007</v>
      </c>
      <c r="C769" t="s">
        <v>4817</v>
      </c>
      <c r="D769" s="25">
        <v>0.41666666666666669</v>
      </c>
      <c r="E769" t="s">
        <v>1008</v>
      </c>
      <c r="F769" t="s">
        <v>1009</v>
      </c>
      <c r="H769">
        <v>43.1</v>
      </c>
      <c r="I769">
        <v>31</v>
      </c>
      <c r="J769">
        <v>25.9</v>
      </c>
      <c r="K769">
        <v>74.099999999999994</v>
      </c>
      <c r="L769">
        <v>56.9</v>
      </c>
      <c r="M769">
        <v>69</v>
      </c>
      <c r="N769">
        <v>30</v>
      </c>
      <c r="O769">
        <v>47.9</v>
      </c>
      <c r="P769">
        <v>22.1</v>
      </c>
      <c r="Q769">
        <v>62.7</v>
      </c>
      <c r="R769">
        <v>66</v>
      </c>
      <c r="S769">
        <v>37.9</v>
      </c>
      <c r="T769">
        <v>62.1</v>
      </c>
      <c r="U769">
        <v>67.400000000000006</v>
      </c>
      <c r="V769">
        <v>45</v>
      </c>
      <c r="W769">
        <v>55</v>
      </c>
    </row>
    <row r="770" spans="2:23" hidden="1" x14ac:dyDescent="0.25">
      <c r="B770" t="s">
        <v>4236</v>
      </c>
      <c r="C770" t="s">
        <v>4817</v>
      </c>
      <c r="D770" s="25">
        <v>0.4236111111111111</v>
      </c>
      <c r="E770" t="s">
        <v>4832</v>
      </c>
      <c r="F770" t="s">
        <v>3031</v>
      </c>
      <c r="H770">
        <v>22.4</v>
      </c>
      <c r="I770">
        <v>29.5</v>
      </c>
      <c r="J770">
        <v>48.1</v>
      </c>
      <c r="K770">
        <v>51.9</v>
      </c>
      <c r="L770">
        <v>77.599999999999994</v>
      </c>
      <c r="M770">
        <v>70.5</v>
      </c>
      <c r="N770">
        <v>24</v>
      </c>
      <c r="O770">
        <v>41.4</v>
      </c>
      <c r="P770">
        <v>34.6</v>
      </c>
      <c r="Q770">
        <v>72.8</v>
      </c>
      <c r="R770">
        <v>72</v>
      </c>
      <c r="S770">
        <v>45.1</v>
      </c>
      <c r="T770">
        <v>54.9</v>
      </c>
      <c r="U770">
        <v>61.1</v>
      </c>
      <c r="V770">
        <v>49.5</v>
      </c>
      <c r="W770">
        <v>50.5</v>
      </c>
    </row>
    <row r="771" spans="2:23" hidden="1" x14ac:dyDescent="0.25">
      <c r="B771" t="s">
        <v>584</v>
      </c>
      <c r="C771" t="s">
        <v>4817</v>
      </c>
      <c r="D771" s="25">
        <v>0.45833333333333331</v>
      </c>
      <c r="E771" t="s">
        <v>590</v>
      </c>
      <c r="F771" t="s">
        <v>615</v>
      </c>
      <c r="H771">
        <v>33.4</v>
      </c>
      <c r="I771">
        <v>30.4</v>
      </c>
      <c r="J771">
        <v>36.200000000000003</v>
      </c>
      <c r="K771">
        <v>63.8</v>
      </c>
      <c r="L771">
        <v>66.599999999999994</v>
      </c>
      <c r="M771">
        <v>69.599999999999994</v>
      </c>
      <c r="N771">
        <v>18.399999999999999</v>
      </c>
      <c r="O771">
        <v>57.1</v>
      </c>
      <c r="P771">
        <v>24.5</v>
      </c>
      <c r="Q771">
        <v>49.7</v>
      </c>
      <c r="R771">
        <v>71.2</v>
      </c>
      <c r="S771">
        <v>43.9</v>
      </c>
      <c r="T771">
        <v>56.1</v>
      </c>
      <c r="U771">
        <v>61.4</v>
      </c>
      <c r="V771">
        <v>50.9</v>
      </c>
      <c r="W771">
        <v>49.1</v>
      </c>
    </row>
    <row r="772" spans="2:23" hidden="1" x14ac:dyDescent="0.25">
      <c r="B772" t="s">
        <v>481</v>
      </c>
      <c r="C772" t="s">
        <v>4817</v>
      </c>
      <c r="D772" s="25">
        <v>0.45833333333333331</v>
      </c>
      <c r="E772" t="s">
        <v>1263</v>
      </c>
      <c r="F772" t="s">
        <v>1160</v>
      </c>
      <c r="H772">
        <v>35.700000000000003</v>
      </c>
      <c r="I772">
        <v>25.5</v>
      </c>
      <c r="J772">
        <v>38.9</v>
      </c>
      <c r="K772">
        <v>61.1</v>
      </c>
      <c r="L772">
        <v>64.3</v>
      </c>
      <c r="M772">
        <v>74.5</v>
      </c>
      <c r="N772">
        <v>29.7</v>
      </c>
      <c r="O772">
        <v>35.799999999999997</v>
      </c>
      <c r="P772">
        <v>34.5</v>
      </c>
      <c r="Q772">
        <v>81.900000000000006</v>
      </c>
      <c r="R772">
        <v>91.4</v>
      </c>
      <c r="S772">
        <v>75.900000000000006</v>
      </c>
      <c r="T772">
        <v>24.1</v>
      </c>
      <c r="U772">
        <v>29.1</v>
      </c>
      <c r="V772">
        <v>75.7</v>
      </c>
      <c r="W772">
        <v>24.3</v>
      </c>
    </row>
    <row r="773" spans="2:23" hidden="1" x14ac:dyDescent="0.25">
      <c r="B773" t="s">
        <v>465</v>
      </c>
      <c r="C773" t="s">
        <v>4817</v>
      </c>
      <c r="D773" s="25">
        <v>0.45833333333333331</v>
      </c>
      <c r="E773" t="s">
        <v>1249</v>
      </c>
      <c r="F773" t="s">
        <v>1057</v>
      </c>
      <c r="H773">
        <v>40.299999999999997</v>
      </c>
      <c r="I773">
        <v>28.9</v>
      </c>
      <c r="J773">
        <v>30.8</v>
      </c>
      <c r="K773">
        <v>69.2</v>
      </c>
      <c r="L773">
        <v>59.7</v>
      </c>
      <c r="M773">
        <v>71.099999999999994</v>
      </c>
      <c r="N773">
        <v>33.6</v>
      </c>
      <c r="O773">
        <v>44</v>
      </c>
      <c r="P773">
        <v>22.5</v>
      </c>
      <c r="Q773">
        <v>68.5</v>
      </c>
      <c r="R773">
        <v>74.900000000000006</v>
      </c>
      <c r="S773">
        <v>48.7</v>
      </c>
      <c r="T773">
        <v>51.3</v>
      </c>
      <c r="U773">
        <v>56.8</v>
      </c>
      <c r="V773">
        <v>54.4</v>
      </c>
      <c r="W773">
        <v>45.6</v>
      </c>
    </row>
    <row r="774" spans="2:23" hidden="1" x14ac:dyDescent="0.25">
      <c r="B774" t="s">
        <v>4829</v>
      </c>
      <c r="C774" t="s">
        <v>4817</v>
      </c>
      <c r="D774" s="25">
        <v>0.45833333333333331</v>
      </c>
      <c r="E774" t="s">
        <v>4833</v>
      </c>
      <c r="F774" t="s">
        <v>4834</v>
      </c>
      <c r="H774">
        <v>55</v>
      </c>
      <c r="I774">
        <v>24.2</v>
      </c>
      <c r="J774">
        <v>20.8</v>
      </c>
      <c r="K774">
        <v>79.2</v>
      </c>
      <c r="L774">
        <v>45</v>
      </c>
      <c r="M774">
        <v>75.8</v>
      </c>
      <c r="N774">
        <v>35.799999999999997</v>
      </c>
      <c r="O774">
        <v>39.1</v>
      </c>
      <c r="P774">
        <v>25.1</v>
      </c>
      <c r="Q774">
        <v>76.099999999999994</v>
      </c>
      <c r="R774">
        <v>87.4</v>
      </c>
      <c r="S774">
        <v>68.099999999999994</v>
      </c>
      <c r="T774">
        <v>31.9</v>
      </c>
      <c r="U774">
        <v>38.4</v>
      </c>
      <c r="V774">
        <v>66.2</v>
      </c>
      <c r="W774">
        <v>33.799999999999997</v>
      </c>
    </row>
    <row r="775" spans="2:23" hidden="1" x14ac:dyDescent="0.25">
      <c r="B775" t="s">
        <v>4829</v>
      </c>
      <c r="C775" t="s">
        <v>4817</v>
      </c>
      <c r="D775" s="25">
        <v>0.45833333333333331</v>
      </c>
      <c r="E775" t="s">
        <v>4835</v>
      </c>
      <c r="F775" t="s">
        <v>4836</v>
      </c>
      <c r="H775">
        <v>29.8</v>
      </c>
      <c r="I775">
        <v>26.6</v>
      </c>
      <c r="J775">
        <v>43.6</v>
      </c>
      <c r="K775">
        <v>56.4</v>
      </c>
      <c r="L775">
        <v>70.2</v>
      </c>
      <c r="M775">
        <v>73.400000000000006</v>
      </c>
      <c r="N775">
        <v>27.5</v>
      </c>
      <c r="O775">
        <v>39.6</v>
      </c>
      <c r="P775">
        <v>32.9</v>
      </c>
      <c r="Q775">
        <v>75.900000000000006</v>
      </c>
      <c r="R775">
        <v>84.2</v>
      </c>
      <c r="S775">
        <v>62.4</v>
      </c>
      <c r="T775">
        <v>37.6</v>
      </c>
      <c r="U775">
        <v>43.3</v>
      </c>
      <c r="V775">
        <v>64.7</v>
      </c>
      <c r="W775">
        <v>35.299999999999997</v>
      </c>
    </row>
    <row r="776" spans="2:23" hidden="1" x14ac:dyDescent="0.25">
      <c r="B776" t="s">
        <v>4829</v>
      </c>
      <c r="C776" t="s">
        <v>4817</v>
      </c>
      <c r="D776" s="25">
        <v>0.45833333333333331</v>
      </c>
      <c r="E776" t="s">
        <v>3907</v>
      </c>
      <c r="F776" t="s">
        <v>1458</v>
      </c>
      <c r="H776">
        <v>39.4</v>
      </c>
      <c r="I776">
        <v>25.4</v>
      </c>
      <c r="J776">
        <v>35.200000000000003</v>
      </c>
      <c r="K776">
        <v>64.8</v>
      </c>
      <c r="L776">
        <v>60.6</v>
      </c>
      <c r="M776">
        <v>74.599999999999994</v>
      </c>
      <c r="N776">
        <v>32.6</v>
      </c>
      <c r="O776">
        <v>36.200000000000003</v>
      </c>
      <c r="P776">
        <v>31.1</v>
      </c>
      <c r="Q776">
        <v>81.2</v>
      </c>
      <c r="R776">
        <v>91.6</v>
      </c>
      <c r="S776">
        <v>76.3</v>
      </c>
      <c r="T776">
        <v>23.7</v>
      </c>
      <c r="U776">
        <v>28.6</v>
      </c>
      <c r="V776">
        <v>76</v>
      </c>
      <c r="W776">
        <v>24</v>
      </c>
    </row>
    <row r="777" spans="2:23" hidden="1" x14ac:dyDescent="0.25">
      <c r="B777" t="s">
        <v>4824</v>
      </c>
      <c r="C777" t="s">
        <v>4817</v>
      </c>
      <c r="D777" s="25">
        <v>0.45833333333333331</v>
      </c>
      <c r="E777" t="s">
        <v>3772</v>
      </c>
      <c r="F777" t="s">
        <v>4837</v>
      </c>
      <c r="H777">
        <v>48.4</v>
      </c>
      <c r="I777">
        <v>27.1</v>
      </c>
      <c r="J777">
        <v>24.5</v>
      </c>
      <c r="K777">
        <v>75.5</v>
      </c>
      <c r="L777">
        <v>51.6</v>
      </c>
      <c r="M777">
        <v>72.900000000000006</v>
      </c>
      <c r="N777">
        <v>39</v>
      </c>
      <c r="O777">
        <v>38.200000000000003</v>
      </c>
      <c r="P777">
        <v>22.7</v>
      </c>
      <c r="Q777">
        <v>76.8</v>
      </c>
      <c r="R777">
        <v>77.5</v>
      </c>
      <c r="S777">
        <v>52.3</v>
      </c>
      <c r="T777">
        <v>47.7</v>
      </c>
      <c r="U777">
        <v>53.9</v>
      </c>
      <c r="V777">
        <v>55.7</v>
      </c>
      <c r="W777">
        <v>44.3</v>
      </c>
    </row>
    <row r="778" spans="2:23" hidden="1" x14ac:dyDescent="0.25">
      <c r="B778" t="s">
        <v>4824</v>
      </c>
      <c r="C778" t="s">
        <v>4817</v>
      </c>
      <c r="D778" s="25">
        <v>0.45833333333333331</v>
      </c>
      <c r="E778" t="s">
        <v>4838</v>
      </c>
      <c r="F778" t="s">
        <v>4839</v>
      </c>
      <c r="H778">
        <v>42.1</v>
      </c>
      <c r="I778">
        <v>25.8</v>
      </c>
      <c r="J778">
        <v>32.1</v>
      </c>
      <c r="K778">
        <v>67.900000000000006</v>
      </c>
      <c r="L778">
        <v>57.9</v>
      </c>
      <c r="M778">
        <v>74.2</v>
      </c>
      <c r="N778">
        <v>29.2</v>
      </c>
      <c r="O778">
        <v>36.299999999999997</v>
      </c>
      <c r="P778">
        <v>34.6</v>
      </c>
      <c r="Q778">
        <v>81.099999999999994</v>
      </c>
      <c r="R778">
        <v>86.8</v>
      </c>
      <c r="S778">
        <v>67</v>
      </c>
      <c r="T778">
        <v>33</v>
      </c>
      <c r="U778">
        <v>38.6</v>
      </c>
      <c r="V778">
        <v>68.5</v>
      </c>
      <c r="W778">
        <v>31.5</v>
      </c>
    </row>
    <row r="779" spans="2:23" hidden="1" x14ac:dyDescent="0.25">
      <c r="B779" t="s">
        <v>4824</v>
      </c>
      <c r="C779" t="s">
        <v>4817</v>
      </c>
      <c r="D779" s="25">
        <v>0.45833333333333331</v>
      </c>
      <c r="E779" t="s">
        <v>4840</v>
      </c>
      <c r="F779" t="s">
        <v>4841</v>
      </c>
      <c r="H779">
        <v>45.2</v>
      </c>
      <c r="I779">
        <v>25.5</v>
      </c>
      <c r="J779">
        <v>29.2</v>
      </c>
      <c r="K779">
        <v>70.8</v>
      </c>
      <c r="L779">
        <v>54.8</v>
      </c>
      <c r="M779">
        <v>74.5</v>
      </c>
      <c r="N779">
        <v>36.6</v>
      </c>
      <c r="O779">
        <v>37.200000000000003</v>
      </c>
      <c r="P779">
        <v>26.2</v>
      </c>
      <c r="Q779">
        <v>79.099999999999994</v>
      </c>
      <c r="R779">
        <v>86.8</v>
      </c>
      <c r="S779">
        <v>67</v>
      </c>
      <c r="T779">
        <v>33</v>
      </c>
      <c r="U779">
        <v>38.700000000000003</v>
      </c>
      <c r="V779">
        <v>68.099999999999994</v>
      </c>
      <c r="W779">
        <v>31.9</v>
      </c>
    </row>
    <row r="780" spans="2:23" hidden="1" x14ac:dyDescent="0.25">
      <c r="B780" t="s">
        <v>584</v>
      </c>
      <c r="C780" t="s">
        <v>4817</v>
      </c>
      <c r="D780" s="25">
        <v>0.5</v>
      </c>
      <c r="E780" t="s">
        <v>980</v>
      </c>
      <c r="F780" t="s">
        <v>589</v>
      </c>
      <c r="H780">
        <v>41.8</v>
      </c>
      <c r="I780">
        <v>31.4</v>
      </c>
      <c r="J780">
        <v>26.8</v>
      </c>
      <c r="K780">
        <v>73.2</v>
      </c>
      <c r="L780">
        <v>58.2</v>
      </c>
      <c r="M780">
        <v>68.599999999999994</v>
      </c>
      <c r="N780">
        <v>23.7</v>
      </c>
      <c r="O780">
        <v>48.1</v>
      </c>
      <c r="P780">
        <v>28.2</v>
      </c>
      <c r="Q780">
        <v>62.8</v>
      </c>
      <c r="R780">
        <v>65.2</v>
      </c>
      <c r="S780">
        <v>37</v>
      </c>
      <c r="T780">
        <v>63</v>
      </c>
      <c r="U780">
        <v>68.099999999999994</v>
      </c>
      <c r="V780">
        <v>44.5</v>
      </c>
      <c r="W780">
        <v>55.5</v>
      </c>
    </row>
    <row r="781" spans="2:23" hidden="1" x14ac:dyDescent="0.25">
      <c r="B781" t="s">
        <v>474</v>
      </c>
      <c r="C781" t="s">
        <v>4817</v>
      </c>
      <c r="D781" s="25">
        <v>0.5</v>
      </c>
      <c r="E781" t="s">
        <v>251</v>
      </c>
      <c r="F781" t="s">
        <v>141</v>
      </c>
      <c r="H781">
        <v>56.9</v>
      </c>
      <c r="I781">
        <v>26.1</v>
      </c>
      <c r="J781">
        <v>17</v>
      </c>
      <c r="K781">
        <v>83</v>
      </c>
      <c r="L781">
        <v>43.1</v>
      </c>
      <c r="M781">
        <v>73.900000000000006</v>
      </c>
      <c r="N781">
        <v>39.4</v>
      </c>
      <c r="O781">
        <v>41.5</v>
      </c>
      <c r="P781">
        <v>19.100000000000001</v>
      </c>
      <c r="Q781">
        <v>71</v>
      </c>
      <c r="R781">
        <v>73.099999999999994</v>
      </c>
      <c r="S781">
        <v>46.6</v>
      </c>
      <c r="T781">
        <v>53.4</v>
      </c>
      <c r="U781">
        <v>60.9</v>
      </c>
      <c r="V781">
        <v>47.3</v>
      </c>
      <c r="W781">
        <v>52.7</v>
      </c>
    </row>
    <row r="782" spans="2:23" hidden="1" x14ac:dyDescent="0.25">
      <c r="B782" t="s">
        <v>638</v>
      </c>
      <c r="C782" t="s">
        <v>4817</v>
      </c>
      <c r="D782" s="25">
        <v>0.5</v>
      </c>
      <c r="E782" t="s">
        <v>673</v>
      </c>
      <c r="F782" t="s">
        <v>639</v>
      </c>
      <c r="H782">
        <v>31.8</v>
      </c>
      <c r="I782">
        <v>25.8</v>
      </c>
      <c r="J782">
        <v>42.3</v>
      </c>
      <c r="K782">
        <v>57.7</v>
      </c>
      <c r="L782">
        <v>68.2</v>
      </c>
      <c r="M782">
        <v>74.2</v>
      </c>
      <c r="N782">
        <v>28.8</v>
      </c>
      <c r="O782">
        <v>44.7</v>
      </c>
      <c r="P782">
        <v>26.4</v>
      </c>
      <c r="Q782">
        <v>67.8</v>
      </c>
      <c r="R782">
        <v>88.2</v>
      </c>
      <c r="S782">
        <v>69.5</v>
      </c>
      <c r="T782">
        <v>30.5</v>
      </c>
      <c r="U782">
        <v>35.9</v>
      </c>
      <c r="V782">
        <v>70.5</v>
      </c>
      <c r="W782">
        <v>29.5</v>
      </c>
    </row>
    <row r="783" spans="2:23" hidden="1" x14ac:dyDescent="0.25">
      <c r="B783" t="s">
        <v>451</v>
      </c>
      <c r="C783" t="s">
        <v>4817</v>
      </c>
      <c r="D783" s="25">
        <v>0.5</v>
      </c>
      <c r="E783" t="s">
        <v>2220</v>
      </c>
      <c r="F783" t="s">
        <v>227</v>
      </c>
      <c r="H783">
        <v>57.3</v>
      </c>
      <c r="I783">
        <v>24.1</v>
      </c>
      <c r="J783">
        <v>18.600000000000001</v>
      </c>
      <c r="K783">
        <v>81.400000000000006</v>
      </c>
      <c r="L783">
        <v>42.7</v>
      </c>
      <c r="M783">
        <v>75.900000000000006</v>
      </c>
      <c r="N783">
        <v>45.2</v>
      </c>
      <c r="O783">
        <v>36.4</v>
      </c>
      <c r="P783">
        <v>18.3</v>
      </c>
      <c r="Q783">
        <v>77.900000000000006</v>
      </c>
      <c r="R783">
        <v>84.2</v>
      </c>
      <c r="S783">
        <v>62.7</v>
      </c>
      <c r="T783">
        <v>37.299999999999997</v>
      </c>
      <c r="U783">
        <v>44.5</v>
      </c>
      <c r="V783">
        <v>60.7</v>
      </c>
      <c r="W783">
        <v>39.299999999999997</v>
      </c>
    </row>
    <row r="784" spans="2:23" hidden="1" x14ac:dyDescent="0.25">
      <c r="B784" t="s">
        <v>451</v>
      </c>
      <c r="C784" t="s">
        <v>4817</v>
      </c>
      <c r="D784" s="25">
        <v>0.5</v>
      </c>
      <c r="E784" t="s">
        <v>600</v>
      </c>
      <c r="F784" t="s">
        <v>2219</v>
      </c>
      <c r="H784">
        <v>39.200000000000003</v>
      </c>
      <c r="I784">
        <v>27</v>
      </c>
      <c r="J784">
        <v>33.799999999999997</v>
      </c>
      <c r="K784">
        <v>66.2</v>
      </c>
      <c r="L784">
        <v>60.8</v>
      </c>
      <c r="M784">
        <v>73</v>
      </c>
      <c r="N784">
        <v>31.9</v>
      </c>
      <c r="O784">
        <v>40.200000000000003</v>
      </c>
      <c r="P784">
        <v>27.8</v>
      </c>
      <c r="Q784">
        <v>74.8</v>
      </c>
      <c r="R784">
        <v>82.5</v>
      </c>
      <c r="S784">
        <v>59.6</v>
      </c>
      <c r="T784">
        <v>40.4</v>
      </c>
      <c r="U784">
        <v>46</v>
      </c>
      <c r="V784">
        <v>63.1</v>
      </c>
      <c r="W784">
        <v>36.9</v>
      </c>
    </row>
    <row r="785" spans="2:23" hidden="1" x14ac:dyDescent="0.25">
      <c r="B785" t="s">
        <v>486</v>
      </c>
      <c r="C785" t="s">
        <v>4817</v>
      </c>
      <c r="D785" s="25">
        <v>0.5</v>
      </c>
      <c r="E785" t="s">
        <v>1123</v>
      </c>
      <c r="F785" t="s">
        <v>1124</v>
      </c>
      <c r="H785">
        <v>50.3</v>
      </c>
      <c r="I785">
        <v>28.4</v>
      </c>
      <c r="J785">
        <v>21.3</v>
      </c>
      <c r="K785">
        <v>78.7</v>
      </c>
      <c r="L785">
        <v>49.7</v>
      </c>
      <c r="M785">
        <v>71.599999999999994</v>
      </c>
      <c r="N785">
        <v>32.5</v>
      </c>
      <c r="O785">
        <v>45.1</v>
      </c>
      <c r="P785">
        <v>22.5</v>
      </c>
      <c r="Q785">
        <v>66.8</v>
      </c>
      <c r="R785">
        <v>70.400000000000006</v>
      </c>
      <c r="S785">
        <v>43.1</v>
      </c>
      <c r="T785">
        <v>56.9</v>
      </c>
      <c r="U785">
        <v>63.2</v>
      </c>
      <c r="V785">
        <v>47.3</v>
      </c>
      <c r="W785">
        <v>52.7</v>
      </c>
    </row>
    <row r="786" spans="2:23" hidden="1" x14ac:dyDescent="0.25">
      <c r="B786" t="s">
        <v>4236</v>
      </c>
      <c r="C786" t="s">
        <v>4817</v>
      </c>
      <c r="D786" s="25">
        <v>0.50694444444444442</v>
      </c>
      <c r="E786" t="s">
        <v>4842</v>
      </c>
      <c r="F786" t="s">
        <v>3034</v>
      </c>
      <c r="H786">
        <v>47.5</v>
      </c>
      <c r="I786">
        <v>29.9</v>
      </c>
      <c r="J786">
        <v>22.6</v>
      </c>
      <c r="K786">
        <v>77.400000000000006</v>
      </c>
      <c r="L786">
        <v>52.5</v>
      </c>
      <c r="M786">
        <v>70.099999999999994</v>
      </c>
      <c r="N786">
        <v>42</v>
      </c>
      <c r="O786">
        <v>41.8</v>
      </c>
      <c r="P786">
        <v>16.2</v>
      </c>
      <c r="Q786">
        <v>69.599999999999994</v>
      </c>
      <c r="R786">
        <v>66.900000000000006</v>
      </c>
      <c r="S786">
        <v>38.9</v>
      </c>
      <c r="T786">
        <v>61.1</v>
      </c>
      <c r="U786">
        <v>66.8</v>
      </c>
      <c r="V786">
        <v>44.7</v>
      </c>
      <c r="W786">
        <v>55.3</v>
      </c>
    </row>
    <row r="787" spans="2:23" hidden="1" x14ac:dyDescent="0.25">
      <c r="B787" t="s">
        <v>626</v>
      </c>
      <c r="C787" t="s">
        <v>4817</v>
      </c>
      <c r="D787" s="25">
        <v>0.54166666666666663</v>
      </c>
      <c r="E787" t="s">
        <v>4843</v>
      </c>
      <c r="F787" t="s">
        <v>4844</v>
      </c>
      <c r="H787">
        <v>45.4</v>
      </c>
      <c r="I787">
        <v>25.1</v>
      </c>
      <c r="J787">
        <v>29.5</v>
      </c>
      <c r="K787">
        <v>70.5</v>
      </c>
      <c r="L787">
        <v>54.6</v>
      </c>
      <c r="M787">
        <v>74.900000000000006</v>
      </c>
      <c r="N787">
        <v>37.799999999999997</v>
      </c>
      <c r="O787">
        <v>36.299999999999997</v>
      </c>
      <c r="P787">
        <v>25.9</v>
      </c>
      <c r="Q787">
        <v>80.400000000000006</v>
      </c>
      <c r="R787">
        <v>90.2</v>
      </c>
      <c r="S787">
        <v>73.3</v>
      </c>
      <c r="T787">
        <v>26.7</v>
      </c>
      <c r="U787">
        <v>32</v>
      </c>
      <c r="V787">
        <v>73</v>
      </c>
      <c r="W787">
        <v>27</v>
      </c>
    </row>
    <row r="788" spans="2:23" hidden="1" x14ac:dyDescent="0.25">
      <c r="B788" t="s">
        <v>626</v>
      </c>
      <c r="C788" t="s">
        <v>4817</v>
      </c>
      <c r="D788" s="25">
        <v>0.54166666666666663</v>
      </c>
      <c r="E788" t="s">
        <v>4845</v>
      </c>
      <c r="F788" t="s">
        <v>628</v>
      </c>
      <c r="H788">
        <v>30.7</v>
      </c>
      <c r="I788">
        <v>25.5</v>
      </c>
      <c r="J788">
        <v>43.9</v>
      </c>
      <c r="K788">
        <v>56.1</v>
      </c>
      <c r="L788">
        <v>69.3</v>
      </c>
      <c r="M788">
        <v>74.5</v>
      </c>
      <c r="N788">
        <v>30.5</v>
      </c>
      <c r="O788">
        <v>36.700000000000003</v>
      </c>
      <c r="P788">
        <v>32.700000000000003</v>
      </c>
      <c r="Q788">
        <v>80.5</v>
      </c>
      <c r="R788">
        <v>92.3</v>
      </c>
      <c r="S788">
        <v>77.7</v>
      </c>
      <c r="T788">
        <v>22.3</v>
      </c>
      <c r="U788">
        <v>27.2</v>
      </c>
      <c r="V788">
        <v>76.7</v>
      </c>
      <c r="W788">
        <v>23.3</v>
      </c>
    </row>
    <row r="789" spans="2:23" hidden="1" x14ac:dyDescent="0.25">
      <c r="B789" t="s">
        <v>626</v>
      </c>
      <c r="C789" t="s">
        <v>4817</v>
      </c>
      <c r="D789" s="25">
        <v>0.54166666666666663</v>
      </c>
      <c r="E789" t="s">
        <v>627</v>
      </c>
      <c r="F789" t="s">
        <v>4846</v>
      </c>
      <c r="H789">
        <v>45</v>
      </c>
      <c r="I789">
        <v>25.1</v>
      </c>
      <c r="J789">
        <v>29.9</v>
      </c>
      <c r="K789">
        <v>70.099999999999994</v>
      </c>
      <c r="L789">
        <v>55</v>
      </c>
      <c r="M789">
        <v>74.900000000000006</v>
      </c>
      <c r="N789">
        <v>43.3</v>
      </c>
      <c r="O789">
        <v>33</v>
      </c>
      <c r="P789">
        <v>23.7</v>
      </c>
      <c r="Q789">
        <v>84.6</v>
      </c>
      <c r="R789">
        <v>91.8</v>
      </c>
      <c r="S789">
        <v>76.599999999999994</v>
      </c>
      <c r="T789">
        <v>23.4</v>
      </c>
      <c r="U789">
        <v>28.4</v>
      </c>
      <c r="V789">
        <v>75.7</v>
      </c>
      <c r="W789">
        <v>24.3</v>
      </c>
    </row>
    <row r="790" spans="2:23" hidden="1" x14ac:dyDescent="0.25">
      <c r="B790" t="s">
        <v>626</v>
      </c>
      <c r="C790" t="s">
        <v>4817</v>
      </c>
      <c r="D790" s="25">
        <v>0.54166666666666663</v>
      </c>
      <c r="E790" t="s">
        <v>1242</v>
      </c>
      <c r="F790" t="s">
        <v>4847</v>
      </c>
      <c r="H790">
        <v>27.9</v>
      </c>
      <c r="I790">
        <v>25.5</v>
      </c>
      <c r="J790">
        <v>46.6</v>
      </c>
      <c r="K790">
        <v>53.4</v>
      </c>
      <c r="L790">
        <v>72.099999999999994</v>
      </c>
      <c r="M790">
        <v>74.5</v>
      </c>
      <c r="N790">
        <v>26.4</v>
      </c>
      <c r="O790">
        <v>37.4</v>
      </c>
      <c r="P790">
        <v>36.200000000000003</v>
      </c>
      <c r="Q790">
        <v>79.2</v>
      </c>
      <c r="R790">
        <v>92.9</v>
      </c>
      <c r="S790">
        <v>79.099999999999994</v>
      </c>
      <c r="T790">
        <v>20.9</v>
      </c>
      <c r="U790">
        <v>25.8</v>
      </c>
      <c r="V790">
        <v>77.400000000000006</v>
      </c>
      <c r="W790">
        <v>22.6</v>
      </c>
    </row>
    <row r="791" spans="2:23" hidden="1" x14ac:dyDescent="0.25">
      <c r="B791" t="s">
        <v>474</v>
      </c>
      <c r="C791" t="s">
        <v>4817</v>
      </c>
      <c r="D791" s="25">
        <v>0.54166666666666663</v>
      </c>
      <c r="E791" t="s">
        <v>989</v>
      </c>
      <c r="F791" t="s">
        <v>602</v>
      </c>
      <c r="H791">
        <v>36.799999999999997</v>
      </c>
      <c r="I791">
        <v>28.1</v>
      </c>
      <c r="J791">
        <v>35.1</v>
      </c>
      <c r="K791">
        <v>64.900000000000006</v>
      </c>
      <c r="L791">
        <v>63.2</v>
      </c>
      <c r="M791">
        <v>71.900000000000006</v>
      </c>
      <c r="N791">
        <v>27.8</v>
      </c>
      <c r="O791">
        <v>42.2</v>
      </c>
      <c r="P791">
        <v>29.9</v>
      </c>
      <c r="Q791">
        <v>71.8</v>
      </c>
      <c r="R791">
        <v>78.599999999999994</v>
      </c>
      <c r="S791">
        <v>53.9</v>
      </c>
      <c r="T791">
        <v>46.1</v>
      </c>
      <c r="U791">
        <v>51.7</v>
      </c>
      <c r="V791">
        <v>58.7</v>
      </c>
      <c r="W791">
        <v>41.3</v>
      </c>
    </row>
    <row r="792" spans="2:23" hidden="1" x14ac:dyDescent="0.25">
      <c r="B792" t="s">
        <v>569</v>
      </c>
      <c r="C792" t="s">
        <v>4817</v>
      </c>
      <c r="D792" s="25">
        <v>0.54166666666666663</v>
      </c>
      <c r="E792" t="s">
        <v>1236</v>
      </c>
      <c r="F792" t="s">
        <v>1245</v>
      </c>
      <c r="H792">
        <v>18.2</v>
      </c>
      <c r="I792">
        <v>24.7</v>
      </c>
      <c r="J792">
        <v>57.1</v>
      </c>
      <c r="K792">
        <v>42.9</v>
      </c>
      <c r="L792">
        <v>81.8</v>
      </c>
      <c r="M792">
        <v>75.3</v>
      </c>
      <c r="N792">
        <v>14.5</v>
      </c>
      <c r="O792">
        <v>34.799999999999997</v>
      </c>
      <c r="P792">
        <v>50.7</v>
      </c>
      <c r="Q792">
        <v>79.2</v>
      </c>
      <c r="R792">
        <v>89.1</v>
      </c>
      <c r="S792">
        <v>71.400000000000006</v>
      </c>
      <c r="T792">
        <v>28.6</v>
      </c>
      <c r="U792">
        <v>35.200000000000003</v>
      </c>
      <c r="V792">
        <v>67.7</v>
      </c>
      <c r="W792">
        <v>32.299999999999997</v>
      </c>
    </row>
    <row r="793" spans="2:23" hidden="1" x14ac:dyDescent="0.25">
      <c r="B793" t="s">
        <v>569</v>
      </c>
      <c r="C793" t="s">
        <v>4817</v>
      </c>
      <c r="D793" s="25">
        <v>0.54166666666666663</v>
      </c>
      <c r="E793" t="s">
        <v>4848</v>
      </c>
      <c r="F793" t="s">
        <v>619</v>
      </c>
      <c r="H793">
        <v>59</v>
      </c>
      <c r="I793">
        <v>23.7</v>
      </c>
      <c r="J793">
        <v>17.3</v>
      </c>
      <c r="K793">
        <v>82.7</v>
      </c>
      <c r="L793">
        <v>41</v>
      </c>
      <c r="M793">
        <v>76.3</v>
      </c>
      <c r="N793">
        <v>31.6</v>
      </c>
      <c r="O793">
        <v>41.7</v>
      </c>
      <c r="P793">
        <v>26.7</v>
      </c>
      <c r="Q793">
        <v>72.400000000000006</v>
      </c>
      <c r="R793">
        <v>84.6</v>
      </c>
      <c r="S793">
        <v>63.4</v>
      </c>
      <c r="T793">
        <v>36.6</v>
      </c>
      <c r="U793">
        <v>44</v>
      </c>
      <c r="V793">
        <v>60.5</v>
      </c>
      <c r="W793">
        <v>39.5</v>
      </c>
    </row>
    <row r="794" spans="2:23" hidden="1" x14ac:dyDescent="0.25">
      <c r="B794" t="s">
        <v>450</v>
      </c>
      <c r="C794" t="s">
        <v>4817</v>
      </c>
      <c r="D794" s="25">
        <v>0.54166666666666663</v>
      </c>
      <c r="E794" t="s">
        <v>622</v>
      </c>
      <c r="F794" t="s">
        <v>225</v>
      </c>
      <c r="H794">
        <v>33.200000000000003</v>
      </c>
      <c r="I794">
        <v>28.1</v>
      </c>
      <c r="J794">
        <v>38.700000000000003</v>
      </c>
      <c r="K794">
        <v>61.3</v>
      </c>
      <c r="L794">
        <v>66.8</v>
      </c>
      <c r="M794">
        <v>71.900000000000006</v>
      </c>
      <c r="N794">
        <v>23.9</v>
      </c>
      <c r="O794">
        <v>42.8</v>
      </c>
      <c r="P794">
        <v>33.299999999999997</v>
      </c>
      <c r="Q794">
        <v>70.7</v>
      </c>
      <c r="R794">
        <v>78.900000000000006</v>
      </c>
      <c r="S794">
        <v>54.2</v>
      </c>
      <c r="T794">
        <v>45.8</v>
      </c>
      <c r="U794">
        <v>51.4</v>
      </c>
      <c r="V794">
        <v>58.9</v>
      </c>
      <c r="W794">
        <v>41.1</v>
      </c>
    </row>
    <row r="795" spans="2:23" hidden="1" x14ac:dyDescent="0.25">
      <c r="B795" t="s">
        <v>465</v>
      </c>
      <c r="C795" t="s">
        <v>4817</v>
      </c>
      <c r="D795" s="25">
        <v>0.54166666666666663</v>
      </c>
      <c r="E795" t="s">
        <v>614</v>
      </c>
      <c r="F795" t="s">
        <v>34</v>
      </c>
      <c r="H795">
        <v>21.5</v>
      </c>
      <c r="I795">
        <v>25.9</v>
      </c>
      <c r="J795">
        <v>52.6</v>
      </c>
      <c r="K795">
        <v>47.4</v>
      </c>
      <c r="L795">
        <v>78.5</v>
      </c>
      <c r="M795">
        <v>74.099999999999994</v>
      </c>
      <c r="N795">
        <v>26</v>
      </c>
      <c r="O795">
        <v>36.700000000000003</v>
      </c>
      <c r="P795">
        <v>37.4</v>
      </c>
      <c r="Q795">
        <v>80.3</v>
      </c>
      <c r="R795">
        <v>84.2</v>
      </c>
      <c r="S795">
        <v>62.5</v>
      </c>
      <c r="T795">
        <v>37.5</v>
      </c>
      <c r="U795">
        <v>44.1</v>
      </c>
      <c r="V795">
        <v>62.3</v>
      </c>
      <c r="W795">
        <v>37.700000000000003</v>
      </c>
    </row>
    <row r="796" spans="2:23" hidden="1" x14ac:dyDescent="0.25">
      <c r="B796" t="s">
        <v>1007</v>
      </c>
      <c r="C796" t="s">
        <v>4817</v>
      </c>
      <c r="D796" s="25">
        <v>0.54166666666666663</v>
      </c>
      <c r="E796" t="s">
        <v>1205</v>
      </c>
      <c r="F796" t="s">
        <v>4849</v>
      </c>
      <c r="H796">
        <v>38.5</v>
      </c>
      <c r="I796">
        <v>34.1</v>
      </c>
      <c r="J796">
        <v>27.4</v>
      </c>
      <c r="K796">
        <v>72.599999999999994</v>
      </c>
      <c r="L796">
        <v>61.5</v>
      </c>
      <c r="M796">
        <v>65.900000000000006</v>
      </c>
      <c r="N796" t="s">
        <v>20</v>
      </c>
      <c r="O796" t="s">
        <v>20</v>
      </c>
      <c r="P796" t="s">
        <v>20</v>
      </c>
      <c r="Q796" t="s">
        <v>20</v>
      </c>
      <c r="R796">
        <v>58</v>
      </c>
      <c r="S796">
        <v>29.7</v>
      </c>
      <c r="T796">
        <v>70.3</v>
      </c>
      <c r="U796">
        <v>74.8</v>
      </c>
      <c r="V796">
        <v>38.6</v>
      </c>
      <c r="W796">
        <v>61.4</v>
      </c>
    </row>
    <row r="797" spans="2:23" hidden="1" x14ac:dyDescent="0.25">
      <c r="B797" t="s">
        <v>485</v>
      </c>
      <c r="C797" t="s">
        <v>4817</v>
      </c>
      <c r="D797" s="25">
        <v>0.5625</v>
      </c>
      <c r="E797" t="s">
        <v>748</v>
      </c>
      <c r="F797" t="s">
        <v>183</v>
      </c>
      <c r="H797">
        <v>40.4</v>
      </c>
      <c r="I797">
        <v>27.3</v>
      </c>
      <c r="J797">
        <v>32.200000000000003</v>
      </c>
      <c r="K797">
        <v>67.8</v>
      </c>
      <c r="L797">
        <v>59.6</v>
      </c>
      <c r="M797">
        <v>72.7</v>
      </c>
      <c r="N797">
        <v>27.7</v>
      </c>
      <c r="O797">
        <v>41.8</v>
      </c>
      <c r="P797">
        <v>30.5</v>
      </c>
      <c r="Q797">
        <v>72.5</v>
      </c>
      <c r="R797">
        <v>80.599999999999994</v>
      </c>
      <c r="S797">
        <v>56.8</v>
      </c>
      <c r="T797">
        <v>43.2</v>
      </c>
      <c r="U797">
        <v>48.8</v>
      </c>
      <c r="V797">
        <v>60.8</v>
      </c>
      <c r="W797">
        <v>39.200000000000003</v>
      </c>
    </row>
    <row r="798" spans="2:23" hidden="1" x14ac:dyDescent="0.25">
      <c r="B798" t="s">
        <v>4236</v>
      </c>
      <c r="C798" t="s">
        <v>4817</v>
      </c>
      <c r="D798" s="25">
        <v>0.58333333333333337</v>
      </c>
      <c r="E798" t="s">
        <v>4464</v>
      </c>
      <c r="F798" t="s">
        <v>3030</v>
      </c>
      <c r="H798">
        <v>42.4</v>
      </c>
      <c r="I798">
        <v>28.5</v>
      </c>
      <c r="J798">
        <v>29.1</v>
      </c>
      <c r="K798">
        <v>70.900000000000006</v>
      </c>
      <c r="L798">
        <v>57.6</v>
      </c>
      <c r="M798">
        <v>71.5</v>
      </c>
      <c r="N798">
        <v>43.2</v>
      </c>
      <c r="O798">
        <v>42.1</v>
      </c>
      <c r="P798">
        <v>14.6</v>
      </c>
      <c r="Q798">
        <v>68.400000000000006</v>
      </c>
      <c r="R798">
        <v>75.3</v>
      </c>
      <c r="S798">
        <v>49.2</v>
      </c>
      <c r="T798">
        <v>50.8</v>
      </c>
      <c r="U798">
        <v>56.5</v>
      </c>
      <c r="V798">
        <v>54.6</v>
      </c>
      <c r="W798">
        <v>45.4</v>
      </c>
    </row>
    <row r="799" spans="2:23" hidden="1" x14ac:dyDescent="0.25">
      <c r="B799" t="s">
        <v>1052</v>
      </c>
      <c r="C799" t="s">
        <v>4817</v>
      </c>
      <c r="D799" s="25">
        <v>0.58333333333333337</v>
      </c>
      <c r="E799" t="s">
        <v>1104</v>
      </c>
      <c r="F799" t="s">
        <v>1101</v>
      </c>
      <c r="H799">
        <v>39.5</v>
      </c>
      <c r="I799">
        <v>33.9</v>
      </c>
      <c r="J799">
        <v>26.6</v>
      </c>
      <c r="K799">
        <v>73.400000000000006</v>
      </c>
      <c r="L799">
        <v>60.5</v>
      </c>
      <c r="M799">
        <v>66.099999999999994</v>
      </c>
      <c r="N799">
        <v>18.399999999999999</v>
      </c>
      <c r="O799">
        <v>67.900000000000006</v>
      </c>
      <c r="P799">
        <v>13.7</v>
      </c>
      <c r="Q799">
        <v>35.5</v>
      </c>
      <c r="R799">
        <v>58</v>
      </c>
      <c r="S799">
        <v>29.7</v>
      </c>
      <c r="T799">
        <v>70.3</v>
      </c>
      <c r="U799">
        <v>74.8</v>
      </c>
      <c r="V799">
        <v>38.4</v>
      </c>
      <c r="W799">
        <v>61.6</v>
      </c>
    </row>
    <row r="800" spans="2:23" hidden="1" x14ac:dyDescent="0.25">
      <c r="B800" t="s">
        <v>647</v>
      </c>
      <c r="C800" t="s">
        <v>4817</v>
      </c>
      <c r="D800" s="25">
        <v>0.625</v>
      </c>
      <c r="E800" t="s">
        <v>698</v>
      </c>
      <c r="F800" t="s">
        <v>699</v>
      </c>
      <c r="H800">
        <v>29</v>
      </c>
      <c r="I800">
        <v>35.200000000000003</v>
      </c>
      <c r="J800">
        <v>35.799999999999997</v>
      </c>
      <c r="K800">
        <v>64.2</v>
      </c>
      <c r="L800">
        <v>71</v>
      </c>
      <c r="M800">
        <v>64.8</v>
      </c>
      <c r="N800">
        <v>19.899999999999999</v>
      </c>
      <c r="O800">
        <v>56.1</v>
      </c>
      <c r="P800">
        <v>24</v>
      </c>
      <c r="Q800">
        <v>51.1</v>
      </c>
      <c r="R800">
        <v>56.6</v>
      </c>
      <c r="S800">
        <v>28.4</v>
      </c>
      <c r="T800">
        <v>71.599999999999994</v>
      </c>
      <c r="U800">
        <v>75.8</v>
      </c>
      <c r="V800">
        <v>37.700000000000003</v>
      </c>
      <c r="W800">
        <v>62.3</v>
      </c>
    </row>
    <row r="801" spans="2:23" hidden="1" x14ac:dyDescent="0.25">
      <c r="B801" t="s">
        <v>647</v>
      </c>
      <c r="C801" t="s">
        <v>4817</v>
      </c>
      <c r="D801" s="25">
        <v>0.625</v>
      </c>
      <c r="E801" t="s">
        <v>339</v>
      </c>
      <c r="F801" t="s">
        <v>1113</v>
      </c>
      <c r="H801">
        <v>41.1</v>
      </c>
      <c r="I801">
        <v>34.1</v>
      </c>
      <c r="J801">
        <v>24.8</v>
      </c>
      <c r="K801">
        <v>75.2</v>
      </c>
      <c r="L801">
        <v>58.9</v>
      </c>
      <c r="M801">
        <v>65.900000000000006</v>
      </c>
      <c r="N801">
        <v>34.6</v>
      </c>
      <c r="O801">
        <v>52.4</v>
      </c>
      <c r="P801">
        <v>13</v>
      </c>
      <c r="Q801">
        <v>54.5</v>
      </c>
      <c r="R801">
        <v>56.6</v>
      </c>
      <c r="S801">
        <v>28.4</v>
      </c>
      <c r="T801">
        <v>71.599999999999994</v>
      </c>
      <c r="U801">
        <v>76.099999999999994</v>
      </c>
      <c r="V801">
        <v>36.9</v>
      </c>
      <c r="W801">
        <v>63.1</v>
      </c>
    </row>
    <row r="802" spans="2:23" hidden="1" x14ac:dyDescent="0.25">
      <c r="B802" t="s">
        <v>647</v>
      </c>
      <c r="C802" t="s">
        <v>4817</v>
      </c>
      <c r="D802" s="25">
        <v>0.625</v>
      </c>
      <c r="E802" t="s">
        <v>1141</v>
      </c>
      <c r="F802" t="s">
        <v>1137</v>
      </c>
      <c r="H802">
        <v>34.9</v>
      </c>
      <c r="I802">
        <v>32.299999999999997</v>
      </c>
      <c r="J802">
        <v>32.799999999999997</v>
      </c>
      <c r="K802">
        <v>67.2</v>
      </c>
      <c r="L802">
        <v>65.099999999999994</v>
      </c>
      <c r="M802">
        <v>67.7</v>
      </c>
      <c r="N802">
        <v>21.2</v>
      </c>
      <c r="O802">
        <v>54.1</v>
      </c>
      <c r="P802">
        <v>24.7</v>
      </c>
      <c r="Q802">
        <v>53.9</v>
      </c>
      <c r="R802">
        <v>64.8</v>
      </c>
      <c r="S802">
        <v>36.5</v>
      </c>
      <c r="T802">
        <v>63.5</v>
      </c>
      <c r="U802">
        <v>68.3</v>
      </c>
      <c r="V802">
        <v>44.9</v>
      </c>
      <c r="W802">
        <v>55.1</v>
      </c>
    </row>
    <row r="803" spans="2:23" hidden="1" x14ac:dyDescent="0.25">
      <c r="B803" t="s">
        <v>647</v>
      </c>
      <c r="C803" t="s">
        <v>4817</v>
      </c>
      <c r="D803" s="25">
        <v>0.625</v>
      </c>
      <c r="E803" t="s">
        <v>335</v>
      </c>
      <c r="F803" t="s">
        <v>648</v>
      </c>
      <c r="H803">
        <v>34.200000000000003</v>
      </c>
      <c r="I803">
        <v>37.6</v>
      </c>
      <c r="J803">
        <v>28.2</v>
      </c>
      <c r="K803">
        <v>71.8</v>
      </c>
      <c r="L803">
        <v>65.8</v>
      </c>
      <c r="M803">
        <v>62.4</v>
      </c>
      <c r="N803">
        <v>27.6</v>
      </c>
      <c r="O803">
        <v>51.6</v>
      </c>
      <c r="P803">
        <v>20.8</v>
      </c>
      <c r="Q803">
        <v>57.4</v>
      </c>
      <c r="R803">
        <v>49.1</v>
      </c>
      <c r="S803">
        <v>21.9</v>
      </c>
      <c r="T803">
        <v>78.099999999999994</v>
      </c>
      <c r="U803">
        <v>81.599999999999994</v>
      </c>
      <c r="V803">
        <v>31.7</v>
      </c>
      <c r="W803">
        <v>68.3</v>
      </c>
    </row>
    <row r="804" spans="2:23" hidden="1" x14ac:dyDescent="0.25">
      <c r="B804" t="s">
        <v>647</v>
      </c>
      <c r="C804" t="s">
        <v>4817</v>
      </c>
      <c r="D804" s="25">
        <v>0.625</v>
      </c>
      <c r="E804" t="s">
        <v>1116</v>
      </c>
      <c r="F804" t="s">
        <v>1162</v>
      </c>
      <c r="H804">
        <v>42.7</v>
      </c>
      <c r="I804">
        <v>33.299999999999997</v>
      </c>
      <c r="J804">
        <v>24</v>
      </c>
      <c r="K804">
        <v>76</v>
      </c>
      <c r="L804">
        <v>57.3</v>
      </c>
      <c r="M804">
        <v>66.7</v>
      </c>
      <c r="N804">
        <v>22.9</v>
      </c>
      <c r="O804">
        <v>51.7</v>
      </c>
      <c r="P804">
        <v>25.4</v>
      </c>
      <c r="Q804">
        <v>57.4</v>
      </c>
      <c r="R804">
        <v>58.3</v>
      </c>
      <c r="S804">
        <v>30</v>
      </c>
      <c r="T804">
        <v>70</v>
      </c>
      <c r="U804">
        <v>74.8</v>
      </c>
      <c r="V804">
        <v>38</v>
      </c>
      <c r="W804">
        <v>62</v>
      </c>
    </row>
    <row r="805" spans="2:23" hidden="1" x14ac:dyDescent="0.25">
      <c r="B805" t="s">
        <v>647</v>
      </c>
      <c r="C805" t="s">
        <v>4817</v>
      </c>
      <c r="D805" s="25">
        <v>0.625</v>
      </c>
      <c r="E805" t="s">
        <v>683</v>
      </c>
      <c r="F805" t="s">
        <v>703</v>
      </c>
      <c r="H805">
        <v>35.1</v>
      </c>
      <c r="I805">
        <v>36.700000000000003</v>
      </c>
      <c r="J805">
        <v>28.2</v>
      </c>
      <c r="K805">
        <v>71.8</v>
      </c>
      <c r="L805">
        <v>64.900000000000006</v>
      </c>
      <c r="M805">
        <v>63.3</v>
      </c>
      <c r="N805">
        <v>19.8</v>
      </c>
      <c r="O805">
        <v>54.1</v>
      </c>
      <c r="P805">
        <v>26</v>
      </c>
      <c r="Q805">
        <v>53.9</v>
      </c>
      <c r="R805">
        <v>51.4</v>
      </c>
      <c r="S805">
        <v>23.8</v>
      </c>
      <c r="T805">
        <v>76.2</v>
      </c>
      <c r="U805">
        <v>80</v>
      </c>
      <c r="V805">
        <v>33.5</v>
      </c>
      <c r="W805">
        <v>66.5</v>
      </c>
    </row>
    <row r="806" spans="2:23" hidden="1" x14ac:dyDescent="0.25">
      <c r="B806" t="s">
        <v>705</v>
      </c>
      <c r="C806" t="s">
        <v>4817</v>
      </c>
      <c r="D806" s="25">
        <v>0.625</v>
      </c>
      <c r="E806" t="s">
        <v>711</v>
      </c>
      <c r="F806" t="s">
        <v>718</v>
      </c>
      <c r="H806">
        <v>42.1</v>
      </c>
      <c r="I806">
        <v>31.8</v>
      </c>
      <c r="J806">
        <v>26.2</v>
      </c>
      <c r="K806">
        <v>73.8</v>
      </c>
      <c r="L806">
        <v>57.9</v>
      </c>
      <c r="M806">
        <v>68.2</v>
      </c>
      <c r="N806">
        <v>32.9</v>
      </c>
      <c r="O806">
        <v>44.7</v>
      </c>
      <c r="P806">
        <v>22.4</v>
      </c>
      <c r="Q806">
        <v>67.400000000000006</v>
      </c>
      <c r="R806">
        <v>63.8</v>
      </c>
      <c r="S806">
        <v>35.5</v>
      </c>
      <c r="T806">
        <v>64.5</v>
      </c>
      <c r="U806">
        <v>69.599999999999994</v>
      </c>
      <c r="V806">
        <v>43.1</v>
      </c>
      <c r="W806">
        <v>56.9</v>
      </c>
    </row>
    <row r="807" spans="2:23" hidden="1" x14ac:dyDescent="0.25">
      <c r="B807" t="s">
        <v>705</v>
      </c>
      <c r="C807" t="s">
        <v>4817</v>
      </c>
      <c r="D807" s="25">
        <v>0.625</v>
      </c>
      <c r="E807" t="s">
        <v>719</v>
      </c>
      <c r="F807" t="s">
        <v>724</v>
      </c>
      <c r="H807">
        <v>62.8</v>
      </c>
      <c r="I807">
        <v>26</v>
      </c>
      <c r="J807">
        <v>11.2</v>
      </c>
      <c r="K807">
        <v>88.8</v>
      </c>
      <c r="L807">
        <v>37.200000000000003</v>
      </c>
      <c r="M807">
        <v>74</v>
      </c>
      <c r="N807">
        <v>37.799999999999997</v>
      </c>
      <c r="O807">
        <v>48.1</v>
      </c>
      <c r="P807">
        <v>14</v>
      </c>
      <c r="Q807">
        <v>60.3</v>
      </c>
      <c r="R807">
        <v>63.6</v>
      </c>
      <c r="S807">
        <v>35.6</v>
      </c>
      <c r="T807">
        <v>64.400000000000006</v>
      </c>
      <c r="U807">
        <v>73</v>
      </c>
      <c r="V807">
        <v>33.5</v>
      </c>
      <c r="W807">
        <v>66.5</v>
      </c>
    </row>
    <row r="808" spans="2:23" hidden="1" x14ac:dyDescent="0.25">
      <c r="B808" t="s">
        <v>650</v>
      </c>
      <c r="C808" t="s">
        <v>4817</v>
      </c>
      <c r="D808" s="25">
        <v>0.625</v>
      </c>
      <c r="E808" t="s">
        <v>664</v>
      </c>
      <c r="F808" t="s">
        <v>668</v>
      </c>
      <c r="H808">
        <v>27.7</v>
      </c>
      <c r="I808">
        <v>34.200000000000003</v>
      </c>
      <c r="J808">
        <v>38.1</v>
      </c>
      <c r="K808">
        <v>61.9</v>
      </c>
      <c r="L808">
        <v>72.3</v>
      </c>
      <c r="M808">
        <v>65.8</v>
      </c>
      <c r="N808">
        <v>10.5</v>
      </c>
      <c r="O808">
        <v>53.4</v>
      </c>
      <c r="P808">
        <v>36.1</v>
      </c>
      <c r="Q808">
        <v>52.8</v>
      </c>
      <c r="R808">
        <v>59.5</v>
      </c>
      <c r="S808">
        <v>31.1</v>
      </c>
      <c r="T808">
        <v>68.900000000000006</v>
      </c>
      <c r="U808">
        <v>73.5</v>
      </c>
      <c r="V808">
        <v>39.9</v>
      </c>
      <c r="W808">
        <v>60.1</v>
      </c>
    </row>
    <row r="809" spans="2:23" hidden="1" x14ac:dyDescent="0.25">
      <c r="B809" t="s">
        <v>650</v>
      </c>
      <c r="C809" t="s">
        <v>4817</v>
      </c>
      <c r="D809" s="25">
        <v>0.625</v>
      </c>
      <c r="E809" t="s">
        <v>657</v>
      </c>
      <c r="F809" t="s">
        <v>660</v>
      </c>
      <c r="H809">
        <v>41.8</v>
      </c>
      <c r="I809">
        <v>34.799999999999997</v>
      </c>
      <c r="J809">
        <v>23.4</v>
      </c>
      <c r="K809">
        <v>76.599999999999994</v>
      </c>
      <c r="L809">
        <v>58.2</v>
      </c>
      <c r="M809">
        <v>65.2</v>
      </c>
      <c r="N809">
        <v>28.4</v>
      </c>
      <c r="O809">
        <v>54.5</v>
      </c>
      <c r="P809">
        <v>17.100000000000001</v>
      </c>
      <c r="Q809">
        <v>52.9</v>
      </c>
      <c r="R809">
        <v>53.9</v>
      </c>
      <c r="S809">
        <v>26</v>
      </c>
      <c r="T809">
        <v>74</v>
      </c>
      <c r="U809">
        <v>78.400000000000006</v>
      </c>
      <c r="V809">
        <v>34.4</v>
      </c>
      <c r="W809">
        <v>65.599999999999994</v>
      </c>
    </row>
    <row r="810" spans="2:23" hidden="1" x14ac:dyDescent="0.25">
      <c r="B810" t="s">
        <v>650</v>
      </c>
      <c r="C810" t="s">
        <v>4817</v>
      </c>
      <c r="D810" s="25">
        <v>0.625</v>
      </c>
      <c r="E810" t="s">
        <v>665</v>
      </c>
      <c r="F810" t="s">
        <v>667</v>
      </c>
      <c r="H810">
        <v>30.3</v>
      </c>
      <c r="I810">
        <v>34.200000000000003</v>
      </c>
      <c r="J810">
        <v>35.5</v>
      </c>
      <c r="K810">
        <v>64.5</v>
      </c>
      <c r="L810">
        <v>69.7</v>
      </c>
      <c r="M810">
        <v>65.8</v>
      </c>
      <c r="N810">
        <v>22.2</v>
      </c>
      <c r="O810">
        <v>53.5</v>
      </c>
      <c r="P810">
        <v>24.3</v>
      </c>
      <c r="Q810">
        <v>54.9</v>
      </c>
      <c r="R810">
        <v>59.5</v>
      </c>
      <c r="S810">
        <v>31.1</v>
      </c>
      <c r="T810">
        <v>68.900000000000006</v>
      </c>
      <c r="U810">
        <v>73.3</v>
      </c>
      <c r="V810">
        <v>40.200000000000003</v>
      </c>
      <c r="W810">
        <v>59.8</v>
      </c>
    </row>
    <row r="811" spans="2:23" hidden="1" x14ac:dyDescent="0.25">
      <c r="B811" t="s">
        <v>650</v>
      </c>
      <c r="C811" t="s">
        <v>4817</v>
      </c>
      <c r="D811" s="25">
        <v>0.625</v>
      </c>
      <c r="E811" t="s">
        <v>656</v>
      </c>
      <c r="F811" t="s">
        <v>661</v>
      </c>
      <c r="H811">
        <v>43.6</v>
      </c>
      <c r="I811">
        <v>34.799999999999997</v>
      </c>
      <c r="J811">
        <v>21.6</v>
      </c>
      <c r="K811">
        <v>78.400000000000006</v>
      </c>
      <c r="L811">
        <v>56.4</v>
      </c>
      <c r="M811">
        <v>65.2</v>
      </c>
      <c r="N811">
        <v>32</v>
      </c>
      <c r="O811">
        <v>53.6</v>
      </c>
      <c r="P811">
        <v>14.4</v>
      </c>
      <c r="Q811">
        <v>53.4</v>
      </c>
      <c r="R811">
        <v>52.7</v>
      </c>
      <c r="S811">
        <v>24.9</v>
      </c>
      <c r="T811">
        <v>75.099999999999994</v>
      </c>
      <c r="U811">
        <v>79.5</v>
      </c>
      <c r="V811">
        <v>32.9</v>
      </c>
      <c r="W811">
        <v>67.099999999999994</v>
      </c>
    </row>
    <row r="812" spans="2:23" hidden="1" x14ac:dyDescent="0.25">
      <c r="B812" t="s">
        <v>650</v>
      </c>
      <c r="C812" t="s">
        <v>4817</v>
      </c>
      <c r="D812" s="25">
        <v>0.625</v>
      </c>
      <c r="E812" t="s">
        <v>652</v>
      </c>
      <c r="F812" t="s">
        <v>318</v>
      </c>
      <c r="H812">
        <v>30.2</v>
      </c>
      <c r="I812">
        <v>35.9</v>
      </c>
      <c r="J812">
        <v>33.9</v>
      </c>
      <c r="K812">
        <v>66.099999999999994</v>
      </c>
      <c r="L812">
        <v>69.8</v>
      </c>
      <c r="M812">
        <v>64.099999999999994</v>
      </c>
      <c r="N812">
        <v>19.5</v>
      </c>
      <c r="O812">
        <v>58.2</v>
      </c>
      <c r="P812">
        <v>22.2</v>
      </c>
      <c r="Q812">
        <v>48.2</v>
      </c>
      <c r="R812">
        <v>54.6</v>
      </c>
      <c r="S812">
        <v>26.5</v>
      </c>
      <c r="T812">
        <v>73.5</v>
      </c>
      <c r="U812">
        <v>77.5</v>
      </c>
      <c r="V812">
        <v>36.1</v>
      </c>
      <c r="W812">
        <v>63.9</v>
      </c>
    </row>
    <row r="813" spans="2:23" hidden="1" x14ac:dyDescent="0.25">
      <c r="B813" t="s">
        <v>650</v>
      </c>
      <c r="C813" t="s">
        <v>4817</v>
      </c>
      <c r="D813" s="25">
        <v>0.625</v>
      </c>
      <c r="E813" t="s">
        <v>662</v>
      </c>
      <c r="F813" t="s">
        <v>658</v>
      </c>
      <c r="H813">
        <v>35.1</v>
      </c>
      <c r="I813">
        <v>33.700000000000003</v>
      </c>
      <c r="J813">
        <v>31.2</v>
      </c>
      <c r="K813">
        <v>68.8</v>
      </c>
      <c r="L813">
        <v>64.900000000000006</v>
      </c>
      <c r="M813">
        <v>66.3</v>
      </c>
      <c r="N813">
        <v>15.1</v>
      </c>
      <c r="O813">
        <v>56.5</v>
      </c>
      <c r="P813">
        <v>28.3</v>
      </c>
      <c r="Q813">
        <v>50.1</v>
      </c>
      <c r="R813">
        <v>60.3</v>
      </c>
      <c r="S813">
        <v>31.8</v>
      </c>
      <c r="T813">
        <v>68.2</v>
      </c>
      <c r="U813">
        <v>72.599999999999994</v>
      </c>
      <c r="V813">
        <v>40.9</v>
      </c>
      <c r="W813">
        <v>59.1</v>
      </c>
    </row>
    <row r="814" spans="2:23" hidden="1" x14ac:dyDescent="0.25">
      <c r="B814" t="s">
        <v>482</v>
      </c>
      <c r="C814" t="s">
        <v>4817</v>
      </c>
      <c r="D814" s="25">
        <v>0.625</v>
      </c>
      <c r="E814" t="s">
        <v>1223</v>
      </c>
      <c r="F814" t="s">
        <v>674</v>
      </c>
      <c r="H814">
        <v>44.7</v>
      </c>
      <c r="I814">
        <v>26.8</v>
      </c>
      <c r="J814">
        <v>28.4</v>
      </c>
      <c r="K814">
        <v>71.599999999999994</v>
      </c>
      <c r="L814">
        <v>55.3</v>
      </c>
      <c r="M814">
        <v>73.2</v>
      </c>
      <c r="N814">
        <v>30.9</v>
      </c>
      <c r="O814">
        <v>45.2</v>
      </c>
      <c r="P814">
        <v>23.9</v>
      </c>
      <c r="Q814">
        <v>66.8</v>
      </c>
      <c r="R814">
        <v>80.900000000000006</v>
      </c>
      <c r="S814">
        <v>57.2</v>
      </c>
      <c r="T814">
        <v>42.8</v>
      </c>
      <c r="U814">
        <v>48.7</v>
      </c>
      <c r="V814">
        <v>60.5</v>
      </c>
      <c r="W814">
        <v>39.5</v>
      </c>
    </row>
    <row r="815" spans="2:23" hidden="1" x14ac:dyDescent="0.25">
      <c r="B815" t="s">
        <v>486</v>
      </c>
      <c r="C815" t="s">
        <v>4817</v>
      </c>
      <c r="D815" s="25">
        <v>0.625</v>
      </c>
      <c r="E815" t="s">
        <v>740</v>
      </c>
      <c r="F815" t="s">
        <v>741</v>
      </c>
      <c r="H815">
        <v>56.1</v>
      </c>
      <c r="I815">
        <v>25.2</v>
      </c>
      <c r="J815">
        <v>18.7</v>
      </c>
      <c r="K815">
        <v>81.3</v>
      </c>
      <c r="L815">
        <v>43.9</v>
      </c>
      <c r="M815">
        <v>74.8</v>
      </c>
      <c r="N815">
        <v>38.5</v>
      </c>
      <c r="O815">
        <v>39.9</v>
      </c>
      <c r="P815">
        <v>21.6</v>
      </c>
      <c r="Q815">
        <v>74.099999999999994</v>
      </c>
      <c r="R815">
        <v>78.599999999999994</v>
      </c>
      <c r="S815">
        <v>54</v>
      </c>
      <c r="T815">
        <v>46</v>
      </c>
      <c r="U815">
        <v>53.3</v>
      </c>
      <c r="V815">
        <v>54.1</v>
      </c>
      <c r="W815">
        <v>45.9</v>
      </c>
    </row>
    <row r="816" spans="2:23" hidden="1" x14ac:dyDescent="0.25">
      <c r="B816" t="s">
        <v>470</v>
      </c>
      <c r="C816" t="s">
        <v>4817</v>
      </c>
      <c r="D816" s="25">
        <v>0.64583333333333337</v>
      </c>
      <c r="E816" t="s">
        <v>645</v>
      </c>
      <c r="F816" t="s">
        <v>198</v>
      </c>
      <c r="H816">
        <v>26.5</v>
      </c>
      <c r="I816">
        <v>34</v>
      </c>
      <c r="J816">
        <v>39.5</v>
      </c>
      <c r="K816">
        <v>60.5</v>
      </c>
      <c r="L816">
        <v>73.5</v>
      </c>
      <c r="M816">
        <v>66</v>
      </c>
      <c r="N816">
        <v>23.9</v>
      </c>
      <c r="O816">
        <v>53.7</v>
      </c>
      <c r="P816">
        <v>22.4</v>
      </c>
      <c r="Q816">
        <v>54.6</v>
      </c>
      <c r="R816">
        <v>59.9</v>
      </c>
      <c r="S816">
        <v>31.5</v>
      </c>
      <c r="T816">
        <v>68.5</v>
      </c>
      <c r="U816">
        <v>73.2</v>
      </c>
      <c r="V816">
        <v>40</v>
      </c>
      <c r="W816">
        <v>60</v>
      </c>
    </row>
    <row r="817" spans="2:23" hidden="1" x14ac:dyDescent="0.25">
      <c r="B817" t="s">
        <v>470</v>
      </c>
      <c r="C817" t="s">
        <v>4817</v>
      </c>
      <c r="D817" s="25">
        <v>0.64583333333333337</v>
      </c>
      <c r="E817" t="s">
        <v>165</v>
      </c>
      <c r="F817" t="s">
        <v>200</v>
      </c>
      <c r="H817">
        <v>32.5</v>
      </c>
      <c r="I817">
        <v>31.2</v>
      </c>
      <c r="J817">
        <v>36.299999999999997</v>
      </c>
      <c r="K817">
        <v>63.7</v>
      </c>
      <c r="L817">
        <v>67.5</v>
      </c>
      <c r="M817">
        <v>68.8</v>
      </c>
      <c r="N817">
        <v>23.4</v>
      </c>
      <c r="O817">
        <v>46.6</v>
      </c>
      <c r="P817">
        <v>30</v>
      </c>
      <c r="Q817">
        <v>64.900000000000006</v>
      </c>
      <c r="R817">
        <v>68.5</v>
      </c>
      <c r="S817">
        <v>40.700000000000003</v>
      </c>
      <c r="T817">
        <v>59.3</v>
      </c>
      <c r="U817">
        <v>64.400000000000006</v>
      </c>
      <c r="V817">
        <v>48.3</v>
      </c>
      <c r="W817">
        <v>51.7</v>
      </c>
    </row>
    <row r="818" spans="2:23" hidden="1" x14ac:dyDescent="0.25">
      <c r="B818" t="s">
        <v>647</v>
      </c>
      <c r="C818" t="s">
        <v>4817</v>
      </c>
      <c r="D818" s="25">
        <v>0.64583333333333337</v>
      </c>
      <c r="E818" t="s">
        <v>704</v>
      </c>
      <c r="F818" t="s">
        <v>682</v>
      </c>
      <c r="H818">
        <v>41</v>
      </c>
      <c r="I818">
        <v>34.700000000000003</v>
      </c>
      <c r="J818">
        <v>24.3</v>
      </c>
      <c r="K818">
        <v>75.7</v>
      </c>
      <c r="L818">
        <v>59</v>
      </c>
      <c r="M818">
        <v>65.3</v>
      </c>
      <c r="N818">
        <v>31.6</v>
      </c>
      <c r="O818">
        <v>55.3</v>
      </c>
      <c r="P818">
        <v>13.1</v>
      </c>
      <c r="Q818">
        <v>50.8</v>
      </c>
      <c r="R818">
        <v>54.8</v>
      </c>
      <c r="S818">
        <v>26.7</v>
      </c>
      <c r="T818">
        <v>73.3</v>
      </c>
      <c r="U818">
        <v>77.599999999999994</v>
      </c>
      <c r="V818">
        <v>35.4</v>
      </c>
      <c r="W818">
        <v>64.599999999999994</v>
      </c>
    </row>
    <row r="819" spans="2:23" hidden="1" x14ac:dyDescent="0.25">
      <c r="B819" t="s">
        <v>457</v>
      </c>
      <c r="C819" t="s">
        <v>4817</v>
      </c>
      <c r="D819" s="25">
        <v>0.66666666666666663</v>
      </c>
      <c r="E819" t="s">
        <v>267</v>
      </c>
      <c r="F819" t="s">
        <v>236</v>
      </c>
      <c r="H819">
        <v>44.7</v>
      </c>
      <c r="I819">
        <v>25.1</v>
      </c>
      <c r="J819">
        <v>30.2</v>
      </c>
      <c r="K819">
        <v>69.8</v>
      </c>
      <c r="L819">
        <v>55.3</v>
      </c>
      <c r="M819">
        <v>74.900000000000006</v>
      </c>
      <c r="N819">
        <v>32.4</v>
      </c>
      <c r="O819">
        <v>37.6</v>
      </c>
      <c r="P819">
        <v>30</v>
      </c>
      <c r="Q819">
        <v>79</v>
      </c>
      <c r="R819">
        <v>90.5</v>
      </c>
      <c r="S819">
        <v>74</v>
      </c>
      <c r="T819">
        <v>26</v>
      </c>
      <c r="U819">
        <v>31.2</v>
      </c>
      <c r="V819">
        <v>73.7</v>
      </c>
      <c r="W819">
        <v>26.3</v>
      </c>
    </row>
    <row r="820" spans="2:23" hidden="1" x14ac:dyDescent="0.25">
      <c r="B820" t="s">
        <v>485</v>
      </c>
      <c r="C820" t="s">
        <v>4817</v>
      </c>
      <c r="D820" s="25">
        <v>0.66666666666666663</v>
      </c>
      <c r="E820" t="s">
        <v>184</v>
      </c>
      <c r="F820" t="s">
        <v>201</v>
      </c>
      <c r="H820">
        <v>29.8</v>
      </c>
      <c r="I820">
        <v>30.5</v>
      </c>
      <c r="J820">
        <v>39.799999999999997</v>
      </c>
      <c r="K820">
        <v>60.2</v>
      </c>
      <c r="L820">
        <v>70.2</v>
      </c>
      <c r="M820">
        <v>69.5</v>
      </c>
      <c r="N820">
        <v>27.7</v>
      </c>
      <c r="O820">
        <v>46.5</v>
      </c>
      <c r="P820">
        <v>25.8</v>
      </c>
      <c r="Q820">
        <v>65.099999999999994</v>
      </c>
      <c r="R820">
        <v>71</v>
      </c>
      <c r="S820">
        <v>43.6</v>
      </c>
      <c r="T820">
        <v>56.4</v>
      </c>
      <c r="U820">
        <v>61.7</v>
      </c>
      <c r="V820">
        <v>50.4</v>
      </c>
      <c r="W820">
        <v>49.6</v>
      </c>
    </row>
    <row r="821" spans="2:23" hidden="1" x14ac:dyDescent="0.25">
      <c r="B821" t="s">
        <v>488</v>
      </c>
      <c r="C821" t="s">
        <v>4817</v>
      </c>
      <c r="D821" s="25">
        <v>0.66666666666666663</v>
      </c>
      <c r="E821" t="s">
        <v>1096</v>
      </c>
      <c r="F821" t="s">
        <v>642</v>
      </c>
      <c r="H821">
        <v>56.8</v>
      </c>
      <c r="I821">
        <v>26</v>
      </c>
      <c r="J821">
        <v>17.2</v>
      </c>
      <c r="K821">
        <v>82.8</v>
      </c>
      <c r="L821">
        <v>43.2</v>
      </c>
      <c r="M821">
        <v>74</v>
      </c>
      <c r="N821">
        <v>46</v>
      </c>
      <c r="O821">
        <v>41</v>
      </c>
      <c r="P821">
        <v>13</v>
      </c>
      <c r="Q821">
        <v>69</v>
      </c>
      <c r="R821">
        <v>73.900000000000006</v>
      </c>
      <c r="S821">
        <v>47.6</v>
      </c>
      <c r="T821">
        <v>52.4</v>
      </c>
      <c r="U821">
        <v>59.8</v>
      </c>
      <c r="V821">
        <v>48.3</v>
      </c>
      <c r="W821">
        <v>51.7</v>
      </c>
    </row>
    <row r="822" spans="2:23" hidden="1" x14ac:dyDescent="0.25">
      <c r="B822" t="s">
        <v>487</v>
      </c>
      <c r="C822" t="s">
        <v>4817</v>
      </c>
      <c r="D822" s="25">
        <v>0.66666666666666663</v>
      </c>
      <c r="E822" t="s">
        <v>423</v>
      </c>
      <c r="F822" t="s">
        <v>1184</v>
      </c>
      <c r="H822">
        <v>46.2</v>
      </c>
      <c r="I822">
        <v>28.3</v>
      </c>
      <c r="J822">
        <v>25.5</v>
      </c>
      <c r="K822">
        <v>74.5</v>
      </c>
      <c r="L822">
        <v>53.8</v>
      </c>
      <c r="M822">
        <v>71.7</v>
      </c>
      <c r="N822">
        <v>34.200000000000003</v>
      </c>
      <c r="O822">
        <v>47.6</v>
      </c>
      <c r="P822">
        <v>18.3</v>
      </c>
      <c r="Q822">
        <v>62.4</v>
      </c>
      <c r="R822">
        <v>74.099999999999994</v>
      </c>
      <c r="S822">
        <v>47.6</v>
      </c>
      <c r="T822">
        <v>52.4</v>
      </c>
      <c r="U822">
        <v>58.3</v>
      </c>
      <c r="V822">
        <v>52.4</v>
      </c>
      <c r="W822">
        <v>47.6</v>
      </c>
    </row>
    <row r="823" spans="2:23" hidden="1" x14ac:dyDescent="0.25">
      <c r="B823" t="s">
        <v>452</v>
      </c>
      <c r="C823" t="s">
        <v>4817</v>
      </c>
      <c r="D823" s="25">
        <v>0.66666666666666663</v>
      </c>
      <c r="E823" t="s">
        <v>61</v>
      </c>
      <c r="F823" t="s">
        <v>117</v>
      </c>
      <c r="H823">
        <v>32.9</v>
      </c>
      <c r="I823">
        <v>33</v>
      </c>
      <c r="J823">
        <v>34.1</v>
      </c>
      <c r="K823">
        <v>65.900000000000006</v>
      </c>
      <c r="L823">
        <v>67.099999999999994</v>
      </c>
      <c r="M823">
        <v>67</v>
      </c>
      <c r="N823">
        <v>21</v>
      </c>
      <c r="O823">
        <v>49.7</v>
      </c>
      <c r="P823">
        <v>29.3</v>
      </c>
      <c r="Q823">
        <v>60.2</v>
      </c>
      <c r="R823">
        <v>63</v>
      </c>
      <c r="S823">
        <v>34.700000000000003</v>
      </c>
      <c r="T823">
        <v>65.3</v>
      </c>
      <c r="U823">
        <v>70</v>
      </c>
      <c r="V823">
        <v>43.3</v>
      </c>
      <c r="W823">
        <v>56.7</v>
      </c>
    </row>
    <row r="824" spans="2:23" hidden="1" x14ac:dyDescent="0.25">
      <c r="B824" t="s">
        <v>479</v>
      </c>
      <c r="C824" t="s">
        <v>4817</v>
      </c>
      <c r="D824" s="25">
        <v>0.66666666666666663</v>
      </c>
      <c r="E824" t="s">
        <v>751</v>
      </c>
      <c r="F824" t="s">
        <v>159</v>
      </c>
      <c r="H824">
        <v>52.7</v>
      </c>
      <c r="I824">
        <v>28.1</v>
      </c>
      <c r="J824">
        <v>19.2</v>
      </c>
      <c r="K824">
        <v>80.8</v>
      </c>
      <c r="L824">
        <v>47.3</v>
      </c>
      <c r="M824">
        <v>71.900000000000006</v>
      </c>
      <c r="N824">
        <v>32.6</v>
      </c>
      <c r="O824">
        <v>49.8</v>
      </c>
      <c r="P824">
        <v>17.5</v>
      </c>
      <c r="Q824">
        <v>59.1</v>
      </c>
      <c r="R824">
        <v>69</v>
      </c>
      <c r="S824">
        <v>41.4</v>
      </c>
      <c r="T824">
        <v>58.6</v>
      </c>
      <c r="U824">
        <v>65.2</v>
      </c>
      <c r="V824">
        <v>44.9</v>
      </c>
      <c r="W824">
        <v>55.1</v>
      </c>
    </row>
    <row r="825" spans="2:23" hidden="1" x14ac:dyDescent="0.25">
      <c r="B825" t="s">
        <v>1007</v>
      </c>
      <c r="C825" t="s">
        <v>4817</v>
      </c>
      <c r="D825" s="25">
        <v>0.66666666666666663</v>
      </c>
      <c r="E825" t="s">
        <v>3681</v>
      </c>
      <c r="F825" t="s">
        <v>754</v>
      </c>
      <c r="H825">
        <v>42.6</v>
      </c>
      <c r="I825">
        <v>28.5</v>
      </c>
      <c r="J825">
        <v>28.9</v>
      </c>
      <c r="K825">
        <v>71.099999999999994</v>
      </c>
      <c r="L825">
        <v>57.4</v>
      </c>
      <c r="M825">
        <v>71.5</v>
      </c>
      <c r="N825" t="s">
        <v>20</v>
      </c>
      <c r="O825" t="s">
        <v>20</v>
      </c>
      <c r="P825" t="s">
        <v>20</v>
      </c>
      <c r="Q825" t="s">
        <v>20</v>
      </c>
      <c r="R825">
        <v>75.3</v>
      </c>
      <c r="S825">
        <v>49.2</v>
      </c>
      <c r="T825">
        <v>50.8</v>
      </c>
      <c r="U825">
        <v>56.5</v>
      </c>
      <c r="V825">
        <v>54.5</v>
      </c>
      <c r="W825">
        <v>45.5</v>
      </c>
    </row>
    <row r="826" spans="2:23" hidden="1" x14ac:dyDescent="0.25">
      <c r="B826" t="s">
        <v>647</v>
      </c>
      <c r="C826" t="s">
        <v>4817</v>
      </c>
      <c r="D826" s="25">
        <v>0.70833333333333337</v>
      </c>
      <c r="E826" t="s">
        <v>1114</v>
      </c>
      <c r="F826" t="s">
        <v>323</v>
      </c>
      <c r="H826">
        <v>39.200000000000003</v>
      </c>
      <c r="I826">
        <v>37.4</v>
      </c>
      <c r="J826">
        <v>23.5</v>
      </c>
      <c r="K826">
        <v>76.5</v>
      </c>
      <c r="L826">
        <v>60.8</v>
      </c>
      <c r="M826">
        <v>62.6</v>
      </c>
      <c r="N826">
        <v>24.6</v>
      </c>
      <c r="O826">
        <v>54.5</v>
      </c>
      <c r="P826">
        <v>21</v>
      </c>
      <c r="Q826">
        <v>53.4</v>
      </c>
      <c r="R826">
        <v>47.7</v>
      </c>
      <c r="S826">
        <v>20.9</v>
      </c>
      <c r="T826">
        <v>79.099999999999994</v>
      </c>
      <c r="U826">
        <v>82.8</v>
      </c>
      <c r="V826">
        <v>29.9</v>
      </c>
      <c r="W826">
        <v>70.099999999999994</v>
      </c>
    </row>
    <row r="827" spans="2:23" hidden="1" x14ac:dyDescent="0.25">
      <c r="B827" t="s">
        <v>705</v>
      </c>
      <c r="C827" t="s">
        <v>4817</v>
      </c>
      <c r="D827" s="25">
        <v>0.70833333333333337</v>
      </c>
      <c r="E827" t="s">
        <v>725</v>
      </c>
      <c r="F827" t="s">
        <v>708</v>
      </c>
      <c r="H827">
        <v>34.1</v>
      </c>
      <c r="I827">
        <v>35.200000000000003</v>
      </c>
      <c r="J827">
        <v>30.7</v>
      </c>
      <c r="K827">
        <v>69.3</v>
      </c>
      <c r="L827">
        <v>65.900000000000006</v>
      </c>
      <c r="M827">
        <v>64.8</v>
      </c>
      <c r="N827">
        <v>28.4</v>
      </c>
      <c r="O827">
        <v>53.4</v>
      </c>
      <c r="P827">
        <v>18.2</v>
      </c>
      <c r="Q827">
        <v>54.5</v>
      </c>
      <c r="R827">
        <v>56.1</v>
      </c>
      <c r="S827">
        <v>27.9</v>
      </c>
      <c r="T827">
        <v>72.099999999999994</v>
      </c>
      <c r="U827">
        <v>76.3</v>
      </c>
      <c r="V827">
        <v>37.4</v>
      </c>
      <c r="W827">
        <v>62.6</v>
      </c>
    </row>
    <row r="828" spans="2:23" hidden="1" x14ac:dyDescent="0.25">
      <c r="B828" t="s">
        <v>705</v>
      </c>
      <c r="C828" t="s">
        <v>4817</v>
      </c>
      <c r="D828" s="25">
        <v>0.70833333333333337</v>
      </c>
      <c r="E828" t="s">
        <v>721</v>
      </c>
      <c r="F828" t="s">
        <v>712</v>
      </c>
      <c r="H828">
        <v>34.1</v>
      </c>
      <c r="I828">
        <v>34.4</v>
      </c>
      <c r="J828">
        <v>31.5</v>
      </c>
      <c r="K828">
        <v>68.5</v>
      </c>
      <c r="L828">
        <v>65.900000000000006</v>
      </c>
      <c r="M828">
        <v>65.599999999999994</v>
      </c>
      <c r="N828">
        <v>22.1</v>
      </c>
      <c r="O828">
        <v>52.6</v>
      </c>
      <c r="P828">
        <v>25.3</v>
      </c>
      <c r="Q828">
        <v>56.1</v>
      </c>
      <c r="R828">
        <v>58.3</v>
      </c>
      <c r="S828">
        <v>29.9</v>
      </c>
      <c r="T828">
        <v>70.099999999999994</v>
      </c>
      <c r="U828">
        <v>74.400000000000006</v>
      </c>
      <c r="V828">
        <v>39.200000000000003</v>
      </c>
      <c r="W828">
        <v>60.8</v>
      </c>
    </row>
    <row r="829" spans="2:23" hidden="1" x14ac:dyDescent="0.25">
      <c r="B829" t="s">
        <v>705</v>
      </c>
      <c r="C829" t="s">
        <v>4817</v>
      </c>
      <c r="D829" s="25">
        <v>0.70833333333333337</v>
      </c>
      <c r="E829" t="s">
        <v>713</v>
      </c>
      <c r="F829" t="s">
        <v>714</v>
      </c>
      <c r="H829">
        <v>46.4</v>
      </c>
      <c r="I829">
        <v>31.2</v>
      </c>
      <c r="J829">
        <v>22.4</v>
      </c>
      <c r="K829">
        <v>77.599999999999994</v>
      </c>
      <c r="L829">
        <v>53.6</v>
      </c>
      <c r="M829">
        <v>68.8</v>
      </c>
      <c r="N829">
        <v>36.200000000000003</v>
      </c>
      <c r="O829">
        <v>48</v>
      </c>
      <c r="P829">
        <v>15.8</v>
      </c>
      <c r="Q829">
        <v>61.1</v>
      </c>
      <c r="R829">
        <v>63.1</v>
      </c>
      <c r="S829">
        <v>34.799999999999997</v>
      </c>
      <c r="T829">
        <v>65.2</v>
      </c>
      <c r="U829">
        <v>70.7</v>
      </c>
      <c r="V829">
        <v>41.4</v>
      </c>
      <c r="W829">
        <v>58.6</v>
      </c>
    </row>
    <row r="830" spans="2:23" hidden="1" x14ac:dyDescent="0.25">
      <c r="B830" t="s">
        <v>705</v>
      </c>
      <c r="C830" t="s">
        <v>4817</v>
      </c>
      <c r="D830" s="25">
        <v>0.70833333333333337</v>
      </c>
      <c r="E830" t="s">
        <v>727</v>
      </c>
      <c r="F830" t="s">
        <v>720</v>
      </c>
      <c r="H830">
        <v>36.5</v>
      </c>
      <c r="I830">
        <v>33</v>
      </c>
      <c r="J830">
        <v>30.5</v>
      </c>
      <c r="K830">
        <v>69.5</v>
      </c>
      <c r="L830">
        <v>63.5</v>
      </c>
      <c r="M830">
        <v>67</v>
      </c>
      <c r="N830">
        <v>21.7</v>
      </c>
      <c r="O830">
        <v>54.2</v>
      </c>
      <c r="P830">
        <v>24.1</v>
      </c>
      <c r="Q830">
        <v>53.8</v>
      </c>
      <c r="R830">
        <v>62</v>
      </c>
      <c r="S830">
        <v>33.6</v>
      </c>
      <c r="T830">
        <v>66.400000000000006</v>
      </c>
      <c r="U830">
        <v>71</v>
      </c>
      <c r="V830">
        <v>42.3</v>
      </c>
      <c r="W830">
        <v>57.7</v>
      </c>
    </row>
    <row r="831" spans="2:23" hidden="1" x14ac:dyDescent="0.25">
      <c r="B831" t="s">
        <v>705</v>
      </c>
      <c r="C831" t="s">
        <v>4817</v>
      </c>
      <c r="D831" s="25">
        <v>0.70833333333333337</v>
      </c>
      <c r="E831" t="s">
        <v>709</v>
      </c>
      <c r="F831" t="s">
        <v>726</v>
      </c>
      <c r="H831">
        <v>46.3</v>
      </c>
      <c r="I831">
        <v>29.6</v>
      </c>
      <c r="J831">
        <v>24</v>
      </c>
      <c r="K831">
        <v>76</v>
      </c>
      <c r="L831">
        <v>53.7</v>
      </c>
      <c r="M831">
        <v>70.400000000000006</v>
      </c>
      <c r="N831">
        <v>42.6</v>
      </c>
      <c r="O831">
        <v>42.2</v>
      </c>
      <c r="P831">
        <v>15.1</v>
      </c>
      <c r="Q831">
        <v>68.400000000000006</v>
      </c>
      <c r="R831">
        <v>68.900000000000006</v>
      </c>
      <c r="S831">
        <v>41.2</v>
      </c>
      <c r="T831">
        <v>58.8</v>
      </c>
      <c r="U831">
        <v>64.5</v>
      </c>
      <c r="V831">
        <v>47</v>
      </c>
      <c r="W831">
        <v>53</v>
      </c>
    </row>
    <row r="832" spans="2:23" hidden="1" x14ac:dyDescent="0.25">
      <c r="B832" t="s">
        <v>705</v>
      </c>
      <c r="C832" t="s">
        <v>4817</v>
      </c>
      <c r="D832" s="25">
        <v>0.70833333333333337</v>
      </c>
      <c r="E832" t="s">
        <v>707</v>
      </c>
      <c r="F832" t="s">
        <v>722</v>
      </c>
      <c r="H832">
        <v>54.9</v>
      </c>
      <c r="I832">
        <v>30.2</v>
      </c>
      <c r="J832">
        <v>14.9</v>
      </c>
      <c r="K832">
        <v>85.1</v>
      </c>
      <c r="L832">
        <v>45.1</v>
      </c>
      <c r="M832">
        <v>69.8</v>
      </c>
      <c r="N832">
        <v>29.1</v>
      </c>
      <c r="O832">
        <v>53.1</v>
      </c>
      <c r="P832">
        <v>17.8</v>
      </c>
      <c r="Q832">
        <v>54.9</v>
      </c>
      <c r="R832">
        <v>58</v>
      </c>
      <c r="S832">
        <v>29.9</v>
      </c>
      <c r="T832">
        <v>70.099999999999994</v>
      </c>
      <c r="U832">
        <v>76.7</v>
      </c>
      <c r="V832">
        <v>33</v>
      </c>
      <c r="W832">
        <v>67</v>
      </c>
    </row>
    <row r="833" spans="2:23" hidden="1" x14ac:dyDescent="0.25">
      <c r="B833" t="s">
        <v>482</v>
      </c>
      <c r="C833" t="s">
        <v>4817</v>
      </c>
      <c r="D833" s="25">
        <v>0.72916666666666663</v>
      </c>
      <c r="E833" t="s">
        <v>675</v>
      </c>
      <c r="F833" t="s">
        <v>756</v>
      </c>
      <c r="H833">
        <v>37.200000000000003</v>
      </c>
      <c r="I833">
        <v>34.6</v>
      </c>
      <c r="J833">
        <v>28.2</v>
      </c>
      <c r="K833">
        <v>71.8</v>
      </c>
      <c r="L833">
        <v>62.8</v>
      </c>
      <c r="M833">
        <v>65.400000000000006</v>
      </c>
      <c r="N833">
        <v>34.299999999999997</v>
      </c>
      <c r="O833">
        <v>54.2</v>
      </c>
      <c r="P833">
        <v>11.5</v>
      </c>
      <c r="Q833">
        <v>51.8</v>
      </c>
      <c r="R833">
        <v>56.8</v>
      </c>
      <c r="S833">
        <v>28.5</v>
      </c>
      <c r="T833">
        <v>71.5</v>
      </c>
      <c r="U833">
        <v>75.8</v>
      </c>
      <c r="V833">
        <v>37.700000000000003</v>
      </c>
      <c r="W833">
        <v>62.3</v>
      </c>
    </row>
    <row r="834" spans="2:23" hidden="1" x14ac:dyDescent="0.25">
      <c r="B834" t="s">
        <v>470</v>
      </c>
      <c r="C834" t="s">
        <v>4817</v>
      </c>
      <c r="D834" s="25">
        <v>0.75</v>
      </c>
      <c r="E834" t="s">
        <v>104</v>
      </c>
      <c r="F834" t="s">
        <v>107</v>
      </c>
      <c r="H834">
        <v>40.700000000000003</v>
      </c>
      <c r="I834">
        <v>32.4</v>
      </c>
      <c r="J834">
        <v>26.9</v>
      </c>
      <c r="K834">
        <v>73.099999999999994</v>
      </c>
      <c r="L834">
        <v>59.3</v>
      </c>
      <c r="M834">
        <v>67.599999999999994</v>
      </c>
      <c r="N834">
        <v>26.4</v>
      </c>
      <c r="O834">
        <v>53</v>
      </c>
      <c r="P834">
        <v>20.6</v>
      </c>
      <c r="Q834">
        <v>55.4</v>
      </c>
      <c r="R834">
        <v>62.3</v>
      </c>
      <c r="S834">
        <v>34</v>
      </c>
      <c r="T834">
        <v>66</v>
      </c>
      <c r="U834">
        <v>70.900000000000006</v>
      </c>
      <c r="V834">
        <v>42</v>
      </c>
      <c r="W834">
        <v>58</v>
      </c>
    </row>
    <row r="835" spans="2:23" hidden="1" x14ac:dyDescent="0.25">
      <c r="B835" t="s">
        <v>470</v>
      </c>
      <c r="C835" t="s">
        <v>4817</v>
      </c>
      <c r="D835" s="25">
        <v>0.75</v>
      </c>
      <c r="E835" t="s">
        <v>1173</v>
      </c>
      <c r="F835" t="s">
        <v>120</v>
      </c>
      <c r="H835">
        <v>48.9</v>
      </c>
      <c r="I835">
        <v>30.5</v>
      </c>
      <c r="J835">
        <v>20.6</v>
      </c>
      <c r="K835">
        <v>79.400000000000006</v>
      </c>
      <c r="L835">
        <v>51.1</v>
      </c>
      <c r="M835">
        <v>69.5</v>
      </c>
      <c r="N835">
        <v>19.100000000000001</v>
      </c>
      <c r="O835">
        <v>57.2</v>
      </c>
      <c r="P835">
        <v>23.7</v>
      </c>
      <c r="Q835">
        <v>49.6</v>
      </c>
      <c r="R835">
        <v>63.4</v>
      </c>
      <c r="S835">
        <v>35.200000000000003</v>
      </c>
      <c r="T835">
        <v>64.8</v>
      </c>
      <c r="U835">
        <v>70.599999999999994</v>
      </c>
      <c r="V835">
        <v>40.799999999999997</v>
      </c>
      <c r="W835">
        <v>59.2</v>
      </c>
    </row>
    <row r="836" spans="2:23" hidden="1" x14ac:dyDescent="0.25">
      <c r="B836" t="s">
        <v>483</v>
      </c>
      <c r="C836" t="s">
        <v>4817</v>
      </c>
      <c r="D836" s="25">
        <v>0.75</v>
      </c>
      <c r="E836" t="s">
        <v>174</v>
      </c>
      <c r="F836" t="s">
        <v>189</v>
      </c>
      <c r="H836">
        <v>40.299999999999997</v>
      </c>
      <c r="I836">
        <v>32.200000000000003</v>
      </c>
      <c r="J836">
        <v>27.5</v>
      </c>
      <c r="K836">
        <v>72.5</v>
      </c>
      <c r="L836">
        <v>59.7</v>
      </c>
      <c r="M836">
        <v>67.8</v>
      </c>
      <c r="N836">
        <v>29.3</v>
      </c>
      <c r="O836">
        <v>48</v>
      </c>
      <c r="P836">
        <v>22.7</v>
      </c>
      <c r="Q836">
        <v>62.6</v>
      </c>
      <c r="R836">
        <v>63.2</v>
      </c>
      <c r="S836">
        <v>34.9</v>
      </c>
      <c r="T836">
        <v>65.099999999999994</v>
      </c>
      <c r="U836">
        <v>70.099999999999994</v>
      </c>
      <c r="V836">
        <v>42.9</v>
      </c>
      <c r="W836">
        <v>57.1</v>
      </c>
    </row>
    <row r="837" spans="2:23" hidden="1" x14ac:dyDescent="0.25">
      <c r="B837" t="s">
        <v>487</v>
      </c>
      <c r="C837" t="s">
        <v>4817</v>
      </c>
      <c r="D837" s="25">
        <v>0.75347222222222221</v>
      </c>
      <c r="E837" t="s">
        <v>1212</v>
      </c>
      <c r="F837" t="s">
        <v>419</v>
      </c>
      <c r="H837">
        <v>27.2</v>
      </c>
      <c r="I837">
        <v>32.9</v>
      </c>
      <c r="J837">
        <v>39.9</v>
      </c>
      <c r="K837">
        <v>60.1</v>
      </c>
      <c r="L837">
        <v>72.8</v>
      </c>
      <c r="M837">
        <v>67.099999999999994</v>
      </c>
      <c r="N837">
        <v>19.100000000000001</v>
      </c>
      <c r="O837">
        <v>49.4</v>
      </c>
      <c r="P837">
        <v>31.6</v>
      </c>
      <c r="Q837">
        <v>60.4</v>
      </c>
      <c r="R837">
        <v>63</v>
      </c>
      <c r="S837">
        <v>34.6</v>
      </c>
      <c r="T837">
        <v>65.400000000000006</v>
      </c>
      <c r="U837">
        <v>70.3</v>
      </c>
      <c r="V837">
        <v>42.7</v>
      </c>
      <c r="W837">
        <v>57.3</v>
      </c>
    </row>
    <row r="838" spans="2:23" hidden="1" x14ac:dyDescent="0.25">
      <c r="B838" t="s">
        <v>457</v>
      </c>
      <c r="C838" t="s">
        <v>4817</v>
      </c>
      <c r="D838" s="25">
        <v>0.76041666666666663</v>
      </c>
      <c r="E838" t="s">
        <v>261</v>
      </c>
      <c r="F838" t="s">
        <v>1215</v>
      </c>
      <c r="H838">
        <v>28.8</v>
      </c>
      <c r="I838">
        <v>28.1</v>
      </c>
      <c r="J838">
        <v>43.1</v>
      </c>
      <c r="K838">
        <v>56.9</v>
      </c>
      <c r="L838">
        <v>71.2</v>
      </c>
      <c r="M838">
        <v>71.900000000000006</v>
      </c>
      <c r="N838">
        <v>8.6999999999999993</v>
      </c>
      <c r="O838">
        <v>44</v>
      </c>
      <c r="P838">
        <v>47.3</v>
      </c>
      <c r="Q838">
        <v>63.5</v>
      </c>
      <c r="R838">
        <v>78.5</v>
      </c>
      <c r="S838">
        <v>53.7</v>
      </c>
      <c r="T838">
        <v>46.3</v>
      </c>
      <c r="U838">
        <v>52.1</v>
      </c>
      <c r="V838">
        <v>58</v>
      </c>
      <c r="W838">
        <v>42</v>
      </c>
    </row>
    <row r="839" spans="2:23" hidden="1" x14ac:dyDescent="0.25">
      <c r="B839" t="s">
        <v>485</v>
      </c>
      <c r="C839" t="s">
        <v>4817</v>
      </c>
      <c r="D839" s="25">
        <v>0.77083333333333337</v>
      </c>
      <c r="E839" t="s">
        <v>1153</v>
      </c>
      <c r="F839" t="s">
        <v>690</v>
      </c>
      <c r="H839">
        <v>40.1</v>
      </c>
      <c r="I839">
        <v>28.5</v>
      </c>
      <c r="J839">
        <v>31.5</v>
      </c>
      <c r="K839">
        <v>68.5</v>
      </c>
      <c r="L839">
        <v>59.9</v>
      </c>
      <c r="M839">
        <v>71.5</v>
      </c>
      <c r="N839">
        <v>31</v>
      </c>
      <c r="O839">
        <v>45.7</v>
      </c>
      <c r="P839">
        <v>23.3</v>
      </c>
      <c r="Q839">
        <v>66.099999999999994</v>
      </c>
      <c r="R839">
        <v>76.400000000000006</v>
      </c>
      <c r="S839">
        <v>50.7</v>
      </c>
      <c r="T839">
        <v>49.3</v>
      </c>
      <c r="U839">
        <v>54.9</v>
      </c>
      <c r="V839">
        <v>56.1</v>
      </c>
      <c r="W839">
        <v>43.9</v>
      </c>
    </row>
    <row r="840" spans="2:23" hidden="1" x14ac:dyDescent="0.25">
      <c r="B840" t="s">
        <v>488</v>
      </c>
      <c r="C840" t="s">
        <v>4817</v>
      </c>
      <c r="D840" s="25">
        <v>0.77083333333333337</v>
      </c>
      <c r="E840" t="s">
        <v>692</v>
      </c>
      <c r="F840" t="s">
        <v>749</v>
      </c>
      <c r="H840">
        <v>31.2</v>
      </c>
      <c r="I840">
        <v>27.7</v>
      </c>
      <c r="J840">
        <v>41.1</v>
      </c>
      <c r="K840">
        <v>58.9</v>
      </c>
      <c r="L840">
        <v>68.8</v>
      </c>
      <c r="M840">
        <v>72.3</v>
      </c>
      <c r="N840">
        <v>18.399999999999999</v>
      </c>
      <c r="O840">
        <v>41.3</v>
      </c>
      <c r="P840">
        <v>40.299999999999997</v>
      </c>
      <c r="Q840">
        <v>71.8</v>
      </c>
      <c r="R840">
        <v>80.5</v>
      </c>
      <c r="S840">
        <v>56.6</v>
      </c>
      <c r="T840">
        <v>43.4</v>
      </c>
      <c r="U840">
        <v>49.1</v>
      </c>
      <c r="V840">
        <v>60.6</v>
      </c>
      <c r="W840">
        <v>39.4</v>
      </c>
    </row>
    <row r="841" spans="2:23" hidden="1" x14ac:dyDescent="0.25">
      <c r="B841" t="s">
        <v>452</v>
      </c>
      <c r="C841" t="s">
        <v>4817</v>
      </c>
      <c r="D841" s="25">
        <v>0.77083333333333337</v>
      </c>
      <c r="E841" t="s">
        <v>238</v>
      </c>
      <c r="F841" t="s">
        <v>38</v>
      </c>
      <c r="H841">
        <v>51.8</v>
      </c>
      <c r="I841">
        <v>28.9</v>
      </c>
      <c r="J841">
        <v>19.2</v>
      </c>
      <c r="K841">
        <v>80.8</v>
      </c>
      <c r="L841">
        <v>48.2</v>
      </c>
      <c r="M841">
        <v>71.099999999999994</v>
      </c>
      <c r="N841">
        <v>23.8</v>
      </c>
      <c r="O841">
        <v>55</v>
      </c>
      <c r="P841">
        <v>21.2</v>
      </c>
      <c r="Q841">
        <v>52.7</v>
      </c>
      <c r="R841">
        <v>66.599999999999994</v>
      </c>
      <c r="S841">
        <v>38.700000000000003</v>
      </c>
      <c r="T841">
        <v>61.3</v>
      </c>
      <c r="U841">
        <v>67.7</v>
      </c>
      <c r="V841">
        <v>42.8</v>
      </c>
      <c r="W841">
        <v>57.2</v>
      </c>
    </row>
    <row r="842" spans="2:23" hidden="1" x14ac:dyDescent="0.25">
      <c r="B842" t="s">
        <v>479</v>
      </c>
      <c r="C842" t="s">
        <v>4817</v>
      </c>
      <c r="D842" s="25">
        <v>0.77083333333333337</v>
      </c>
      <c r="E842" t="s">
        <v>175</v>
      </c>
      <c r="F842" t="s">
        <v>1196</v>
      </c>
      <c r="H842">
        <v>53.3</v>
      </c>
      <c r="I842">
        <v>26.8</v>
      </c>
      <c r="J842">
        <v>20</v>
      </c>
      <c r="K842">
        <v>80</v>
      </c>
      <c r="L842">
        <v>46.7</v>
      </c>
      <c r="M842">
        <v>73.2</v>
      </c>
      <c r="N842">
        <v>38.700000000000003</v>
      </c>
      <c r="O842">
        <v>42.5</v>
      </c>
      <c r="P842">
        <v>18.8</v>
      </c>
      <c r="Q842">
        <v>69.599999999999994</v>
      </c>
      <c r="R842">
        <v>74.400000000000006</v>
      </c>
      <c r="S842">
        <v>48.2</v>
      </c>
      <c r="T842">
        <v>51.8</v>
      </c>
      <c r="U842">
        <v>58.6</v>
      </c>
      <c r="V842">
        <v>50.5</v>
      </c>
      <c r="W842">
        <v>49.5</v>
      </c>
    </row>
    <row r="843" spans="2:23" hidden="1" x14ac:dyDescent="0.25">
      <c r="B843" t="s">
        <v>486</v>
      </c>
      <c r="C843" t="s">
        <v>4817</v>
      </c>
      <c r="D843" s="25">
        <v>0.77083333333333337</v>
      </c>
      <c r="E843" t="s">
        <v>4850</v>
      </c>
      <c r="F843" t="s">
        <v>3677</v>
      </c>
      <c r="H843">
        <v>48.5</v>
      </c>
      <c r="I843">
        <v>29.2</v>
      </c>
      <c r="J843">
        <v>22.2</v>
      </c>
      <c r="K843">
        <v>77.8</v>
      </c>
      <c r="L843">
        <v>51.5</v>
      </c>
      <c r="M843">
        <v>70.8</v>
      </c>
      <c r="N843">
        <v>32</v>
      </c>
      <c r="O843">
        <v>47.9</v>
      </c>
      <c r="P843">
        <v>20.100000000000001</v>
      </c>
      <c r="Q843">
        <v>62.4</v>
      </c>
      <c r="R843">
        <v>68.599999999999994</v>
      </c>
      <c r="S843">
        <v>41</v>
      </c>
      <c r="T843">
        <v>59</v>
      </c>
      <c r="U843">
        <v>65</v>
      </c>
      <c r="V843">
        <v>46.1</v>
      </c>
      <c r="W843">
        <v>53.9</v>
      </c>
    </row>
    <row r="844" spans="2:23" hidden="1" x14ac:dyDescent="0.25">
      <c r="B844" t="s">
        <v>484</v>
      </c>
      <c r="C844" t="s">
        <v>4817</v>
      </c>
      <c r="D844" s="25">
        <v>0.79166666666666663</v>
      </c>
      <c r="E844" t="s">
        <v>211</v>
      </c>
      <c r="F844" t="s">
        <v>1117</v>
      </c>
      <c r="H844">
        <v>52.5</v>
      </c>
      <c r="I844">
        <v>25.1</v>
      </c>
      <c r="J844">
        <v>22.4</v>
      </c>
      <c r="K844">
        <v>77.599999999999994</v>
      </c>
      <c r="L844">
        <v>47.5</v>
      </c>
      <c r="M844">
        <v>74.900000000000006</v>
      </c>
      <c r="N844">
        <v>51.9</v>
      </c>
      <c r="O844">
        <v>38</v>
      </c>
      <c r="P844">
        <v>10.1</v>
      </c>
      <c r="Q844">
        <v>71</v>
      </c>
      <c r="R844">
        <v>83.4</v>
      </c>
      <c r="S844">
        <v>61.3</v>
      </c>
      <c r="T844">
        <v>38.700000000000003</v>
      </c>
      <c r="U844">
        <v>45.2</v>
      </c>
      <c r="V844">
        <v>61.6</v>
      </c>
      <c r="W844">
        <v>38.4</v>
      </c>
    </row>
    <row r="845" spans="2:23" hidden="1" x14ac:dyDescent="0.25">
      <c r="B845" t="s">
        <v>467</v>
      </c>
      <c r="C845" t="s">
        <v>4817</v>
      </c>
      <c r="D845" s="25">
        <v>0.83333333333333337</v>
      </c>
      <c r="E845" t="s">
        <v>47</v>
      </c>
      <c r="F845" t="s">
        <v>795</v>
      </c>
      <c r="H845">
        <v>53.4</v>
      </c>
      <c r="I845">
        <v>26.3</v>
      </c>
      <c r="J845">
        <v>20.3</v>
      </c>
      <c r="K845">
        <v>79.7</v>
      </c>
      <c r="L845">
        <v>46.6</v>
      </c>
      <c r="M845">
        <v>73.7</v>
      </c>
      <c r="N845">
        <v>36.200000000000003</v>
      </c>
      <c r="O845">
        <v>47.6</v>
      </c>
      <c r="P845">
        <v>16.2</v>
      </c>
      <c r="Q845">
        <v>61.8</v>
      </c>
      <c r="R845">
        <v>76.599999999999994</v>
      </c>
      <c r="S845">
        <v>51.1</v>
      </c>
      <c r="T845">
        <v>48.9</v>
      </c>
      <c r="U845">
        <v>55.7</v>
      </c>
      <c r="V845">
        <v>52.9</v>
      </c>
      <c r="W845">
        <v>47.1</v>
      </c>
    </row>
    <row r="846" spans="2:23" hidden="1" x14ac:dyDescent="0.25">
      <c r="B846" t="s">
        <v>467</v>
      </c>
      <c r="C846" t="s">
        <v>4817</v>
      </c>
      <c r="D846" s="25">
        <v>0.83333333333333337</v>
      </c>
      <c r="E846" t="s">
        <v>763</v>
      </c>
      <c r="F846" t="s">
        <v>799</v>
      </c>
      <c r="H846">
        <v>36.1</v>
      </c>
      <c r="I846">
        <v>30.9</v>
      </c>
      <c r="J846">
        <v>33</v>
      </c>
      <c r="K846">
        <v>67</v>
      </c>
      <c r="L846">
        <v>63.9</v>
      </c>
      <c r="M846">
        <v>69.099999999999994</v>
      </c>
      <c r="N846">
        <v>24.6</v>
      </c>
      <c r="O846">
        <v>49.3</v>
      </c>
      <c r="P846">
        <v>26.2</v>
      </c>
      <c r="Q846">
        <v>61.1</v>
      </c>
      <c r="R846">
        <v>69</v>
      </c>
      <c r="S846">
        <v>41.3</v>
      </c>
      <c r="T846">
        <v>58.7</v>
      </c>
      <c r="U846">
        <v>63.9</v>
      </c>
      <c r="V846">
        <v>48.8</v>
      </c>
      <c r="W846">
        <v>51.2</v>
      </c>
    </row>
    <row r="847" spans="2:23" hidden="1" x14ac:dyDescent="0.25">
      <c r="B847" t="s">
        <v>466</v>
      </c>
      <c r="C847" t="s">
        <v>4817</v>
      </c>
      <c r="D847" s="25">
        <v>0.83333333333333337</v>
      </c>
      <c r="E847" t="s">
        <v>1199</v>
      </c>
      <c r="F847" t="s">
        <v>1207</v>
      </c>
      <c r="H847">
        <v>44.5</v>
      </c>
      <c r="I847">
        <v>25.3</v>
      </c>
      <c r="J847">
        <v>30.2</v>
      </c>
      <c r="K847">
        <v>69.8</v>
      </c>
      <c r="L847">
        <v>55.5</v>
      </c>
      <c r="M847">
        <v>74.7</v>
      </c>
      <c r="N847">
        <v>43.2</v>
      </c>
      <c r="O847">
        <v>35.6</v>
      </c>
      <c r="P847">
        <v>21.2</v>
      </c>
      <c r="Q847">
        <v>80.2</v>
      </c>
      <c r="R847">
        <v>88.7</v>
      </c>
      <c r="S847">
        <v>70.5</v>
      </c>
      <c r="T847">
        <v>29.5</v>
      </c>
      <c r="U847">
        <v>34.9</v>
      </c>
      <c r="V847">
        <v>71</v>
      </c>
      <c r="W847">
        <v>29</v>
      </c>
    </row>
    <row r="848" spans="2:23" hidden="1" x14ac:dyDescent="0.25">
      <c r="B848" t="s">
        <v>466</v>
      </c>
      <c r="C848" t="s">
        <v>4817</v>
      </c>
      <c r="D848" s="25">
        <v>0.83333333333333337</v>
      </c>
      <c r="E848" t="s">
        <v>97</v>
      </c>
      <c r="F848" t="s">
        <v>768</v>
      </c>
      <c r="H848">
        <v>46.7</v>
      </c>
      <c r="I848">
        <v>27</v>
      </c>
      <c r="J848">
        <v>26.3</v>
      </c>
      <c r="K848">
        <v>73.7</v>
      </c>
      <c r="L848">
        <v>53.3</v>
      </c>
      <c r="M848">
        <v>73</v>
      </c>
      <c r="N848">
        <v>34.200000000000003</v>
      </c>
      <c r="O848">
        <v>44.2</v>
      </c>
      <c r="P848">
        <v>21.6</v>
      </c>
      <c r="Q848">
        <v>67.900000000000006</v>
      </c>
      <c r="R848">
        <v>79</v>
      </c>
      <c r="S848">
        <v>54.4</v>
      </c>
      <c r="T848">
        <v>45.6</v>
      </c>
      <c r="U848">
        <v>51.7</v>
      </c>
      <c r="V848">
        <v>57.8</v>
      </c>
      <c r="W848">
        <v>42.2</v>
      </c>
    </row>
    <row r="849" spans="2:23" hidden="1" x14ac:dyDescent="0.25">
      <c r="B849" t="s">
        <v>482</v>
      </c>
      <c r="C849" t="s">
        <v>4817</v>
      </c>
      <c r="D849" s="25">
        <v>0.83333333333333337</v>
      </c>
      <c r="E849" t="s">
        <v>210</v>
      </c>
      <c r="F849" t="s">
        <v>1121</v>
      </c>
      <c r="H849">
        <v>47</v>
      </c>
      <c r="I849">
        <v>27.7</v>
      </c>
      <c r="J849">
        <v>25.3</v>
      </c>
      <c r="K849">
        <v>74.7</v>
      </c>
      <c r="L849">
        <v>53</v>
      </c>
      <c r="M849">
        <v>72.3</v>
      </c>
      <c r="N849">
        <v>38.6</v>
      </c>
      <c r="O849">
        <v>44.4</v>
      </c>
      <c r="P849">
        <v>17</v>
      </c>
      <c r="Q849">
        <v>66.3</v>
      </c>
      <c r="R849">
        <v>76.099999999999994</v>
      </c>
      <c r="S849">
        <v>50.3</v>
      </c>
      <c r="T849">
        <v>49.7</v>
      </c>
      <c r="U849">
        <v>55.8</v>
      </c>
      <c r="V849">
        <v>54.4</v>
      </c>
      <c r="W849">
        <v>45.6</v>
      </c>
    </row>
    <row r="850" spans="2:23" hidden="1" x14ac:dyDescent="0.25">
      <c r="B850" t="s">
        <v>487</v>
      </c>
      <c r="C850" t="s">
        <v>4817</v>
      </c>
      <c r="D850" s="25">
        <v>0.84027777777777779</v>
      </c>
      <c r="E850" t="s">
        <v>742</v>
      </c>
      <c r="F850" t="s">
        <v>205</v>
      </c>
      <c r="H850">
        <v>39.299999999999997</v>
      </c>
      <c r="I850">
        <v>30.6</v>
      </c>
      <c r="J850">
        <v>30</v>
      </c>
      <c r="K850">
        <v>70</v>
      </c>
      <c r="L850">
        <v>60.7</v>
      </c>
      <c r="M850">
        <v>69.400000000000006</v>
      </c>
      <c r="N850">
        <v>22</v>
      </c>
      <c r="O850">
        <v>49.5</v>
      </c>
      <c r="P850">
        <v>28.5</v>
      </c>
      <c r="Q850">
        <v>60.6</v>
      </c>
      <c r="R850">
        <v>69</v>
      </c>
      <c r="S850">
        <v>41.3</v>
      </c>
      <c r="T850">
        <v>58.7</v>
      </c>
      <c r="U850">
        <v>63.9</v>
      </c>
      <c r="V850">
        <v>48.5</v>
      </c>
      <c r="W850">
        <v>51.5</v>
      </c>
    </row>
    <row r="851" spans="2:23" hidden="1" x14ac:dyDescent="0.25">
      <c r="B851" t="s">
        <v>489</v>
      </c>
      <c r="C851" t="s">
        <v>4817</v>
      </c>
      <c r="D851" s="25">
        <v>0.84375</v>
      </c>
      <c r="E851" t="s">
        <v>1284</v>
      </c>
      <c r="F851" t="s">
        <v>208</v>
      </c>
      <c r="H851">
        <v>33.1</v>
      </c>
      <c r="I851">
        <v>29</v>
      </c>
      <c r="J851">
        <v>37.799999999999997</v>
      </c>
      <c r="K851">
        <v>62.2</v>
      </c>
      <c r="L851">
        <v>66.900000000000006</v>
      </c>
      <c r="M851">
        <v>71</v>
      </c>
      <c r="N851">
        <v>33.299999999999997</v>
      </c>
      <c r="O851">
        <v>43.3</v>
      </c>
      <c r="P851">
        <v>23.4</v>
      </c>
      <c r="Q851">
        <v>69.599999999999994</v>
      </c>
      <c r="R851">
        <v>75.7</v>
      </c>
      <c r="S851">
        <v>49.8</v>
      </c>
      <c r="T851">
        <v>50.2</v>
      </c>
      <c r="U851">
        <v>55.7</v>
      </c>
      <c r="V851">
        <v>55.5</v>
      </c>
      <c r="W851">
        <v>44.5</v>
      </c>
    </row>
    <row r="852" spans="2:23" hidden="1" x14ac:dyDescent="0.25">
      <c r="B852" t="s">
        <v>470</v>
      </c>
      <c r="C852" t="s">
        <v>4817</v>
      </c>
      <c r="D852" s="25">
        <v>0.85416666666666663</v>
      </c>
      <c r="E852" t="s">
        <v>177</v>
      </c>
      <c r="F852" t="s">
        <v>646</v>
      </c>
      <c r="H852">
        <v>41.2</v>
      </c>
      <c r="I852">
        <v>32.799999999999997</v>
      </c>
      <c r="J852">
        <v>26.1</v>
      </c>
      <c r="K852">
        <v>73.900000000000006</v>
      </c>
      <c r="L852">
        <v>58.8</v>
      </c>
      <c r="M852">
        <v>67.2</v>
      </c>
      <c r="N852">
        <v>29.1</v>
      </c>
      <c r="O852">
        <v>51.9</v>
      </c>
      <c r="P852">
        <v>19</v>
      </c>
      <c r="Q852">
        <v>56.7</v>
      </c>
      <c r="R852">
        <v>60.9</v>
      </c>
      <c r="S852">
        <v>32.5</v>
      </c>
      <c r="T852">
        <v>67.5</v>
      </c>
      <c r="U852">
        <v>72.3</v>
      </c>
      <c r="V852">
        <v>40.700000000000003</v>
      </c>
      <c r="W852">
        <v>59.3</v>
      </c>
    </row>
    <row r="853" spans="2:23" hidden="1" x14ac:dyDescent="0.25">
      <c r="B853" t="s">
        <v>457</v>
      </c>
      <c r="C853" t="s">
        <v>4817</v>
      </c>
      <c r="D853" s="25">
        <v>0.85416666666666663</v>
      </c>
      <c r="E853" t="s">
        <v>1216</v>
      </c>
      <c r="F853" t="s">
        <v>187</v>
      </c>
      <c r="H853">
        <v>45.7</v>
      </c>
      <c r="I853">
        <v>28.3</v>
      </c>
      <c r="J853">
        <v>26</v>
      </c>
      <c r="K853">
        <v>74</v>
      </c>
      <c r="L853">
        <v>54.3</v>
      </c>
      <c r="M853">
        <v>71.7</v>
      </c>
      <c r="N853">
        <v>29.8</v>
      </c>
      <c r="O853">
        <v>44</v>
      </c>
      <c r="P853">
        <v>26.2</v>
      </c>
      <c r="Q853">
        <v>68.900000000000006</v>
      </c>
      <c r="R853">
        <v>74.400000000000006</v>
      </c>
      <c r="S853">
        <v>48</v>
      </c>
      <c r="T853">
        <v>52</v>
      </c>
      <c r="U853">
        <v>57.9</v>
      </c>
      <c r="V853">
        <v>52.9</v>
      </c>
      <c r="W853">
        <v>47.1</v>
      </c>
    </row>
    <row r="854" spans="2:23" hidden="1" x14ac:dyDescent="0.25">
      <c r="B854" t="s">
        <v>468</v>
      </c>
      <c r="C854" t="s">
        <v>4817</v>
      </c>
      <c r="D854" s="25">
        <v>0.85416666666666663</v>
      </c>
      <c r="E854" t="s">
        <v>78</v>
      </c>
      <c r="F854" t="s">
        <v>57</v>
      </c>
      <c r="H854">
        <v>37.4</v>
      </c>
      <c r="I854">
        <v>28</v>
      </c>
      <c r="J854">
        <v>34.6</v>
      </c>
      <c r="K854">
        <v>65.400000000000006</v>
      </c>
      <c r="L854">
        <v>62.6</v>
      </c>
      <c r="M854">
        <v>72</v>
      </c>
      <c r="N854">
        <v>43.5</v>
      </c>
      <c r="O854">
        <v>38.200000000000003</v>
      </c>
      <c r="P854">
        <v>18.3</v>
      </c>
      <c r="Q854">
        <v>75.3</v>
      </c>
      <c r="R854">
        <v>79</v>
      </c>
      <c r="S854">
        <v>54.4</v>
      </c>
      <c r="T854">
        <v>45.6</v>
      </c>
      <c r="U854">
        <v>51.2</v>
      </c>
      <c r="V854">
        <v>59.1</v>
      </c>
      <c r="W854">
        <v>40.9</v>
      </c>
    </row>
    <row r="855" spans="2:23" hidden="1" x14ac:dyDescent="0.25">
      <c r="B855" t="s">
        <v>468</v>
      </c>
      <c r="C855" t="s">
        <v>4817</v>
      </c>
      <c r="D855" s="25">
        <v>0.85416666666666663</v>
      </c>
      <c r="E855" t="s">
        <v>76</v>
      </c>
      <c r="F855" t="s">
        <v>77</v>
      </c>
      <c r="H855">
        <v>29.1</v>
      </c>
      <c r="I855">
        <v>28.5</v>
      </c>
      <c r="J855">
        <v>42.4</v>
      </c>
      <c r="K855">
        <v>57.6</v>
      </c>
      <c r="L855">
        <v>70.900000000000006</v>
      </c>
      <c r="M855">
        <v>71.5</v>
      </c>
      <c r="N855">
        <v>27.2</v>
      </c>
      <c r="O855">
        <v>44.8</v>
      </c>
      <c r="P855">
        <v>28</v>
      </c>
      <c r="Q855">
        <v>67.8</v>
      </c>
      <c r="R855">
        <v>77.2</v>
      </c>
      <c r="S855">
        <v>51.8</v>
      </c>
      <c r="T855">
        <v>48.2</v>
      </c>
      <c r="U855">
        <v>53.9</v>
      </c>
      <c r="V855">
        <v>56.6</v>
      </c>
      <c r="W855">
        <v>43.4</v>
      </c>
    </row>
    <row r="856" spans="2:23" hidden="1" x14ac:dyDescent="0.25">
      <c r="B856" t="s">
        <v>468</v>
      </c>
      <c r="C856" t="s">
        <v>4817</v>
      </c>
      <c r="D856" s="25">
        <v>0.85416666666666663</v>
      </c>
      <c r="E856" t="s">
        <v>53</v>
      </c>
      <c r="F856" t="s">
        <v>93</v>
      </c>
      <c r="H856">
        <v>38.200000000000003</v>
      </c>
      <c r="I856">
        <v>25.4</v>
      </c>
      <c r="J856">
        <v>36.4</v>
      </c>
      <c r="K856">
        <v>63.6</v>
      </c>
      <c r="L856">
        <v>61.8</v>
      </c>
      <c r="M856">
        <v>74.599999999999994</v>
      </c>
      <c r="N856">
        <v>34.6</v>
      </c>
      <c r="O856">
        <v>34.6</v>
      </c>
      <c r="P856">
        <v>30.8</v>
      </c>
      <c r="Q856">
        <v>83.6</v>
      </c>
      <c r="R856">
        <v>91.8</v>
      </c>
      <c r="S856">
        <v>76.599999999999994</v>
      </c>
      <c r="T856">
        <v>23.4</v>
      </c>
      <c r="U856">
        <v>28.2</v>
      </c>
      <c r="V856">
        <v>76.3</v>
      </c>
      <c r="W856">
        <v>23.7</v>
      </c>
    </row>
    <row r="857" spans="2:23" hidden="1" x14ac:dyDescent="0.25">
      <c r="B857" t="s">
        <v>468</v>
      </c>
      <c r="C857" t="s">
        <v>4817</v>
      </c>
      <c r="D857" s="25">
        <v>0.85416666666666663</v>
      </c>
      <c r="E857" t="s">
        <v>55</v>
      </c>
      <c r="F857" t="s">
        <v>51</v>
      </c>
      <c r="H857">
        <v>52.9</v>
      </c>
      <c r="I857">
        <v>24.4</v>
      </c>
      <c r="J857">
        <v>22.7</v>
      </c>
      <c r="K857">
        <v>77.3</v>
      </c>
      <c r="L857">
        <v>47.1</v>
      </c>
      <c r="M857">
        <v>75.599999999999994</v>
      </c>
      <c r="N857">
        <v>36.799999999999997</v>
      </c>
      <c r="O857">
        <v>36</v>
      </c>
      <c r="P857">
        <v>27.2</v>
      </c>
      <c r="Q857">
        <v>81.099999999999994</v>
      </c>
      <c r="R857">
        <v>89.8</v>
      </c>
      <c r="S857">
        <v>72.599999999999994</v>
      </c>
      <c r="T857">
        <v>27.4</v>
      </c>
      <c r="U857">
        <v>33.4</v>
      </c>
      <c r="V857">
        <v>70.599999999999994</v>
      </c>
      <c r="W857">
        <v>29.4</v>
      </c>
    </row>
    <row r="858" spans="2:23" hidden="1" x14ac:dyDescent="0.25">
      <c r="B858" t="s">
        <v>468</v>
      </c>
      <c r="C858" t="s">
        <v>4817</v>
      </c>
      <c r="D858" s="25">
        <v>0.85416666666666663</v>
      </c>
      <c r="E858" t="s">
        <v>60</v>
      </c>
      <c r="F858" t="s">
        <v>94</v>
      </c>
      <c r="H858">
        <v>47.8</v>
      </c>
      <c r="I858">
        <v>24.9</v>
      </c>
      <c r="J858">
        <v>27.3</v>
      </c>
      <c r="K858">
        <v>72.7</v>
      </c>
      <c r="L858">
        <v>52.2</v>
      </c>
      <c r="M858">
        <v>75.099999999999994</v>
      </c>
      <c r="N858">
        <v>41.2</v>
      </c>
      <c r="O858">
        <v>34.799999999999997</v>
      </c>
      <c r="P858">
        <v>23.9</v>
      </c>
      <c r="Q858">
        <v>82.1</v>
      </c>
      <c r="R858">
        <v>91.1</v>
      </c>
      <c r="S858">
        <v>75.099999999999994</v>
      </c>
      <c r="T858">
        <v>24.9</v>
      </c>
      <c r="U858">
        <v>30.2</v>
      </c>
      <c r="V858">
        <v>74</v>
      </c>
      <c r="W858">
        <v>26</v>
      </c>
    </row>
    <row r="859" spans="2:23" hidden="1" x14ac:dyDescent="0.25">
      <c r="B859" t="s">
        <v>468</v>
      </c>
      <c r="C859" t="s">
        <v>4817</v>
      </c>
      <c r="D859" s="25">
        <v>0.85416666666666663</v>
      </c>
      <c r="E859" t="s">
        <v>59</v>
      </c>
      <c r="F859" t="s">
        <v>64</v>
      </c>
      <c r="H859">
        <v>49.6</v>
      </c>
      <c r="I859">
        <v>26.3</v>
      </c>
      <c r="J859">
        <v>24.1</v>
      </c>
      <c r="K859">
        <v>75.900000000000006</v>
      </c>
      <c r="L859">
        <v>50.4</v>
      </c>
      <c r="M859">
        <v>73.7</v>
      </c>
      <c r="N859">
        <v>35.5</v>
      </c>
      <c r="O859">
        <v>42.8</v>
      </c>
      <c r="P859">
        <v>21.7</v>
      </c>
      <c r="Q859">
        <v>69.900000000000006</v>
      </c>
      <c r="R859">
        <v>80.3</v>
      </c>
      <c r="S859">
        <v>56.4</v>
      </c>
      <c r="T859">
        <v>43.6</v>
      </c>
      <c r="U859">
        <v>49.9</v>
      </c>
      <c r="V859">
        <v>58.6</v>
      </c>
      <c r="W859">
        <v>41.4</v>
      </c>
    </row>
    <row r="860" spans="2:23" hidden="1" x14ac:dyDescent="0.25">
      <c r="B860" t="s">
        <v>468</v>
      </c>
      <c r="C860" t="s">
        <v>4817</v>
      </c>
      <c r="D860" s="25">
        <v>0.85416666666666663</v>
      </c>
      <c r="E860" t="s">
        <v>54</v>
      </c>
      <c r="F860" t="s">
        <v>89</v>
      </c>
      <c r="H860">
        <v>50.7</v>
      </c>
      <c r="I860">
        <v>25.6</v>
      </c>
      <c r="J860">
        <v>23.7</v>
      </c>
      <c r="K860">
        <v>76.3</v>
      </c>
      <c r="L860">
        <v>49.3</v>
      </c>
      <c r="M860">
        <v>74.400000000000006</v>
      </c>
      <c r="N860">
        <v>41</v>
      </c>
      <c r="O860">
        <v>37.299999999999997</v>
      </c>
      <c r="P860">
        <v>21.7</v>
      </c>
      <c r="Q860">
        <v>77.900000000000006</v>
      </c>
      <c r="R860">
        <v>82.4</v>
      </c>
      <c r="S860">
        <v>59.6</v>
      </c>
      <c r="T860">
        <v>40.4</v>
      </c>
      <c r="U860">
        <v>46.7</v>
      </c>
      <c r="V860">
        <v>60.9</v>
      </c>
      <c r="W860">
        <v>39.1</v>
      </c>
    </row>
    <row r="861" spans="2:23" hidden="1" x14ac:dyDescent="0.25">
      <c r="B861" t="s">
        <v>467</v>
      </c>
      <c r="C861" t="s">
        <v>4817</v>
      </c>
      <c r="D861" s="25">
        <v>0.85416666666666663</v>
      </c>
      <c r="E861" t="s">
        <v>82</v>
      </c>
      <c r="F861" t="s">
        <v>760</v>
      </c>
      <c r="H861">
        <v>30.7</v>
      </c>
      <c r="I861">
        <v>29.8</v>
      </c>
      <c r="J861">
        <v>39.4</v>
      </c>
      <c r="K861">
        <v>60.6</v>
      </c>
      <c r="L861">
        <v>69.3</v>
      </c>
      <c r="M861">
        <v>70.2</v>
      </c>
      <c r="N861">
        <v>30.5</v>
      </c>
      <c r="O861">
        <v>45.8</v>
      </c>
      <c r="P861">
        <v>23.6</v>
      </c>
      <c r="Q861">
        <v>65.900000000000006</v>
      </c>
      <c r="R861">
        <v>73.2</v>
      </c>
      <c r="S861">
        <v>46.4</v>
      </c>
      <c r="T861">
        <v>53.6</v>
      </c>
      <c r="U861">
        <v>59</v>
      </c>
      <c r="V861">
        <v>52.7</v>
      </c>
      <c r="W861">
        <v>47.3</v>
      </c>
    </row>
    <row r="862" spans="2:23" hidden="1" x14ac:dyDescent="0.25">
      <c r="B862" t="s">
        <v>1007</v>
      </c>
      <c r="C862" t="s">
        <v>4817</v>
      </c>
      <c r="D862" s="25">
        <v>0.85416666666666663</v>
      </c>
      <c r="E862" t="s">
        <v>3682</v>
      </c>
      <c r="F862" t="s">
        <v>1204</v>
      </c>
      <c r="H862">
        <v>49.6</v>
      </c>
      <c r="I862">
        <v>29.9</v>
      </c>
      <c r="J862">
        <v>20.5</v>
      </c>
      <c r="K862">
        <v>79.5</v>
      </c>
      <c r="L862">
        <v>50.4</v>
      </c>
      <c r="M862">
        <v>70.099999999999994</v>
      </c>
      <c r="N862">
        <v>31.2</v>
      </c>
      <c r="O862">
        <v>49.9</v>
      </c>
      <c r="P862">
        <v>18.899999999999999</v>
      </c>
      <c r="Q862">
        <v>59.4</v>
      </c>
      <c r="R862">
        <v>65.2</v>
      </c>
      <c r="S862">
        <v>37.1</v>
      </c>
      <c r="T862">
        <v>62.9</v>
      </c>
      <c r="U862">
        <v>68.900000000000006</v>
      </c>
      <c r="V862">
        <v>42.3</v>
      </c>
      <c r="W862">
        <v>57.7</v>
      </c>
    </row>
    <row r="863" spans="2:23" hidden="1" x14ac:dyDescent="0.25">
      <c r="B863" t="s">
        <v>485</v>
      </c>
      <c r="C863" t="s">
        <v>4817</v>
      </c>
      <c r="D863" s="25">
        <v>0.875</v>
      </c>
      <c r="E863" t="s">
        <v>202</v>
      </c>
      <c r="F863" t="s">
        <v>1152</v>
      </c>
      <c r="H863">
        <v>49.2</v>
      </c>
      <c r="I863">
        <v>26.2</v>
      </c>
      <c r="J863">
        <v>24.6</v>
      </c>
      <c r="K863">
        <v>75.400000000000006</v>
      </c>
      <c r="L863">
        <v>50.8</v>
      </c>
      <c r="M863">
        <v>73.8</v>
      </c>
      <c r="N863">
        <v>41.6</v>
      </c>
      <c r="O863">
        <v>38.799999999999997</v>
      </c>
      <c r="P863">
        <v>19.7</v>
      </c>
      <c r="Q863">
        <v>75.099999999999994</v>
      </c>
      <c r="R863">
        <v>80.900000000000006</v>
      </c>
      <c r="S863">
        <v>57.4</v>
      </c>
      <c r="T863">
        <v>42.6</v>
      </c>
      <c r="U863">
        <v>48.9</v>
      </c>
      <c r="V863">
        <v>59.5</v>
      </c>
      <c r="W863">
        <v>40.5</v>
      </c>
    </row>
    <row r="864" spans="2:23" hidden="1" x14ac:dyDescent="0.25">
      <c r="B864" t="s">
        <v>452</v>
      </c>
      <c r="C864" t="s">
        <v>4817</v>
      </c>
      <c r="D864" s="25">
        <v>0.875</v>
      </c>
      <c r="E864" t="s">
        <v>116</v>
      </c>
      <c r="F864" t="s">
        <v>103</v>
      </c>
      <c r="H864">
        <v>39.1</v>
      </c>
      <c r="I864">
        <v>32.299999999999997</v>
      </c>
      <c r="J864">
        <v>28.6</v>
      </c>
      <c r="K864">
        <v>71.400000000000006</v>
      </c>
      <c r="L864">
        <v>60.9</v>
      </c>
      <c r="M864">
        <v>67.7</v>
      </c>
      <c r="N864">
        <v>27.9</v>
      </c>
      <c r="O864">
        <v>50.2</v>
      </c>
      <c r="P864">
        <v>22</v>
      </c>
      <c r="Q864">
        <v>59.5</v>
      </c>
      <c r="R864">
        <v>63.4</v>
      </c>
      <c r="S864">
        <v>35</v>
      </c>
      <c r="T864">
        <v>65</v>
      </c>
      <c r="U864">
        <v>69.8</v>
      </c>
      <c r="V864">
        <v>43.3</v>
      </c>
      <c r="W864">
        <v>56.7</v>
      </c>
    </row>
    <row r="865" spans="2:23" hidden="1" x14ac:dyDescent="0.25">
      <c r="B865" t="s">
        <v>467</v>
      </c>
      <c r="C865" t="s">
        <v>4817</v>
      </c>
      <c r="D865" s="25">
        <v>0.875</v>
      </c>
      <c r="E865" t="s">
        <v>195</v>
      </c>
      <c r="F865" t="s">
        <v>766</v>
      </c>
      <c r="H865">
        <v>36.700000000000003</v>
      </c>
      <c r="I865">
        <v>28.9</v>
      </c>
      <c r="J865">
        <v>34.4</v>
      </c>
      <c r="K865">
        <v>65.599999999999994</v>
      </c>
      <c r="L865">
        <v>63.3</v>
      </c>
      <c r="M865">
        <v>71.099999999999994</v>
      </c>
      <c r="N865">
        <v>32.200000000000003</v>
      </c>
      <c r="O865">
        <v>47</v>
      </c>
      <c r="P865">
        <v>20.8</v>
      </c>
      <c r="Q865">
        <v>63.7</v>
      </c>
      <c r="R865">
        <v>75.8</v>
      </c>
      <c r="S865">
        <v>49.9</v>
      </c>
      <c r="T865">
        <v>50.1</v>
      </c>
      <c r="U865">
        <v>55.6</v>
      </c>
      <c r="V865">
        <v>55.7</v>
      </c>
      <c r="W865">
        <v>44.3</v>
      </c>
    </row>
    <row r="866" spans="2:23" hidden="1" x14ac:dyDescent="0.25">
      <c r="B866" t="s">
        <v>467</v>
      </c>
      <c r="C866" t="s">
        <v>4817</v>
      </c>
      <c r="D866" s="25">
        <v>0.875</v>
      </c>
      <c r="E866" t="s">
        <v>787</v>
      </c>
      <c r="F866" t="s">
        <v>758</v>
      </c>
      <c r="H866">
        <v>55.6</v>
      </c>
      <c r="I866">
        <v>24.8</v>
      </c>
      <c r="J866">
        <v>19.600000000000001</v>
      </c>
      <c r="K866">
        <v>80.400000000000006</v>
      </c>
      <c r="L866">
        <v>44.4</v>
      </c>
      <c r="M866">
        <v>75.2</v>
      </c>
      <c r="N866">
        <v>48.2</v>
      </c>
      <c r="O866">
        <v>37.4</v>
      </c>
      <c r="P866">
        <v>14.4</v>
      </c>
      <c r="Q866">
        <v>74.5</v>
      </c>
      <c r="R866">
        <v>81.7</v>
      </c>
      <c r="S866">
        <v>58.6</v>
      </c>
      <c r="T866">
        <v>41.4</v>
      </c>
      <c r="U866">
        <v>48.5</v>
      </c>
      <c r="V866">
        <v>58.1</v>
      </c>
      <c r="W866">
        <v>41.9</v>
      </c>
    </row>
    <row r="867" spans="2:23" hidden="1" x14ac:dyDescent="0.25">
      <c r="B867" t="s">
        <v>466</v>
      </c>
      <c r="C867" t="s">
        <v>4817</v>
      </c>
      <c r="D867" s="25">
        <v>0.875</v>
      </c>
      <c r="E867" t="s">
        <v>1208</v>
      </c>
      <c r="F867" t="s">
        <v>192</v>
      </c>
      <c r="H867">
        <v>34.299999999999997</v>
      </c>
      <c r="I867">
        <v>25.7</v>
      </c>
      <c r="J867">
        <v>39.9</v>
      </c>
      <c r="K867">
        <v>60.1</v>
      </c>
      <c r="L867">
        <v>65.7</v>
      </c>
      <c r="M867">
        <v>74.3</v>
      </c>
      <c r="N867">
        <v>33.4</v>
      </c>
      <c r="O867">
        <v>34.799999999999997</v>
      </c>
      <c r="P867">
        <v>31.8</v>
      </c>
      <c r="Q867">
        <v>83.4</v>
      </c>
      <c r="R867">
        <v>88.8</v>
      </c>
      <c r="S867">
        <v>70.7</v>
      </c>
      <c r="T867">
        <v>29.3</v>
      </c>
      <c r="U867">
        <v>34.6</v>
      </c>
      <c r="V867">
        <v>71.599999999999994</v>
      </c>
      <c r="W867">
        <v>28.4</v>
      </c>
    </row>
    <row r="868" spans="2:23" hidden="1" x14ac:dyDescent="0.25">
      <c r="B868" t="s">
        <v>468</v>
      </c>
      <c r="C868" t="s">
        <v>4817</v>
      </c>
      <c r="D868" s="25">
        <v>0.89583333333333337</v>
      </c>
      <c r="E868" t="s">
        <v>56</v>
      </c>
      <c r="F868" t="s">
        <v>63</v>
      </c>
      <c r="H868">
        <v>50.5</v>
      </c>
      <c r="I868">
        <v>25.4</v>
      </c>
      <c r="J868">
        <v>24.1</v>
      </c>
      <c r="K868">
        <v>75.900000000000006</v>
      </c>
      <c r="L868">
        <v>49.5</v>
      </c>
      <c r="M868">
        <v>74.599999999999994</v>
      </c>
      <c r="N868">
        <v>39.1</v>
      </c>
      <c r="O868">
        <v>38.5</v>
      </c>
      <c r="P868">
        <v>22.3</v>
      </c>
      <c r="Q868">
        <v>76.3</v>
      </c>
      <c r="R868">
        <v>83.7</v>
      </c>
      <c r="S868">
        <v>61.7</v>
      </c>
      <c r="T868">
        <v>38.299999999999997</v>
      </c>
      <c r="U868">
        <v>44.6</v>
      </c>
      <c r="V868">
        <v>62.7</v>
      </c>
      <c r="W868">
        <v>37.299999999999997</v>
      </c>
    </row>
    <row r="869" spans="2:23" hidden="1" x14ac:dyDescent="0.25">
      <c r="B869" t="s">
        <v>468</v>
      </c>
      <c r="C869" t="s">
        <v>4817</v>
      </c>
      <c r="D869" s="25">
        <v>0.89583333333333337</v>
      </c>
      <c r="E869" t="s">
        <v>80</v>
      </c>
      <c r="F869" t="s">
        <v>86</v>
      </c>
      <c r="H869">
        <v>43.5</v>
      </c>
      <c r="I869">
        <v>27.4</v>
      </c>
      <c r="J869">
        <v>29.2</v>
      </c>
      <c r="K869">
        <v>70.8</v>
      </c>
      <c r="L869">
        <v>56.5</v>
      </c>
      <c r="M869">
        <v>72.599999999999994</v>
      </c>
      <c r="N869">
        <v>32.6</v>
      </c>
      <c r="O869">
        <v>38.799999999999997</v>
      </c>
      <c r="P869">
        <v>28.7</v>
      </c>
      <c r="Q869">
        <v>77.099999999999994</v>
      </c>
      <c r="R869">
        <v>79.400000000000006</v>
      </c>
      <c r="S869">
        <v>54.9</v>
      </c>
      <c r="T869">
        <v>45.1</v>
      </c>
      <c r="U869">
        <v>50.9</v>
      </c>
      <c r="V869">
        <v>58.9</v>
      </c>
      <c r="W869">
        <v>41.1</v>
      </c>
    </row>
    <row r="870" spans="2:23" hidden="1" x14ac:dyDescent="0.25">
      <c r="B870" t="s">
        <v>468</v>
      </c>
      <c r="C870" t="s">
        <v>4817</v>
      </c>
      <c r="D870" s="25">
        <v>0.89583333333333337</v>
      </c>
      <c r="E870" t="s">
        <v>79</v>
      </c>
      <c r="F870" t="s">
        <v>75</v>
      </c>
      <c r="H870">
        <v>31</v>
      </c>
      <c r="I870">
        <v>26.7</v>
      </c>
      <c r="J870">
        <v>42.2</v>
      </c>
      <c r="K870">
        <v>57.8</v>
      </c>
      <c r="L870">
        <v>69</v>
      </c>
      <c r="M870">
        <v>73.3</v>
      </c>
      <c r="N870">
        <v>22.3</v>
      </c>
      <c r="O870">
        <v>38.700000000000003</v>
      </c>
      <c r="P870">
        <v>39</v>
      </c>
      <c r="Q870">
        <v>76.5</v>
      </c>
      <c r="R870">
        <v>83.9</v>
      </c>
      <c r="S870">
        <v>61.9</v>
      </c>
      <c r="T870">
        <v>38.1</v>
      </c>
      <c r="U870">
        <v>43.7</v>
      </c>
      <c r="V870">
        <v>64.599999999999994</v>
      </c>
      <c r="W870">
        <v>35.4</v>
      </c>
    </row>
    <row r="871" spans="2:23" hidden="1" x14ac:dyDescent="0.25">
      <c r="B871" t="s">
        <v>468</v>
      </c>
      <c r="C871" t="s">
        <v>4817</v>
      </c>
      <c r="D871" s="25">
        <v>0.89583333333333337</v>
      </c>
      <c r="E871" t="s">
        <v>88</v>
      </c>
      <c r="F871" t="s">
        <v>90</v>
      </c>
      <c r="H871">
        <v>41.8</v>
      </c>
      <c r="I871">
        <v>27.4</v>
      </c>
      <c r="J871">
        <v>30.8</v>
      </c>
      <c r="K871">
        <v>69.2</v>
      </c>
      <c r="L871">
        <v>58.2</v>
      </c>
      <c r="M871">
        <v>72.599999999999994</v>
      </c>
      <c r="N871">
        <v>29.1</v>
      </c>
      <c r="O871">
        <v>43.1</v>
      </c>
      <c r="P871">
        <v>27.9</v>
      </c>
      <c r="Q871">
        <v>70.5</v>
      </c>
      <c r="R871">
        <v>79.8</v>
      </c>
      <c r="S871">
        <v>55.6</v>
      </c>
      <c r="T871">
        <v>44.4</v>
      </c>
      <c r="U871">
        <v>50.1</v>
      </c>
      <c r="V871">
        <v>59.7</v>
      </c>
      <c r="W871">
        <v>40.299999999999997</v>
      </c>
    </row>
    <row r="872" spans="2:23" hidden="1" x14ac:dyDescent="0.25">
      <c r="B872" t="s">
        <v>484</v>
      </c>
      <c r="C872" t="s">
        <v>4817</v>
      </c>
      <c r="D872" s="25">
        <v>0.91666666666666663</v>
      </c>
      <c r="E872" t="s">
        <v>212</v>
      </c>
      <c r="F872" t="s">
        <v>1178</v>
      </c>
      <c r="H872">
        <v>67</v>
      </c>
      <c r="I872">
        <v>21.8</v>
      </c>
      <c r="J872">
        <v>11.2</v>
      </c>
      <c r="K872">
        <v>88.8</v>
      </c>
      <c r="L872">
        <v>33</v>
      </c>
      <c r="M872">
        <v>78.2</v>
      </c>
      <c r="N872">
        <v>51.7</v>
      </c>
      <c r="O872">
        <v>39.700000000000003</v>
      </c>
      <c r="P872">
        <v>8.6</v>
      </c>
      <c r="Q872">
        <v>67.8</v>
      </c>
      <c r="R872">
        <v>81.2</v>
      </c>
      <c r="S872">
        <v>58.1</v>
      </c>
      <c r="T872">
        <v>41.9</v>
      </c>
      <c r="U872">
        <v>51.4</v>
      </c>
      <c r="V872">
        <v>50.4</v>
      </c>
      <c r="W872">
        <v>49.6</v>
      </c>
    </row>
    <row r="873" spans="2:23" hidden="1" x14ac:dyDescent="0.25">
      <c r="B873" t="s">
        <v>467</v>
      </c>
      <c r="C873" t="s">
        <v>4817</v>
      </c>
      <c r="D873" s="25">
        <v>0.91666666666666663</v>
      </c>
      <c r="E873" t="s">
        <v>759</v>
      </c>
      <c r="F873" t="s">
        <v>762</v>
      </c>
      <c r="H873">
        <v>45.1</v>
      </c>
      <c r="I873">
        <v>29.8</v>
      </c>
      <c r="J873">
        <v>25.1</v>
      </c>
      <c r="K873">
        <v>74.900000000000006</v>
      </c>
      <c r="L873">
        <v>54.9</v>
      </c>
      <c r="M873">
        <v>70.2</v>
      </c>
      <c r="N873">
        <v>33.700000000000003</v>
      </c>
      <c r="O873">
        <v>51.6</v>
      </c>
      <c r="P873">
        <v>14.6</v>
      </c>
      <c r="Q873">
        <v>55.9</v>
      </c>
      <c r="R873">
        <v>68.900000000000006</v>
      </c>
      <c r="S873">
        <v>41.3</v>
      </c>
      <c r="T873">
        <v>58.7</v>
      </c>
      <c r="U873">
        <v>64.400000000000006</v>
      </c>
      <c r="V873">
        <v>47.4</v>
      </c>
      <c r="W873">
        <v>52.6</v>
      </c>
    </row>
    <row r="874" spans="2:23" hidden="1" x14ac:dyDescent="0.25">
      <c r="B874" t="s">
        <v>487</v>
      </c>
      <c r="C874" t="s">
        <v>4817</v>
      </c>
      <c r="D874" s="25">
        <v>0.92708333333333337</v>
      </c>
      <c r="E874" t="s">
        <v>792</v>
      </c>
      <c r="F874" t="s">
        <v>771</v>
      </c>
      <c r="H874">
        <v>43.7</v>
      </c>
      <c r="I874">
        <v>28.1</v>
      </c>
      <c r="J874">
        <v>28.3</v>
      </c>
      <c r="K874">
        <v>71.7</v>
      </c>
      <c r="L874">
        <v>56.3</v>
      </c>
      <c r="M874">
        <v>71.900000000000006</v>
      </c>
      <c r="N874">
        <v>34.799999999999997</v>
      </c>
      <c r="O874">
        <v>42.6</v>
      </c>
      <c r="P874">
        <v>22.7</v>
      </c>
      <c r="Q874">
        <v>70.5</v>
      </c>
      <c r="R874">
        <v>76.5</v>
      </c>
      <c r="S874">
        <v>50.9</v>
      </c>
      <c r="T874">
        <v>49.1</v>
      </c>
      <c r="U874">
        <v>54.9</v>
      </c>
      <c r="V874">
        <v>55.7</v>
      </c>
      <c r="W874">
        <v>44.3</v>
      </c>
    </row>
    <row r="875" spans="2:23" hidden="1" x14ac:dyDescent="0.25">
      <c r="B875" t="s">
        <v>468</v>
      </c>
      <c r="C875" t="s">
        <v>4817</v>
      </c>
      <c r="D875" s="25">
        <v>0.9375</v>
      </c>
      <c r="E875" t="s">
        <v>85</v>
      </c>
      <c r="F875" t="s">
        <v>73</v>
      </c>
      <c r="H875">
        <v>52.6</v>
      </c>
      <c r="I875">
        <v>25.1</v>
      </c>
      <c r="J875">
        <v>22.2</v>
      </c>
      <c r="K875">
        <v>77.8</v>
      </c>
      <c r="L875">
        <v>47.4</v>
      </c>
      <c r="M875">
        <v>74.900000000000006</v>
      </c>
      <c r="N875">
        <v>33.799999999999997</v>
      </c>
      <c r="O875">
        <v>41.2</v>
      </c>
      <c r="P875">
        <v>25</v>
      </c>
      <c r="Q875">
        <v>73</v>
      </c>
      <c r="R875">
        <v>83.3</v>
      </c>
      <c r="S875">
        <v>61.1</v>
      </c>
      <c r="T875">
        <v>38.9</v>
      </c>
      <c r="U875">
        <v>45.5</v>
      </c>
      <c r="V875">
        <v>61.4</v>
      </c>
      <c r="W875">
        <v>38.6</v>
      </c>
    </row>
    <row r="876" spans="2:23" hidden="1" x14ac:dyDescent="0.25">
      <c r="B876" t="s">
        <v>467</v>
      </c>
      <c r="C876" t="s">
        <v>4817</v>
      </c>
      <c r="D876" s="25">
        <v>0.9375</v>
      </c>
      <c r="E876" t="s">
        <v>764</v>
      </c>
      <c r="F876" t="s">
        <v>4011</v>
      </c>
      <c r="H876">
        <v>51.1</v>
      </c>
      <c r="I876">
        <v>25.9</v>
      </c>
      <c r="J876">
        <v>23</v>
      </c>
      <c r="K876">
        <v>77</v>
      </c>
      <c r="L876">
        <v>48.9</v>
      </c>
      <c r="M876">
        <v>74.099999999999994</v>
      </c>
      <c r="N876">
        <v>44.6</v>
      </c>
      <c r="O876">
        <v>38.6</v>
      </c>
      <c r="P876">
        <v>16.8</v>
      </c>
      <c r="Q876">
        <v>74.2</v>
      </c>
      <c r="R876">
        <v>80.7</v>
      </c>
      <c r="S876">
        <v>57</v>
      </c>
      <c r="T876">
        <v>43</v>
      </c>
      <c r="U876">
        <v>49.5</v>
      </c>
      <c r="V876">
        <v>58.6</v>
      </c>
      <c r="W876">
        <v>41.4</v>
      </c>
    </row>
    <row r="877" spans="2:23" hidden="1" x14ac:dyDescent="0.25">
      <c r="B877" t="s">
        <v>489</v>
      </c>
      <c r="C877" t="s">
        <v>4817</v>
      </c>
      <c r="D877" s="25">
        <v>0.9375</v>
      </c>
      <c r="E877" t="s">
        <v>1283</v>
      </c>
      <c r="F877" t="s">
        <v>774</v>
      </c>
      <c r="H877">
        <v>42.2</v>
      </c>
      <c r="I877">
        <v>28.7</v>
      </c>
      <c r="J877">
        <v>29.1</v>
      </c>
      <c r="K877">
        <v>70.900000000000006</v>
      </c>
      <c r="L877">
        <v>57.8</v>
      </c>
      <c r="M877">
        <v>71.3</v>
      </c>
      <c r="N877">
        <v>29.4</v>
      </c>
      <c r="O877">
        <v>49.2</v>
      </c>
      <c r="P877">
        <v>21.4</v>
      </c>
      <c r="Q877">
        <v>60.7</v>
      </c>
      <c r="R877">
        <v>74.7</v>
      </c>
      <c r="S877">
        <v>48.5</v>
      </c>
      <c r="T877">
        <v>51.5</v>
      </c>
      <c r="U877">
        <v>57.2</v>
      </c>
      <c r="V877">
        <v>54</v>
      </c>
      <c r="W877">
        <v>46</v>
      </c>
    </row>
    <row r="878" spans="2:23" hidden="1" x14ac:dyDescent="0.25">
      <c r="B878" t="s">
        <v>482</v>
      </c>
      <c r="C878" t="s">
        <v>4817</v>
      </c>
      <c r="D878" s="25">
        <v>0.9375</v>
      </c>
      <c r="E878" t="s">
        <v>1176</v>
      </c>
      <c r="F878" t="s">
        <v>171</v>
      </c>
      <c r="H878">
        <v>55.3</v>
      </c>
      <c r="I878">
        <v>27</v>
      </c>
      <c r="J878">
        <v>17.7</v>
      </c>
      <c r="K878">
        <v>82.3</v>
      </c>
      <c r="L878">
        <v>44.7</v>
      </c>
      <c r="M878">
        <v>73</v>
      </c>
      <c r="N878">
        <v>41.8</v>
      </c>
      <c r="O878">
        <v>44.3</v>
      </c>
      <c r="P878">
        <v>14</v>
      </c>
      <c r="Q878">
        <v>65.2</v>
      </c>
      <c r="R878">
        <v>71.2</v>
      </c>
      <c r="S878">
        <v>44.1</v>
      </c>
      <c r="T878">
        <v>55.9</v>
      </c>
      <c r="U878">
        <v>63</v>
      </c>
      <c r="V878">
        <v>46</v>
      </c>
      <c r="W878">
        <v>54</v>
      </c>
    </row>
    <row r="879" spans="2:23" hidden="1" x14ac:dyDescent="0.25">
      <c r="B879" t="s">
        <v>467</v>
      </c>
      <c r="C879" t="s">
        <v>4817</v>
      </c>
      <c r="D879" s="25">
        <v>0.95833333333333337</v>
      </c>
      <c r="E879" t="s">
        <v>196</v>
      </c>
      <c r="F879" t="s">
        <v>81</v>
      </c>
      <c r="H879">
        <v>43.9</v>
      </c>
      <c r="I879">
        <v>27.7</v>
      </c>
      <c r="J879">
        <v>28.4</v>
      </c>
      <c r="K879">
        <v>71.599999999999994</v>
      </c>
      <c r="L879">
        <v>56.1</v>
      </c>
      <c r="M879">
        <v>72.3</v>
      </c>
      <c r="N879">
        <v>34.200000000000003</v>
      </c>
      <c r="O879">
        <v>46.2</v>
      </c>
      <c r="P879">
        <v>19.600000000000001</v>
      </c>
      <c r="Q879">
        <v>64.5</v>
      </c>
      <c r="R879">
        <v>78</v>
      </c>
      <c r="S879">
        <v>53</v>
      </c>
      <c r="T879">
        <v>47</v>
      </c>
      <c r="U879">
        <v>52.9</v>
      </c>
      <c r="V879">
        <v>57.3</v>
      </c>
      <c r="W879">
        <v>42.7</v>
      </c>
    </row>
    <row r="880" spans="2:23" hidden="1" x14ac:dyDescent="0.25">
      <c r="B880" t="s">
        <v>467</v>
      </c>
      <c r="C880" t="s">
        <v>4817</v>
      </c>
      <c r="D880" s="25">
        <v>0.95833333333333337</v>
      </c>
      <c r="E880" t="s">
        <v>48</v>
      </c>
      <c r="F880" t="s">
        <v>765</v>
      </c>
      <c r="H880">
        <v>43.4</v>
      </c>
      <c r="I880">
        <v>27.9</v>
      </c>
      <c r="J880">
        <v>28.6</v>
      </c>
      <c r="K880">
        <v>71.400000000000006</v>
      </c>
      <c r="L880">
        <v>56.6</v>
      </c>
      <c r="M880">
        <v>72.099999999999994</v>
      </c>
      <c r="N880">
        <v>28.7</v>
      </c>
      <c r="O880">
        <v>49.4</v>
      </c>
      <c r="P880">
        <v>21.9</v>
      </c>
      <c r="Q880">
        <v>60.5</v>
      </c>
      <c r="R880">
        <v>77.2</v>
      </c>
      <c r="S880">
        <v>51.8</v>
      </c>
      <c r="T880">
        <v>48.2</v>
      </c>
      <c r="U880">
        <v>54</v>
      </c>
      <c r="V880">
        <v>56.5</v>
      </c>
      <c r="W880">
        <v>43.5</v>
      </c>
    </row>
    <row r="881" spans="2:23" hidden="1" x14ac:dyDescent="0.25">
      <c r="B881" t="s">
        <v>466</v>
      </c>
      <c r="C881" t="s">
        <v>4817</v>
      </c>
      <c r="D881" s="25">
        <v>0.95833333333333337</v>
      </c>
      <c r="E881" t="s">
        <v>1229</v>
      </c>
      <c r="F881" t="s">
        <v>83</v>
      </c>
      <c r="H881">
        <v>53.9</v>
      </c>
      <c r="I881">
        <v>25.1</v>
      </c>
      <c r="J881">
        <v>21</v>
      </c>
      <c r="K881">
        <v>79</v>
      </c>
      <c r="L881">
        <v>46.1</v>
      </c>
      <c r="M881">
        <v>74.900000000000006</v>
      </c>
      <c r="N881">
        <v>41.3</v>
      </c>
      <c r="O881">
        <v>41.3</v>
      </c>
      <c r="P881">
        <v>17.399999999999999</v>
      </c>
      <c r="Q881">
        <v>70.599999999999994</v>
      </c>
      <c r="R881">
        <v>82.2</v>
      </c>
      <c r="S881">
        <v>59.4</v>
      </c>
      <c r="T881">
        <v>40.6</v>
      </c>
      <c r="U881">
        <v>47.4</v>
      </c>
      <c r="V881">
        <v>59.5</v>
      </c>
      <c r="W881">
        <v>40.5</v>
      </c>
    </row>
    <row r="882" spans="2:23" hidden="1" x14ac:dyDescent="0.25">
      <c r="B882" t="s">
        <v>468</v>
      </c>
      <c r="C882" t="s">
        <v>4817</v>
      </c>
      <c r="D882" s="25">
        <v>0.97916666666666663</v>
      </c>
      <c r="E882" t="s">
        <v>87</v>
      </c>
      <c r="F882" t="s">
        <v>92</v>
      </c>
      <c r="H882">
        <v>38.6</v>
      </c>
      <c r="I882">
        <v>26.7</v>
      </c>
      <c r="J882">
        <v>34.6</v>
      </c>
      <c r="K882">
        <v>65.400000000000006</v>
      </c>
      <c r="L882">
        <v>61.4</v>
      </c>
      <c r="M882">
        <v>73.3</v>
      </c>
      <c r="N882">
        <v>35.200000000000003</v>
      </c>
      <c r="O882">
        <v>36.6</v>
      </c>
      <c r="P882">
        <v>28.2</v>
      </c>
      <c r="Q882">
        <v>80.3</v>
      </c>
      <c r="R882">
        <v>83.5</v>
      </c>
      <c r="S882">
        <v>61.3</v>
      </c>
      <c r="T882">
        <v>38.700000000000003</v>
      </c>
      <c r="U882">
        <v>44.3</v>
      </c>
      <c r="V882">
        <v>64.400000000000006</v>
      </c>
      <c r="W882">
        <v>35.6</v>
      </c>
    </row>
    <row r="883" spans="2:23" hidden="1" x14ac:dyDescent="0.25">
      <c r="B883" t="s">
        <v>468</v>
      </c>
      <c r="C883" t="s">
        <v>4817</v>
      </c>
      <c r="D883" s="25">
        <v>0.97916666666666663</v>
      </c>
      <c r="E883" t="s">
        <v>91</v>
      </c>
      <c r="F883" t="s">
        <v>74</v>
      </c>
      <c r="H883">
        <v>46.3</v>
      </c>
      <c r="I883">
        <v>26.1</v>
      </c>
      <c r="J883">
        <v>27.6</v>
      </c>
      <c r="K883">
        <v>72.400000000000006</v>
      </c>
      <c r="L883">
        <v>53.7</v>
      </c>
      <c r="M883">
        <v>73.900000000000006</v>
      </c>
      <c r="N883">
        <v>33.700000000000003</v>
      </c>
      <c r="O883">
        <v>38</v>
      </c>
      <c r="P883">
        <v>28.3</v>
      </c>
      <c r="Q883">
        <v>78.3</v>
      </c>
      <c r="R883">
        <v>83.3</v>
      </c>
      <c r="S883">
        <v>61.1</v>
      </c>
      <c r="T883">
        <v>38.9</v>
      </c>
      <c r="U883">
        <v>44.9</v>
      </c>
      <c r="V883">
        <v>63.2</v>
      </c>
      <c r="W883">
        <v>36.799999999999997</v>
      </c>
    </row>
    <row r="884" spans="2:23" hidden="1" x14ac:dyDescent="0.25">
      <c r="B884" t="s">
        <v>467</v>
      </c>
      <c r="C884" t="s">
        <v>4817</v>
      </c>
      <c r="D884" s="25">
        <v>0.97916666666666663</v>
      </c>
      <c r="E884" t="s">
        <v>796</v>
      </c>
      <c r="F884" t="s">
        <v>788</v>
      </c>
      <c r="H884">
        <v>51.5</v>
      </c>
      <c r="I884">
        <v>25.6</v>
      </c>
      <c r="J884">
        <v>22.9</v>
      </c>
      <c r="K884">
        <v>77.099999999999994</v>
      </c>
      <c r="L884">
        <v>48.5</v>
      </c>
      <c r="M884">
        <v>74.400000000000006</v>
      </c>
      <c r="N884">
        <v>37.799999999999997</v>
      </c>
      <c r="O884">
        <v>39.4</v>
      </c>
      <c r="P884">
        <v>22.8</v>
      </c>
      <c r="Q884">
        <v>75.099999999999994</v>
      </c>
      <c r="R884">
        <v>81.900000000000006</v>
      </c>
      <c r="S884">
        <v>58.9</v>
      </c>
      <c r="T884">
        <v>41.1</v>
      </c>
      <c r="U884">
        <v>47.6</v>
      </c>
      <c r="V884">
        <v>60</v>
      </c>
      <c r="W884">
        <v>40</v>
      </c>
    </row>
  </sheetData>
  <autoFilter ref="A3:AQ884" xr:uid="{00000000-0001-0000-0000-000000000000}">
    <filterColumn colId="2">
      <filters>
        <filter val="30/07/2026"/>
      </filters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5546875" defaultRowHeight="15" x14ac:dyDescent="0.25"/>
  <cols>
    <col min="1" max="1" width="8.85546875" style="1"/>
    <col min="2" max="2" width="26" style="1" bestFit="1" customWidth="1"/>
    <col min="3" max="3" width="10.28515625" style="1" bestFit="1" customWidth="1"/>
    <col min="4" max="4" width="8.140625" style="1" bestFit="1" customWidth="1"/>
    <col min="5" max="5" width="20.28515625" style="1" bestFit="1" customWidth="1"/>
    <col min="6" max="6" width="24.28515625" style="1" bestFit="1" customWidth="1"/>
    <col min="7" max="7" width="16.7109375" style="1" customWidth="1"/>
    <col min="8" max="8" width="16" style="1" customWidth="1"/>
    <col min="9" max="9" width="12.42578125" style="1" customWidth="1"/>
    <col min="10" max="10" width="11.85546875" style="1" customWidth="1"/>
    <col min="11" max="11" width="10.28515625" style="1" bestFit="1" customWidth="1"/>
    <col min="12" max="12" width="8.140625" style="1" bestFit="1" customWidth="1"/>
    <col min="13" max="13" width="22.42578125" style="1" bestFit="1" customWidth="1"/>
    <col min="14" max="16384" width="8.85546875" style="1"/>
  </cols>
  <sheetData>
    <row r="1" spans="1:13" x14ac:dyDescent="0.25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25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5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5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5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5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5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5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5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5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5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5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5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5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5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5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5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5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5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5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5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5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5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5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5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5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5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5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5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5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5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5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5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5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5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5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5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5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5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5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5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5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5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5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5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5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5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5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5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5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5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5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5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5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5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5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5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5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5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5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5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5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5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5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5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5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5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5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5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5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5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5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5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5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5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5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5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5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5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5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5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5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5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5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5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5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5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5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5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5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5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5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5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5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5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5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5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5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5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5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5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5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5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5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5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5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5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5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5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5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5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5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5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5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5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5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5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5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5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5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5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5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5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5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5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5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5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5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5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5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5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5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5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5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5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5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5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5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5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5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5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5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2426"/>
  <sheetViews>
    <sheetView workbookViewId="0">
      <pane ySplit="1" topLeftCell="A2391" activePane="bottomLeft" state="frozen"/>
      <selection pane="bottomLeft" activeCell="F2421" sqref="F2421"/>
    </sheetView>
  </sheetViews>
  <sheetFormatPr defaultColWidth="8.85546875" defaultRowHeight="15" x14ac:dyDescent="0.25"/>
  <cols>
    <col min="2" max="2" width="14" bestFit="1" customWidth="1"/>
    <col min="3" max="3" width="28.140625" bestFit="1" customWidth="1"/>
    <col min="4" max="4" width="10.42578125" bestFit="1" customWidth="1"/>
    <col min="5" max="5" width="8.140625" bestFit="1" customWidth="1"/>
    <col min="6" max="6" width="31.85546875" bestFit="1" customWidth="1"/>
    <col min="7" max="7" width="35" bestFit="1" customWidth="1"/>
    <col min="8" max="8" width="14.7109375" bestFit="1" customWidth="1"/>
    <col min="9" max="9" width="14" bestFit="1" customWidth="1"/>
    <col min="10" max="10" width="10.42578125" bestFit="1" customWidth="1"/>
    <col min="11" max="11" width="9.7109375" bestFit="1" customWidth="1"/>
    <col min="12" max="12" width="10.42578125" bestFit="1" customWidth="1"/>
    <col min="13" max="13" width="8.140625" bestFit="1" customWidth="1"/>
    <col min="24" max="24" width="8.140625" bestFit="1" customWidth="1"/>
    <col min="25" max="28" width="5.42578125" bestFit="1" customWidth="1"/>
    <col min="29" max="29" width="8.7109375" bestFit="1" customWidth="1"/>
    <col min="30" max="30" width="9" bestFit="1" customWidth="1"/>
  </cols>
  <sheetData>
    <row r="1" spans="1:30" x14ac:dyDescent="0.25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x14ac:dyDescent="0.25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x14ac:dyDescent="0.25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25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25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25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25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25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25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25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25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25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25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25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25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25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25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25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25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25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25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25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25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25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25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25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25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25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25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25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25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25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25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25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25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25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25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25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25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25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25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25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25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25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25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25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25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25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25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25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25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25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25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25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25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25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25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25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25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25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25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25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25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25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25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25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25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25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25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25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25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25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25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25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25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25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25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25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25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25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25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25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25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25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25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25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25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25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25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25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25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25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25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25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25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25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25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25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25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25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25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25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25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25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25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25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25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25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25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25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25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25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25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25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25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25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25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25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25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25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25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25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25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25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25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25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25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25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25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25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25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25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25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25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25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25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25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25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25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25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25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25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25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25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25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25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25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25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25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25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25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25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25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25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25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25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25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25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25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25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25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25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25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25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25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25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25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25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25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25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25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25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25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25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25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25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25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25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25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25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25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25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25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25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25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25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25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25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25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25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25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25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25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25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25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25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25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25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25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25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25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25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25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25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25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25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25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25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25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25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25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25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25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25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25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25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25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25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25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25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25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25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25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25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25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25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25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25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25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25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25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25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25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25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25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25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25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25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25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25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25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25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25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25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25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25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25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25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25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25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25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25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25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25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25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25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25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25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25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25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25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25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25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25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25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25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25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25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25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25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25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25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25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25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25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25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25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25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25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25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25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25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25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25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25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25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25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25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25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25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25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25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25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25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25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25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25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25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25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25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25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25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25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25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25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25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25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25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25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25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25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25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25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25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25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25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25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25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25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25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25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25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25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25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25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25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25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25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25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25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25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25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25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25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25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25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25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25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25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25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25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25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25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25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25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25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25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25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25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25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25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25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25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25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25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25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25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25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25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25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25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25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25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25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25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25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25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25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25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25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25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25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25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25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25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25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25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25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25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25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25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25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25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25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25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25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25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25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25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25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25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25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25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25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25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25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25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25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25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25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25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25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25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25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25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25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25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25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25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25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25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25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25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25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25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25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25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25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25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25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25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25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25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25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25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25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25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25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25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25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25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25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25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25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25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25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25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25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25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25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25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25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25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25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25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25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25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25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25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25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25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25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25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25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25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25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25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25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25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25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25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25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25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25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25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25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25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25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25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25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25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25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25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25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25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25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25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25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25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25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25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25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25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25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25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25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25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25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25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25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25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25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25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25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25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25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25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25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25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25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25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25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25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25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25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25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25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25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25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25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25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25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25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25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25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25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25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25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25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25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25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25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25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25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25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25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25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25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25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25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25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25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25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25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25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25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25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25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25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25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25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25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25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25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25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25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25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25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25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25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25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25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25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25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25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25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25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25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25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25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25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25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25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25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25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25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25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25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25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25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25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25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25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25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25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25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25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25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25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25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25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25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25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25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25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25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25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25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25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25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25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25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25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25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25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25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25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25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25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25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25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25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25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25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25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25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25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25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25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25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25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25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25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25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25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25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25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25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25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25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25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25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25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25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25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25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25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25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25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25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25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25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25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25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25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25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25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25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25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25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25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25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25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25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25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25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25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25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25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25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25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25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25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25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25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25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25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25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25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25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25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25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25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25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25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25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25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25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25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25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25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25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25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25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25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25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25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25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25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25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25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25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25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25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25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25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25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25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25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25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25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25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25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25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25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25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25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25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25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25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25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25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25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25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25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25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25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25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25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25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25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25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25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25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25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25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25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25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25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25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25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25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25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25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25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25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25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25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25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25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25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25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25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25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25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25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25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25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25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25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25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25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25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25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25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25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25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25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25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25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25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25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25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25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25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25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25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25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25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25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25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25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25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25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25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25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25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25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25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25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25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25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25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25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25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25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25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25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25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25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25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25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25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25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25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25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25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25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25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25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25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25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25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25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25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25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25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25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25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25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25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25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25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25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25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25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25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25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25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25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25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25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25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25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25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25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25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25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25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25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25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25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25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25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25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25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25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25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25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25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25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25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25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25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25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25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25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25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25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25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25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25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25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25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25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25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25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25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25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25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25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25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25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25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25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25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25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25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25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25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25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25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25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25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25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25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25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25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25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25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25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25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25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25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25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25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25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25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25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25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2794</v>
      </c>
      <c r="G880" t="s">
        <v>2795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25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2810</v>
      </c>
      <c r="G881" t="s">
        <v>2811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25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2816</v>
      </c>
      <c r="G882" t="s">
        <v>2817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25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2877</v>
      </c>
      <c r="G883" t="s">
        <v>2878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25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2940</v>
      </c>
      <c r="G884" t="s">
        <v>2941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25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2994</v>
      </c>
      <c r="G885" t="s">
        <v>2995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25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2786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25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25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25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2889</v>
      </c>
      <c r="G889" t="s">
        <v>2890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25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2891</v>
      </c>
      <c r="G890" t="s">
        <v>2892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25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2924</v>
      </c>
      <c r="G891" t="s">
        <v>2925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25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2952</v>
      </c>
      <c r="G892" t="s">
        <v>2953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25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25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25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2799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25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2803</v>
      </c>
      <c r="G896" t="s">
        <v>2804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25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2837</v>
      </c>
      <c r="G897" t="s">
        <v>2838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25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2867</v>
      </c>
      <c r="G898" t="s">
        <v>2868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25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2869</v>
      </c>
      <c r="G899" t="s">
        <v>2870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25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2871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25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2872</v>
      </c>
      <c r="G901" t="s">
        <v>2873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25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2874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25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2915</v>
      </c>
      <c r="G903" t="s">
        <v>2916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25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2920</v>
      </c>
      <c r="G904" t="s">
        <v>2921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25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2926</v>
      </c>
      <c r="G905" t="s">
        <v>2927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25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2982</v>
      </c>
      <c r="G906" t="s">
        <v>2983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25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2984</v>
      </c>
      <c r="G907" t="s">
        <v>2985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25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2986</v>
      </c>
      <c r="G908" t="s">
        <v>2987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25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2988</v>
      </c>
      <c r="G909" t="s">
        <v>2989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25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2990</v>
      </c>
      <c r="G910" t="s">
        <v>2991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25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2812</v>
      </c>
      <c r="G911" t="s">
        <v>2813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25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2800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25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2801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25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25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2830</v>
      </c>
      <c r="G915" t="s">
        <v>2831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25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2832</v>
      </c>
      <c r="G916" t="s">
        <v>2833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25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2839</v>
      </c>
      <c r="G917" t="s">
        <v>2840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25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2841</v>
      </c>
      <c r="G918" t="s">
        <v>2842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25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2843</v>
      </c>
      <c r="G919" t="s">
        <v>2844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25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2845</v>
      </c>
      <c r="G920" t="s">
        <v>2846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25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2847</v>
      </c>
      <c r="G921" t="s">
        <v>2848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25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2849</v>
      </c>
      <c r="G922" t="s">
        <v>2850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25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2928</v>
      </c>
      <c r="G923" t="s">
        <v>2929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25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2954</v>
      </c>
      <c r="G924" t="s">
        <v>2955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25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2996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25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2822</v>
      </c>
      <c r="G926" t="s">
        <v>2823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25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2851</v>
      </c>
      <c r="G927" t="s">
        <v>2852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25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2930</v>
      </c>
      <c r="G928" t="s">
        <v>2931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25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2992</v>
      </c>
      <c r="G929" t="s">
        <v>2993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25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3422</v>
      </c>
      <c r="G930" t="s">
        <v>3423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25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2932</v>
      </c>
      <c r="G931" t="s">
        <v>2933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25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25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25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2796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25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2879</v>
      </c>
      <c r="G935" t="s">
        <v>2880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25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2893</v>
      </c>
      <c r="G936" t="s">
        <v>2894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25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2895</v>
      </c>
      <c r="G937" t="s">
        <v>2896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25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2897</v>
      </c>
      <c r="G938" t="s">
        <v>2898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25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2956</v>
      </c>
      <c r="G939" t="s">
        <v>2957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25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2787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25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25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25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2805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25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2806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25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2807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25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2808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25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2809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25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2818</v>
      </c>
      <c r="G948" t="s">
        <v>2819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25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2824</v>
      </c>
      <c r="G949" t="s">
        <v>2825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25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2855</v>
      </c>
      <c r="G950" t="s">
        <v>2856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25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2857</v>
      </c>
      <c r="G951" t="s">
        <v>2858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25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2859</v>
      </c>
      <c r="G952" t="s">
        <v>2860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25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2861</v>
      </c>
      <c r="G953" t="s">
        <v>2862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25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2863</v>
      </c>
      <c r="G954" t="s">
        <v>2864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25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2899</v>
      </c>
      <c r="G955" t="s">
        <v>2900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25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2901</v>
      </c>
      <c r="G956" t="s">
        <v>2902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25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2903</v>
      </c>
      <c r="G957" t="s">
        <v>2904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25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2905</v>
      </c>
      <c r="G958" t="s">
        <v>2906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25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2907</v>
      </c>
      <c r="G959" t="s">
        <v>2908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25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2909</v>
      </c>
      <c r="G960" t="s">
        <v>2910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25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2911</v>
      </c>
      <c r="G961" t="s">
        <v>2912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25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2922</v>
      </c>
      <c r="G962" t="s">
        <v>2923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25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2934</v>
      </c>
      <c r="G963" t="s">
        <v>2935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25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2938</v>
      </c>
      <c r="G964" t="s">
        <v>2939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25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2944</v>
      </c>
      <c r="G965" t="s">
        <v>2945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25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2958</v>
      </c>
      <c r="G966" t="s">
        <v>2959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25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2788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25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2834</v>
      </c>
      <c r="G968" t="s">
        <v>2835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25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2853</v>
      </c>
      <c r="G969" t="s">
        <v>2854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25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25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2789</v>
      </c>
      <c r="G971" t="s">
        <v>2790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25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2814</v>
      </c>
      <c r="G972" t="s">
        <v>2815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25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2826</v>
      </c>
      <c r="G973" t="s">
        <v>2827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25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2875</v>
      </c>
      <c r="G974" t="s">
        <v>2876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25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2917</v>
      </c>
      <c r="G975" t="s">
        <v>2918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25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2946</v>
      </c>
      <c r="G976" t="s">
        <v>2947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25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2948</v>
      </c>
      <c r="G977" t="s">
        <v>2949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25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25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3636</v>
      </c>
      <c r="G979" t="s">
        <v>3637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25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25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3730</v>
      </c>
      <c r="G981" t="s">
        <v>3731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25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25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3732</v>
      </c>
      <c r="G983" t="s">
        <v>3733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25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3734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25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3735</v>
      </c>
      <c r="G985" t="s">
        <v>3736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25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3737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25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2798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25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2820</v>
      </c>
      <c r="G988" t="s">
        <v>2821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25">
      <c r="A989" t="str">
        <f t="shared" si="320"/>
        <v>25/07/2026FC VratimovMFK Havirov</v>
      </c>
      <c r="D989" s="2">
        <v>46228</v>
      </c>
      <c r="E989" s="3">
        <v>0.34375</v>
      </c>
      <c r="F989" t="s">
        <v>3154</v>
      </c>
      <c r="G989" t="s">
        <v>3155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25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3156</v>
      </c>
      <c r="G990" t="s">
        <v>3157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25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3738</v>
      </c>
      <c r="G991" t="s">
        <v>3739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25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2791</v>
      </c>
      <c r="G992" t="s">
        <v>2792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25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25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2960</v>
      </c>
      <c r="G994" t="s">
        <v>2961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25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2962</v>
      </c>
      <c r="G995" t="s">
        <v>2963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25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2964</v>
      </c>
      <c r="G996" t="s">
        <v>2965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25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3158</v>
      </c>
      <c r="G997" t="s">
        <v>3159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25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3160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25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3740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25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3741</v>
      </c>
      <c r="G1000" t="s">
        <v>3742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25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3743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25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2828</v>
      </c>
      <c r="G1002" t="s">
        <v>2829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25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2913</v>
      </c>
      <c r="G1003" t="s">
        <v>2914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25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2919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25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2936</v>
      </c>
      <c r="G1005" t="s">
        <v>2937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25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2950</v>
      </c>
      <c r="G1006" t="s">
        <v>2951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25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2966</v>
      </c>
      <c r="G1007" t="s">
        <v>2967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25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2968</v>
      </c>
      <c r="G1008" t="s">
        <v>2969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25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2970</v>
      </c>
      <c r="G1009" t="s">
        <v>2971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25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2972</v>
      </c>
      <c r="G1010" t="s">
        <v>2973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25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2974</v>
      </c>
      <c r="G1011" t="s">
        <v>2975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25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25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3245</v>
      </c>
      <c r="G1013" t="s">
        <v>3246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25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3310</v>
      </c>
      <c r="G1014" t="s">
        <v>3311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25">
      <c r="A1015" t="str">
        <f t="shared" si="340"/>
        <v>25/07/2026PocheonDaejeon Korail</v>
      </c>
      <c r="D1015" s="2">
        <v>46228</v>
      </c>
      <c r="E1015" s="3">
        <v>0.375</v>
      </c>
      <c r="F1015" t="s">
        <v>3638</v>
      </c>
      <c r="G1015" t="s">
        <v>3639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25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3671</v>
      </c>
      <c r="G1016" t="s">
        <v>3672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25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3744</v>
      </c>
      <c r="G1017" t="s">
        <v>3745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25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3746</v>
      </c>
      <c r="G1018" t="s">
        <v>3747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25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3748</v>
      </c>
      <c r="G1019" t="s">
        <v>3749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25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3750</v>
      </c>
      <c r="G1020" t="s">
        <v>3751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25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25">
      <c r="A1022" t="str">
        <f t="shared" si="340"/>
        <v>25/07/2026Luton TownAl Kholood</v>
      </c>
      <c r="D1022" s="2">
        <v>46228</v>
      </c>
      <c r="E1022" s="3">
        <v>0.375</v>
      </c>
      <c r="F1022" t="s">
        <v>3752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25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3753</v>
      </c>
      <c r="G1023" t="s">
        <v>3754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25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3755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25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2793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25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3535</v>
      </c>
      <c r="G1026" t="s">
        <v>3536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25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2836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25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3118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25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3124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25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3756</v>
      </c>
      <c r="G1030" t="s">
        <v>3757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25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2802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25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2976</v>
      </c>
      <c r="G1032" t="s">
        <v>2977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25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2782</v>
      </c>
      <c r="G1033" t="s">
        <v>2783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25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2865</v>
      </c>
      <c r="G1034" t="s">
        <v>2866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25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3577</v>
      </c>
      <c r="G1035" t="s">
        <v>3578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25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3579</v>
      </c>
      <c r="G1036" t="s">
        <v>3580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25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3591</v>
      </c>
      <c r="G1037" t="s">
        <v>3592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25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3640</v>
      </c>
      <c r="G1038" t="s">
        <v>3641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25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3642</v>
      </c>
      <c r="G1039" t="s">
        <v>3643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25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3758</v>
      </c>
      <c r="G1040" t="s">
        <v>3759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25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3760</v>
      </c>
      <c r="G1041" t="s">
        <v>3761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25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3762</v>
      </c>
      <c r="G1042" t="s">
        <v>3763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25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25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25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25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3630</v>
      </c>
      <c r="G1046" t="s">
        <v>3631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25">
      <c r="A1047" t="str">
        <f t="shared" si="340"/>
        <v>25/07/2026DaeguSuwon FC</v>
      </c>
      <c r="D1047" s="2">
        <v>46228</v>
      </c>
      <c r="E1047" s="3">
        <v>0.4375</v>
      </c>
      <c r="F1047" t="s">
        <v>3632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25">
      <c r="A1048" t="str">
        <f t="shared" si="340"/>
        <v>25/07/2026HwaseongAnsan Police</v>
      </c>
      <c r="D1048" s="2">
        <v>46228</v>
      </c>
      <c r="E1048" s="3">
        <v>0.4375</v>
      </c>
      <c r="F1048" t="s">
        <v>3633</v>
      </c>
      <c r="G1048" t="s">
        <v>3634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25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3635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25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3021</v>
      </c>
      <c r="G1050" t="s">
        <v>3022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25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3029</v>
      </c>
      <c r="G1051" t="s">
        <v>3030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25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25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25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3120</v>
      </c>
      <c r="G1054" t="s">
        <v>3121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25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3125</v>
      </c>
      <c r="G1055" t="s">
        <v>3126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25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3127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25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3180</v>
      </c>
      <c r="G1057" t="s">
        <v>3181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25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3182</v>
      </c>
      <c r="G1058" t="s">
        <v>3183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25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25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3202</v>
      </c>
      <c r="G1060" t="s">
        <v>3203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25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25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3227</v>
      </c>
      <c r="G1062" t="s">
        <v>3228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25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3243</v>
      </c>
      <c r="G1063" t="s">
        <v>3244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25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3247</v>
      </c>
      <c r="G1064" t="s">
        <v>3248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25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3249</v>
      </c>
      <c r="G1065" t="s">
        <v>3250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25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3251</v>
      </c>
      <c r="G1066" t="s">
        <v>3252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25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3272</v>
      </c>
      <c r="G1067" t="s">
        <v>3273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25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3381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25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3438</v>
      </c>
      <c r="G1069" t="s">
        <v>3439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25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3458</v>
      </c>
      <c r="G1070" t="s">
        <v>3459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25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3460</v>
      </c>
      <c r="G1071" t="s">
        <v>3461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25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3462</v>
      </c>
      <c r="G1072" t="s">
        <v>3463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25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3474</v>
      </c>
      <c r="G1073" t="s">
        <v>3475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25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3537</v>
      </c>
      <c r="G1074" t="s">
        <v>3538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25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3555</v>
      </c>
      <c r="G1075" t="s">
        <v>3556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25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3575</v>
      </c>
      <c r="G1076" t="s">
        <v>3576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25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3644</v>
      </c>
      <c r="G1077" t="s">
        <v>3645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25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3646</v>
      </c>
      <c r="G1078" t="s">
        <v>3647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25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3652</v>
      </c>
      <c r="G1079" t="s">
        <v>3653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25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3654</v>
      </c>
      <c r="G1080" t="s">
        <v>3655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25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3656</v>
      </c>
      <c r="G1081" t="s">
        <v>3657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25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3673</v>
      </c>
      <c r="G1082" t="s">
        <v>3674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25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3764</v>
      </c>
      <c r="G1083" t="s">
        <v>3765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25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3766</v>
      </c>
      <c r="G1084" t="s">
        <v>3767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25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3768</v>
      </c>
      <c r="G1085" t="s">
        <v>3769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25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3770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25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3771</v>
      </c>
      <c r="G1087" t="s">
        <v>3772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25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3773</v>
      </c>
      <c r="G1088" t="s">
        <v>3774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25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3775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25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3776</v>
      </c>
      <c r="G1090" t="s">
        <v>3777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25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25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3122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25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3123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25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3128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25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3129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25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25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3355</v>
      </c>
      <c r="G1097" t="s">
        <v>3356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25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3778</v>
      </c>
      <c r="G1098" t="s">
        <v>3779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25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3780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25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25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3119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25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3174</v>
      </c>
      <c r="G1102" t="s">
        <v>3175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25">
      <c r="A1103" t="str">
        <f t="shared" si="360"/>
        <v>25/07/2026FC Volna PinskFC Orsha</v>
      </c>
      <c r="D1103" s="2">
        <v>46228</v>
      </c>
      <c r="E1103" s="3">
        <v>0.5</v>
      </c>
      <c r="F1103" t="s">
        <v>3023</v>
      </c>
      <c r="G1103" t="s">
        <v>3024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25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25">
      <c r="A1105" t="str">
        <f t="shared" si="360"/>
        <v>25/07/2026BridlicnaHlucin</v>
      </c>
      <c r="D1105" s="2">
        <v>46228</v>
      </c>
      <c r="E1105" s="3">
        <v>0.5</v>
      </c>
      <c r="F1105" t="s">
        <v>3161</v>
      </c>
      <c r="G1105" t="s">
        <v>3162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25">
      <c r="A1106" t="str">
        <f t="shared" si="360"/>
        <v>25/07/2026HakaKapylan Pallo</v>
      </c>
      <c r="D1106" s="2">
        <v>46228</v>
      </c>
      <c r="E1106" s="3">
        <v>0.5</v>
      </c>
      <c r="F1106" t="s">
        <v>3206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25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3229</v>
      </c>
      <c r="G1107" t="s">
        <v>3230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25">
      <c r="A1108" t="str">
        <f t="shared" si="360"/>
        <v>25/07/2026KumuMikkelin Kissat</v>
      </c>
      <c r="D1108" s="2">
        <v>46228</v>
      </c>
      <c r="E1108" s="3">
        <v>0.5</v>
      </c>
      <c r="F1108" t="s">
        <v>3231</v>
      </c>
      <c r="G1108" t="s">
        <v>3232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25">
      <c r="A1109" t="str">
        <f t="shared" si="360"/>
        <v>25/07/2026Sudet KouvolaHaPK</v>
      </c>
      <c r="D1109" s="2">
        <v>46228</v>
      </c>
      <c r="E1109" s="3">
        <v>0.5</v>
      </c>
      <c r="F1109" t="s">
        <v>3233</v>
      </c>
      <c r="G1109" t="s">
        <v>3234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25">
      <c r="A1110" t="str">
        <f t="shared" si="360"/>
        <v>25/07/2026TP-49Ylojarvi United</v>
      </c>
      <c r="D1110" s="2">
        <v>46228</v>
      </c>
      <c r="E1110" s="3">
        <v>0.5</v>
      </c>
      <c r="F1110" t="s">
        <v>3235</v>
      </c>
      <c r="G1110" t="s">
        <v>3236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25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3264</v>
      </c>
      <c r="G1111" t="s">
        <v>3265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25">
      <c r="A1112" t="str">
        <f t="shared" si="360"/>
        <v>25/07/2026Hertha BSC IIChemnitzer</v>
      </c>
      <c r="D1112" s="2">
        <v>46228</v>
      </c>
      <c r="E1112" s="3">
        <v>0.5</v>
      </c>
      <c r="F1112" t="s">
        <v>3266</v>
      </c>
      <c r="G1112" t="s">
        <v>3267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25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3268</v>
      </c>
      <c r="G1113" t="s">
        <v>3269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25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3278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25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3283</v>
      </c>
      <c r="G1115" t="s">
        <v>3284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25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25">
      <c r="A1117" t="str">
        <f t="shared" si="360"/>
        <v>25/07/2026BrattvagMjondalen</v>
      </c>
      <c r="D1117" s="2">
        <v>46228</v>
      </c>
      <c r="E1117" s="3">
        <v>0.5</v>
      </c>
      <c r="F1117" t="s">
        <v>3440</v>
      </c>
      <c r="G1117" t="s">
        <v>3441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25">
      <c r="A1118" t="str">
        <f t="shared" si="360"/>
        <v>25/07/2026HonefossSkeid</v>
      </c>
      <c r="D1118" s="2">
        <v>46228</v>
      </c>
      <c r="E1118" s="3">
        <v>0.5</v>
      </c>
      <c r="F1118" t="s">
        <v>3448</v>
      </c>
      <c r="G1118" t="s">
        <v>3449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25">
      <c r="A1119" t="str">
        <f t="shared" si="360"/>
        <v>25/07/2026Levanger FC Ull Kisa</v>
      </c>
      <c r="D1119" s="2">
        <v>46228</v>
      </c>
      <c r="E1119" s="3">
        <v>0.5</v>
      </c>
      <c r="F1119" t="s">
        <v>3450</v>
      </c>
      <c r="G1119" t="s">
        <v>3451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25">
      <c r="A1120" t="str">
        <f t="shared" si="360"/>
        <v>25/07/2026BaerumValerenga II</v>
      </c>
      <c r="D1120" s="2">
        <v>46228</v>
      </c>
      <c r="E1120" s="3">
        <v>0.5</v>
      </c>
      <c r="F1120" t="s">
        <v>3464</v>
      </c>
      <c r="G1120" t="s">
        <v>3465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25">
      <c r="A1121" t="str">
        <f t="shared" si="360"/>
        <v>25/07/2026FanaDjerv 1919</v>
      </c>
      <c r="D1121" s="2">
        <v>46228</v>
      </c>
      <c r="E1121" s="3">
        <v>0.5</v>
      </c>
      <c r="F1121" t="s">
        <v>3476</v>
      </c>
      <c r="G1121" t="s">
        <v>3477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25">
      <c r="A1122" t="str">
        <f t="shared" si="360"/>
        <v>25/07/2026StordAskoy FK</v>
      </c>
      <c r="D1122" s="2">
        <v>46228</v>
      </c>
      <c r="E1122" s="3">
        <v>0.5</v>
      </c>
      <c r="F1122" t="s">
        <v>3478</v>
      </c>
      <c r="G1122" t="s">
        <v>3479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25">
      <c r="A1123" t="str">
        <f t="shared" si="360"/>
        <v>25/07/2026HarstadFauske/Sprint</v>
      </c>
      <c r="D1123" s="2">
        <v>46228</v>
      </c>
      <c r="E1123" s="3">
        <v>0.5</v>
      </c>
      <c r="F1123" t="s">
        <v>3488</v>
      </c>
      <c r="G1123" t="s">
        <v>3489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25">
      <c r="A1124" t="str">
        <f t="shared" si="360"/>
        <v>25/07/2026Drobak/FrognBrumunddal</v>
      </c>
      <c r="D1124" s="2">
        <v>46228</v>
      </c>
      <c r="E1124" s="3">
        <v>0.5</v>
      </c>
      <c r="F1124" t="s">
        <v>3498</v>
      </c>
      <c r="G1124" t="s">
        <v>3499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25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3581</v>
      </c>
      <c r="G1125" t="s">
        <v>3582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25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3648</v>
      </c>
      <c r="G1126" t="s">
        <v>3649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25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3664</v>
      </c>
      <c r="G1127" t="s">
        <v>3665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25">
      <c r="A1128" t="str">
        <f t="shared" si="360"/>
        <v>25/07/2026AugsburgFC Saarbrucken</v>
      </c>
      <c r="D1128" s="2">
        <v>46228</v>
      </c>
      <c r="E1128" s="3">
        <v>0.5</v>
      </c>
      <c r="F1128" t="s">
        <v>3781</v>
      </c>
      <c r="G1128" t="s">
        <v>3782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25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3783</v>
      </c>
      <c r="G1129" t="s">
        <v>3784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25">
      <c r="A1130" t="str">
        <f t="shared" si="360"/>
        <v>25/07/2026Coleshill TownRC Warwick</v>
      </c>
      <c r="D1130" s="2">
        <v>46228</v>
      </c>
      <c r="E1130" s="3">
        <v>0.5</v>
      </c>
      <c r="F1130" t="s">
        <v>3785</v>
      </c>
      <c r="G1130" t="s">
        <v>3786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25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3787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25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3788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25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3789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25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3790</v>
      </c>
      <c r="G1134" t="s">
        <v>3791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25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3792</v>
      </c>
      <c r="G1135" t="s">
        <v>3793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25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25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3794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25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3795</v>
      </c>
      <c r="G1138" t="s">
        <v>3796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25">
      <c r="A1139" t="str">
        <f t="shared" si="380"/>
        <v>25/07/2026SC Paderborn 07Magdeburg</v>
      </c>
      <c r="D1139" s="2">
        <v>46228</v>
      </c>
      <c r="E1139" s="3">
        <v>0.5</v>
      </c>
      <c r="F1139" t="s">
        <v>3797</v>
      </c>
      <c r="G1139" t="s">
        <v>3798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25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3799</v>
      </c>
      <c r="G1140" t="s">
        <v>3800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25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3801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25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3802</v>
      </c>
      <c r="G1142" t="s">
        <v>3803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25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3804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25">
      <c r="A1144" t="str">
        <f t="shared" si="380"/>
        <v>25/07/2026Willem IIKV Mechelen</v>
      </c>
      <c r="D1144" s="2">
        <v>46228</v>
      </c>
      <c r="E1144" s="3">
        <v>0.5</v>
      </c>
      <c r="F1144" t="s">
        <v>3805</v>
      </c>
      <c r="G1144" t="s">
        <v>3806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25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3253</v>
      </c>
      <c r="G1145" t="s">
        <v>3254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25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3255</v>
      </c>
      <c r="G1146" t="s">
        <v>3256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25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3257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25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3270</v>
      </c>
      <c r="G1148" t="s">
        <v>3271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25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3285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25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3391</v>
      </c>
      <c r="G1150" t="s">
        <v>3392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25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3393</v>
      </c>
      <c r="G1151" t="s">
        <v>3394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25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3395</v>
      </c>
      <c r="G1152" t="s">
        <v>3396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25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3397</v>
      </c>
      <c r="G1153" t="s">
        <v>3398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25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3452</v>
      </c>
      <c r="G1154" t="s">
        <v>3453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25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3716</v>
      </c>
      <c r="G1155" t="s">
        <v>3717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25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3807</v>
      </c>
      <c r="G1156" t="s">
        <v>3808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25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3525</v>
      </c>
      <c r="G1157" t="s">
        <v>3526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25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2751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25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2784</v>
      </c>
      <c r="G1159" t="s">
        <v>2785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25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3025</v>
      </c>
      <c r="G1160" t="s">
        <v>3026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25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3031</v>
      </c>
      <c r="G1161" t="s">
        <v>3032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25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3084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25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3176</v>
      </c>
      <c r="G1163" t="s">
        <v>3177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25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25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3207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25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3208</v>
      </c>
      <c r="G1166" t="s">
        <v>3209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25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3211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25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3212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25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3213</v>
      </c>
      <c r="G1169" t="s">
        <v>3214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25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3215</v>
      </c>
      <c r="G1170" t="s">
        <v>3216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25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3217</v>
      </c>
      <c r="G1171" t="s">
        <v>3218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25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3219</v>
      </c>
      <c r="G1172" t="s">
        <v>3220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25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3237</v>
      </c>
      <c r="G1173" t="s">
        <v>3238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25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3239</v>
      </c>
      <c r="G1174" t="s">
        <v>3240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25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3274</v>
      </c>
      <c r="G1175" t="s">
        <v>3275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25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3279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25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3377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25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3378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25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3382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25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3388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25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3442</v>
      </c>
      <c r="G1181" t="s">
        <v>3443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25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3444</v>
      </c>
      <c r="G1182" t="s">
        <v>3445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25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3454</v>
      </c>
      <c r="G1183" t="s">
        <v>3455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25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3466</v>
      </c>
      <c r="G1184" t="s">
        <v>3467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25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3468</v>
      </c>
      <c r="G1185" t="s">
        <v>3469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25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3470</v>
      </c>
      <c r="G1186" t="s">
        <v>3471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25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3480</v>
      </c>
      <c r="G1187" t="s">
        <v>3481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25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3482</v>
      </c>
      <c r="G1188" t="s">
        <v>3483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25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3484</v>
      </c>
      <c r="G1189" t="s">
        <v>3485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25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3490</v>
      </c>
      <c r="G1190" t="s">
        <v>3491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25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3492</v>
      </c>
      <c r="G1191" t="s">
        <v>3493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25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3494</v>
      </c>
      <c r="G1192" t="s">
        <v>3495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25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3500</v>
      </c>
      <c r="G1193" t="s">
        <v>3501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25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3502</v>
      </c>
      <c r="G1194" t="s">
        <v>3503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25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3504</v>
      </c>
      <c r="G1195" t="s">
        <v>3505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25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3506</v>
      </c>
      <c r="G1196" t="s">
        <v>3507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25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3512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25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3549</v>
      </c>
      <c r="G1198" t="s">
        <v>3550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25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25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3658</v>
      </c>
      <c r="G1200" t="s">
        <v>3659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25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3660</v>
      </c>
      <c r="G1201" t="s">
        <v>3661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25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3675</v>
      </c>
      <c r="G1202" t="s">
        <v>3676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25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3680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25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3809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25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3810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25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25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3811</v>
      </c>
      <c r="G1207" t="s">
        <v>3812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25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3813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25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3814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25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3815</v>
      </c>
      <c r="G1210" t="s">
        <v>3816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25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3817</v>
      </c>
      <c r="G1211" t="s">
        <v>3818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25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3819</v>
      </c>
      <c r="G1212" t="s">
        <v>3820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25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3821</v>
      </c>
      <c r="G1213" t="s">
        <v>3822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25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3823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25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3824</v>
      </c>
      <c r="G1215" t="s">
        <v>3825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25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3826</v>
      </c>
      <c r="G1216" t="s">
        <v>3827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25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25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2997</v>
      </c>
      <c r="G1218" t="s">
        <v>2998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25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25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3258</v>
      </c>
      <c r="G1220" t="s">
        <v>3259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25">
      <c r="A1221" t="str">
        <f t="shared" si="400"/>
        <v>25/07/2026NotoddenSotra S–ö</v>
      </c>
      <c r="D1221" s="2">
        <v>46228</v>
      </c>
      <c r="E1221" s="3">
        <v>0.5625</v>
      </c>
      <c r="F1221" t="s">
        <v>3446</v>
      </c>
      <c r="G1221" t="s">
        <v>3447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25">
      <c r="A1222" t="str">
        <f t="shared" si="400"/>
        <v>25/07/2026MelhusHerd</v>
      </c>
      <c r="D1222" s="2">
        <v>46228</v>
      </c>
      <c r="E1222" s="3">
        <v>0.5625</v>
      </c>
      <c r="F1222" t="s">
        <v>3472</v>
      </c>
      <c r="G1222" t="s">
        <v>3473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25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3529</v>
      </c>
      <c r="G1223" t="s">
        <v>3530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25">
      <c r="A1224" t="str">
        <f t="shared" si="400"/>
        <v>25/07/2026Pogon SiedlceLKS Lodz</v>
      </c>
      <c r="D1224" s="2">
        <v>46228</v>
      </c>
      <c r="E1224" s="3">
        <v>0.5625</v>
      </c>
      <c r="F1224" t="s">
        <v>3531</v>
      </c>
      <c r="G1224" t="s">
        <v>3532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25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3533</v>
      </c>
      <c r="G1225" t="s">
        <v>3534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25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3563</v>
      </c>
      <c r="G1226" t="s">
        <v>3564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25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3828</v>
      </c>
      <c r="G1227" t="s">
        <v>3829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25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3830</v>
      </c>
      <c r="G1228" t="s">
        <v>3831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25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3832</v>
      </c>
      <c r="G1229" t="s">
        <v>3833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25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2781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25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3027</v>
      </c>
      <c r="G1231" t="s">
        <v>3028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25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3178</v>
      </c>
      <c r="G1232" t="s">
        <v>3179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25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3205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25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3221</v>
      </c>
      <c r="G1234" t="s">
        <v>3222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25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3280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25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3281</v>
      </c>
      <c r="G1236" t="s">
        <v>3282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25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3312</v>
      </c>
      <c r="G1237" t="s">
        <v>3313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25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3314</v>
      </c>
      <c r="G1238" t="s">
        <v>3315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25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25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25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3346</v>
      </c>
      <c r="G1241" t="s">
        <v>3347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25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3348</v>
      </c>
      <c r="G1242" t="s">
        <v>3349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25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3361</v>
      </c>
      <c r="G1243" t="s">
        <v>3362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25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3363</v>
      </c>
      <c r="G1244" t="s">
        <v>3364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25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3365</v>
      </c>
      <c r="G1245" t="s">
        <v>3366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25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3383</v>
      </c>
      <c r="G1246" t="s">
        <v>3384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25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3389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25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25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3486</v>
      </c>
      <c r="G1249" t="s">
        <v>3487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25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3551</v>
      </c>
      <c r="G1250" t="s">
        <v>3552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25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3557</v>
      </c>
      <c r="G1251" t="s">
        <v>3558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25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3565</v>
      </c>
      <c r="G1252" t="s">
        <v>3566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25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3567</v>
      </c>
      <c r="G1253" t="s">
        <v>3568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25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3569</v>
      </c>
      <c r="G1254" t="s">
        <v>3570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25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3583</v>
      </c>
      <c r="G1255" t="s">
        <v>3584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25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3593</v>
      </c>
      <c r="G1256" t="s">
        <v>3594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25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25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3597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25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3598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25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3599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25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3600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25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25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25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3601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25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3602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25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3603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25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25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25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3604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25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25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25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3616</v>
      </c>
      <c r="G1272" t="s">
        <v>3617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25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3650</v>
      </c>
      <c r="G1273" t="s">
        <v>3651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25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3662</v>
      </c>
      <c r="G1274" t="s">
        <v>3663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25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3718</v>
      </c>
      <c r="G1275" t="s">
        <v>3719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25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3834</v>
      </c>
      <c r="G1276" t="s">
        <v>3835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25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3836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25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25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3837</v>
      </c>
      <c r="G1279" t="s">
        <v>3838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25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3839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25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3840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25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3841</v>
      </c>
      <c r="G1282" t="s">
        <v>3842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25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3843</v>
      </c>
      <c r="G1283" t="s">
        <v>3844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25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3845</v>
      </c>
      <c r="G1284" t="s">
        <v>3846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25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3847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25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3848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25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3849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25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3850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25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3851</v>
      </c>
      <c r="G1289" t="s">
        <v>3852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25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3853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25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3854</v>
      </c>
      <c r="G1291" t="s">
        <v>3855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25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3856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25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3857</v>
      </c>
      <c r="G1293" t="s">
        <v>3858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25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3859</v>
      </c>
      <c r="G1294" t="s">
        <v>3860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25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25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3861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25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3862</v>
      </c>
      <c r="G1297" t="s">
        <v>3863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25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3864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25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3865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25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25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3866</v>
      </c>
      <c r="G1301" t="s">
        <v>3867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25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3868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25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25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3869</v>
      </c>
      <c r="G1304" t="s">
        <v>3870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25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3871</v>
      </c>
      <c r="G1305" t="s">
        <v>3872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25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3873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25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3874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25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3875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25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3876</v>
      </c>
      <c r="G1309" t="s">
        <v>3877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25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3878</v>
      </c>
      <c r="G1310" t="s">
        <v>3879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25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3880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25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3881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25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3882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25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3750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25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3883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25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25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3884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25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3885</v>
      </c>
      <c r="G1318" t="s">
        <v>3886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25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3887</v>
      </c>
      <c r="G1319" t="s">
        <v>3888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25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3889</v>
      </c>
      <c r="G1320" t="s">
        <v>3890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25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3891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25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3892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25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25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3893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25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3894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25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25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3895</v>
      </c>
      <c r="G1327" t="s">
        <v>3896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25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3897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25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25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3898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25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3899</v>
      </c>
      <c r="G1331" t="s">
        <v>3900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25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3901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25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25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3902</v>
      </c>
      <c r="G1334" t="s">
        <v>3903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25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3904</v>
      </c>
      <c r="G1335" t="s">
        <v>3905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25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3906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25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3907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25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25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3908</v>
      </c>
      <c r="G1339" t="s">
        <v>3909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25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25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3910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25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3911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25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25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3912</v>
      </c>
      <c r="G1344" t="s">
        <v>3913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25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3914</v>
      </c>
      <c r="G1345" t="s">
        <v>3915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25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25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25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25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3916</v>
      </c>
      <c r="G1349" t="s">
        <v>3917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25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3918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25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25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25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3919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25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3920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25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3921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25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3922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25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3923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25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25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3496</v>
      </c>
      <c r="G1359" t="s">
        <v>3497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25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3547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25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2999</v>
      </c>
      <c r="G1361" t="s">
        <v>3000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25">
      <c r="A1362" t="str">
        <f t="shared" si="440"/>
        <v>25/07/2026SR DonaufeldGrazer AK</v>
      </c>
      <c r="D1362" s="2">
        <v>46228</v>
      </c>
      <c r="E1362" s="3">
        <v>0.625</v>
      </c>
      <c r="F1362" t="s">
        <v>3001</v>
      </c>
      <c r="G1362" t="s">
        <v>3002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25">
      <c r="A1363" t="str">
        <f t="shared" si="440"/>
        <v>25/07/2026FC GomelFC Vitebsk</v>
      </c>
      <c r="D1363" s="2">
        <v>46228</v>
      </c>
      <c r="E1363" s="3">
        <v>0.625</v>
      </c>
      <c r="F1363" t="s">
        <v>3033</v>
      </c>
      <c r="G1363" t="s">
        <v>3034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25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25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3143</v>
      </c>
      <c r="G1365" t="s">
        <v>3144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25">
      <c r="A1366" t="str">
        <f t="shared" si="440"/>
        <v>25/07/2026TepliceBohemians 1905</v>
      </c>
      <c r="D1366" s="2">
        <v>46228</v>
      </c>
      <c r="E1366" s="3">
        <v>0.625</v>
      </c>
      <c r="F1366" t="s">
        <v>3145</v>
      </c>
      <c r="G1366" t="s">
        <v>3146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25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3147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25">
      <c r="A1368" t="str">
        <f t="shared" si="440"/>
        <v>25/07/2026OpavaSK Lisen</v>
      </c>
      <c r="D1368" s="2">
        <v>46228</v>
      </c>
      <c r="E1368" s="3">
        <v>0.625</v>
      </c>
      <c r="F1368" t="s">
        <v>3152</v>
      </c>
      <c r="G1368" t="s">
        <v>3153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25">
      <c r="A1369" t="str">
        <f t="shared" si="440"/>
        <v>25/07/2026HlukBrumov</v>
      </c>
      <c r="D1369" s="2">
        <v>46228</v>
      </c>
      <c r="E1369" s="3">
        <v>0.625</v>
      </c>
      <c r="F1369" t="s">
        <v>3163</v>
      </c>
      <c r="G1369" t="s">
        <v>3164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25">
      <c r="A1370" t="str">
        <f t="shared" si="440"/>
        <v>25/07/2026HolesovSlavicin</v>
      </c>
      <c r="D1370" s="2">
        <v>46228</v>
      </c>
      <c r="E1370" s="3">
        <v>0.625</v>
      </c>
      <c r="F1370" t="s">
        <v>3165</v>
      </c>
      <c r="G1370" t="s">
        <v>3166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25">
      <c r="A1371" t="str">
        <f t="shared" si="440"/>
        <v>25/07/2026SK StonavaPolanka</v>
      </c>
      <c r="D1371" s="2">
        <v>46228</v>
      </c>
      <c r="E1371" s="3">
        <v>0.625</v>
      </c>
      <c r="F1371" t="s">
        <v>3167</v>
      </c>
      <c r="G1371" t="s">
        <v>3168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25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3169</v>
      </c>
      <c r="G1372" t="s">
        <v>3170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25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3171</v>
      </c>
      <c r="G1373" t="s">
        <v>3172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25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3185</v>
      </c>
      <c r="G1374" t="s">
        <v>3186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25">
      <c r="A1375" t="str">
        <f t="shared" si="440"/>
        <v>25/07/2026PK-35 VJSJippo</v>
      </c>
      <c r="D1375" s="2">
        <v>46228</v>
      </c>
      <c r="E1375" s="3">
        <v>0.625</v>
      </c>
      <c r="F1375" t="s">
        <v>3210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25">
      <c r="A1376" t="str">
        <f t="shared" si="440"/>
        <v>25/07/2026FC IraoDinamo Batumi</v>
      </c>
      <c r="D1376" s="2">
        <v>46228</v>
      </c>
      <c r="E1376" s="3">
        <v>0.625</v>
      </c>
      <c r="F1376" t="s">
        <v>3260</v>
      </c>
      <c r="G1376" t="s">
        <v>3261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25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25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3342</v>
      </c>
      <c r="G1378" t="s">
        <v>3343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25">
      <c r="A1379" t="str">
        <f t="shared" si="440"/>
        <v>25/07/2026AktobeOkzhetpes</v>
      </c>
      <c r="D1379" s="2">
        <v>46228</v>
      </c>
      <c r="E1379" s="3">
        <v>0.625</v>
      </c>
      <c r="F1379" t="s">
        <v>3379</v>
      </c>
      <c r="G1379" t="s">
        <v>3380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25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3385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25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3390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25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3414</v>
      </c>
      <c r="G1382" t="s">
        <v>3415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25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3416</v>
      </c>
      <c r="G1383" t="s">
        <v>3417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25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3434</v>
      </c>
      <c r="G1384" t="s">
        <v>3435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25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3436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25">
      <c r="A1386" t="str">
        <f t="shared" si="440"/>
        <v>25/07/2026TromsdalenFollo</v>
      </c>
      <c r="D1386" s="2">
        <v>46228</v>
      </c>
      <c r="E1386" s="3">
        <v>0.625</v>
      </c>
      <c r="F1386" t="s">
        <v>3456</v>
      </c>
      <c r="G1386" t="s">
        <v>3457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25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3521</v>
      </c>
      <c r="G1387" t="s">
        <v>3522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25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3571</v>
      </c>
      <c r="G1388" t="s">
        <v>3572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25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3573</v>
      </c>
      <c r="G1389" t="s">
        <v>3574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25">
      <c r="A1390" t="str">
        <f t="shared" si="440"/>
        <v>25/07/2026OrelSaturn Ramenskoye</v>
      </c>
      <c r="D1390" s="2">
        <v>46228</v>
      </c>
      <c r="E1390" s="3">
        <v>0.625</v>
      </c>
      <c r="F1390" t="s">
        <v>3585</v>
      </c>
      <c r="G1390" t="s">
        <v>3586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25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3587</v>
      </c>
      <c r="G1391" t="s">
        <v>3588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25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3595</v>
      </c>
      <c r="G1392" t="s">
        <v>3596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25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3618</v>
      </c>
      <c r="G1393" t="s">
        <v>3619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25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3620</v>
      </c>
      <c r="G1394" t="s">
        <v>3621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25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3622</v>
      </c>
      <c r="G1395" t="s">
        <v>3623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25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3624</v>
      </c>
      <c r="G1396" t="s">
        <v>3625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25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25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3683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25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3720</v>
      </c>
      <c r="G1399" t="s">
        <v>3721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25">
      <c r="A1400" t="str">
        <f t="shared" si="460"/>
        <v>25/07/2026AC CesenaCarpi FC</v>
      </c>
      <c r="D1400" s="2">
        <v>46228</v>
      </c>
      <c r="E1400" s="3">
        <v>0.625</v>
      </c>
      <c r="F1400" t="s">
        <v>3924</v>
      </c>
      <c r="G1400" t="s">
        <v>3925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25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3926</v>
      </c>
      <c r="G1401" t="s">
        <v>3927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25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3928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25">
      <c r="A1403" t="str">
        <f t="shared" si="460"/>
        <v>25/07/2026CaenAl Wakrah</v>
      </c>
      <c r="D1403" s="2">
        <v>46228</v>
      </c>
      <c r="E1403" s="3">
        <v>0.625</v>
      </c>
      <c r="F1403" t="s">
        <v>3929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25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3930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25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3770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25">
      <c r="A1406" t="str">
        <f t="shared" si="460"/>
        <v>25/07/2026GenoaVicenza Calcio</v>
      </c>
      <c r="D1406" s="2">
        <v>46228</v>
      </c>
      <c r="E1406" s="3">
        <v>0.625</v>
      </c>
      <c r="F1406" t="s">
        <v>3931</v>
      </c>
      <c r="G1406" t="s">
        <v>3932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25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3933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25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25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3934</v>
      </c>
      <c r="G1409" t="s">
        <v>3935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25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3936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25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3937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25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25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3003</v>
      </c>
      <c r="G1413" t="s">
        <v>3004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25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3097</v>
      </c>
      <c r="G1414" t="s">
        <v>3098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25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3099</v>
      </c>
      <c r="G1415" t="s">
        <v>3100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25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25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3300</v>
      </c>
      <c r="G1417" t="s">
        <v>3301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25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3316</v>
      </c>
      <c r="G1418" t="s">
        <v>3317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25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3318</v>
      </c>
      <c r="G1419" t="s">
        <v>3319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25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3320</v>
      </c>
      <c r="G1420" t="s">
        <v>3321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25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3322</v>
      </c>
      <c r="G1421" t="s">
        <v>3323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25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3324</v>
      </c>
      <c r="G1422" t="s">
        <v>3325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25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3326</v>
      </c>
      <c r="G1423" t="s">
        <v>3327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25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3328</v>
      </c>
      <c r="G1424" t="s">
        <v>3329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25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3330</v>
      </c>
      <c r="G1425" t="s">
        <v>3331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25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3332</v>
      </c>
      <c r="G1426" t="s">
        <v>3333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25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3334</v>
      </c>
      <c r="G1427" t="s">
        <v>3335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25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3336</v>
      </c>
      <c r="G1428" t="s">
        <v>3337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25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3338</v>
      </c>
      <c r="G1429" t="s">
        <v>3339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25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3386</v>
      </c>
      <c r="G1430" t="s">
        <v>3387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25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25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3527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25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3605</v>
      </c>
      <c r="G1433" t="s">
        <v>3606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25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3938</v>
      </c>
      <c r="G1434" t="s">
        <v>3939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25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3940</v>
      </c>
      <c r="G1435" t="s">
        <v>3939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25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3941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25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3942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25">
      <c r="A1438" t="str">
        <f t="shared" si="460"/>
        <v>25/07/2026Sportivo Dock SudCSD Liniers</v>
      </c>
      <c r="B1438" t="s">
        <v>806</v>
      </c>
      <c r="C1438" t="s">
        <v>2759</v>
      </c>
      <c r="D1438" s="2">
        <v>46228</v>
      </c>
      <c r="E1438" s="3">
        <v>0.66666666666666663</v>
      </c>
      <c r="F1438" t="s">
        <v>2760</v>
      </c>
      <c r="G1438" t="s">
        <v>2761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25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25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3005</v>
      </c>
      <c r="G1440" t="s">
        <v>3006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25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3007</v>
      </c>
      <c r="G1441" t="s">
        <v>3008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25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3009</v>
      </c>
      <c r="G1442" t="s">
        <v>3010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25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3011</v>
      </c>
      <c r="G1443" t="s">
        <v>3012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25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25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3013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25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3096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25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3173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25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3187</v>
      </c>
      <c r="G1448" t="s">
        <v>3188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25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3189</v>
      </c>
      <c r="G1449" t="s">
        <v>3190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25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3191</v>
      </c>
      <c r="G1450" t="s">
        <v>3192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25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3201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25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25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3223</v>
      </c>
      <c r="G1453" t="s">
        <v>3224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25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3241</v>
      </c>
      <c r="G1454" t="s">
        <v>3242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25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3262</v>
      </c>
      <c r="G1455" t="s">
        <v>3263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25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3276</v>
      </c>
      <c r="G1456" t="s">
        <v>3277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25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25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3345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25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3350</v>
      </c>
      <c r="G1459" t="s">
        <v>3351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25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3352</v>
      </c>
      <c r="G1460" t="s">
        <v>3353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25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3357</v>
      </c>
      <c r="G1461" t="s">
        <v>3358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25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3367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25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25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25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3437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25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3518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25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3539</v>
      </c>
      <c r="G1467" t="s">
        <v>3540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25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3553</v>
      </c>
      <c r="G1468" t="s">
        <v>3554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25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3559</v>
      </c>
      <c r="G1469" t="s">
        <v>3560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25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3611</v>
      </c>
      <c r="G1470" t="s">
        <v>3612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25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3613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25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3626</v>
      </c>
      <c r="G1472" t="s">
        <v>3627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25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3666</v>
      </c>
      <c r="G1473" t="s">
        <v>3667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25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3668</v>
      </c>
      <c r="G1474" t="s">
        <v>3669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25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3681</v>
      </c>
      <c r="G1475" t="s">
        <v>3682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25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3708</v>
      </c>
      <c r="G1476" t="s">
        <v>3709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25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3943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25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25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25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3944</v>
      </c>
      <c r="G1480" t="s">
        <v>3945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25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3946</v>
      </c>
      <c r="G1481" t="s">
        <v>3947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25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3948</v>
      </c>
      <c r="G1482" t="s">
        <v>3949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25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3950</v>
      </c>
      <c r="G1483" t="s">
        <v>3951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25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3952</v>
      </c>
      <c r="G1484" t="s">
        <v>3953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25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3954</v>
      </c>
      <c r="G1485" t="s">
        <v>3955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25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3956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25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3957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25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3958</v>
      </c>
      <c r="G1488" t="s">
        <v>3959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25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3960</v>
      </c>
      <c r="G1489" t="s">
        <v>3961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25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3962</v>
      </c>
      <c r="G1490" t="s">
        <v>3963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25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3964</v>
      </c>
      <c r="G1491" t="s">
        <v>3965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25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3964</v>
      </c>
      <c r="G1492" t="s">
        <v>3966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25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3967</v>
      </c>
      <c r="G1493" t="s">
        <v>3968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25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3969</v>
      </c>
      <c r="G1494" t="s">
        <v>3970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25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3971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25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3225</v>
      </c>
      <c r="G1496" t="s">
        <v>3226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25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3014</v>
      </c>
      <c r="G1497" t="s">
        <v>3015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25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25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25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3589</v>
      </c>
      <c r="G1500" t="s">
        <v>3590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25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3972</v>
      </c>
      <c r="G1501" t="s">
        <v>3973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25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3974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25">
      <c r="A1503" t="str">
        <f t="shared" si="480"/>
        <v>25/07/2026CA ItuzaingoSportivo Italiano</v>
      </c>
      <c r="B1503" t="s">
        <v>806</v>
      </c>
      <c r="C1503" t="s">
        <v>2759</v>
      </c>
      <c r="D1503" s="2">
        <v>46228</v>
      </c>
      <c r="E1503" s="3">
        <v>0.70833333333333337</v>
      </c>
      <c r="F1503" t="s">
        <v>2762</v>
      </c>
      <c r="G1503" t="s">
        <v>2763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25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3016</v>
      </c>
      <c r="G1504" t="s">
        <v>3017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25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3018</v>
      </c>
      <c r="G1505" t="s">
        <v>3019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25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3020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25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3035</v>
      </c>
      <c r="G1507" t="s">
        <v>3036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25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25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3101</v>
      </c>
      <c r="G1509" t="s">
        <v>3102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25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3103</v>
      </c>
      <c r="G1510" t="s">
        <v>3104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25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3105</v>
      </c>
      <c r="G1511" t="s">
        <v>3106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25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25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3204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25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3302</v>
      </c>
      <c r="G1514" t="s">
        <v>3303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25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3304</v>
      </c>
      <c r="G1515" t="s">
        <v>3305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25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3306</v>
      </c>
      <c r="G1516" t="s">
        <v>3307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25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3308</v>
      </c>
      <c r="G1517" t="s">
        <v>3309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25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3340</v>
      </c>
      <c r="G1518" t="s">
        <v>3341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25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3344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25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3354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25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3368</v>
      </c>
      <c r="G1521" t="s">
        <v>3369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25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3418</v>
      </c>
      <c r="G1522" t="s">
        <v>3419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25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3420</v>
      </c>
      <c r="G1523" t="s">
        <v>3421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25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3541</v>
      </c>
      <c r="G1524" t="s">
        <v>3542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25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3561</v>
      </c>
      <c r="G1525" t="s">
        <v>3562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25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3975</v>
      </c>
      <c r="G1526" t="s">
        <v>3976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25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3977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25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3978</v>
      </c>
      <c r="G1528" t="s">
        <v>3979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25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3980</v>
      </c>
      <c r="G1529" t="s">
        <v>3981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25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3982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25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3983</v>
      </c>
      <c r="G1531" t="s">
        <v>3984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25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3985</v>
      </c>
      <c r="G1532" t="s">
        <v>3986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25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3987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25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25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3988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25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25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3989</v>
      </c>
      <c r="G1537" t="s">
        <v>3990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25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3543</v>
      </c>
      <c r="G1538" t="s">
        <v>3544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25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3298</v>
      </c>
      <c r="G1539" t="s">
        <v>3299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25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3370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25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3371</v>
      </c>
      <c r="G1541" t="s">
        <v>3372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25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3373</v>
      </c>
      <c r="G1542" t="s">
        <v>3374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25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3375</v>
      </c>
      <c r="G1543" t="s">
        <v>3376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25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3548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25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3991</v>
      </c>
      <c r="G1545" t="s">
        <v>3992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25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25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25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2754</v>
      </c>
      <c r="G1548" t="s">
        <v>2755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25">
      <c r="A1549" t="str">
        <f t="shared" si="500"/>
        <v>25/07/2026Argentino QuilmesVilla Dalmine</v>
      </c>
      <c r="B1549" t="s">
        <v>806</v>
      </c>
      <c r="C1549" t="s">
        <v>2759</v>
      </c>
      <c r="D1549" s="2">
        <v>46228</v>
      </c>
      <c r="E1549" s="3">
        <v>0.75</v>
      </c>
      <c r="F1549" t="s">
        <v>706</v>
      </c>
      <c r="G1549" t="s">
        <v>2764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25">
      <c r="A1550" t="str">
        <f t="shared" si="500"/>
        <v>25/07/2026Atletico CamionerosSan Martin De Burzaco</v>
      </c>
      <c r="B1550" t="s">
        <v>806</v>
      </c>
      <c r="C1550" t="s">
        <v>2759</v>
      </c>
      <c r="D1550" s="2">
        <v>46228</v>
      </c>
      <c r="E1550" s="3">
        <v>0.75</v>
      </c>
      <c r="F1550" t="s">
        <v>708</v>
      </c>
      <c r="G1550" t="s">
        <v>2765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25">
      <c r="A1551" t="str">
        <f t="shared" si="500"/>
        <v>25/07/2026Club Atl√©tico BrownArgentino Merlo</v>
      </c>
      <c r="B1551" t="s">
        <v>806</v>
      </c>
      <c r="C1551" t="s">
        <v>2759</v>
      </c>
      <c r="D1551" s="2">
        <v>46228</v>
      </c>
      <c r="E1551" s="3">
        <v>0.75</v>
      </c>
      <c r="F1551" t="s">
        <v>2766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25">
      <c r="A1552" t="str">
        <f t="shared" si="500"/>
        <v>25/07/2026Club ComunicacionesReal Pilar</v>
      </c>
      <c r="B1552" t="s">
        <v>806</v>
      </c>
      <c r="C1552" t="s">
        <v>2759</v>
      </c>
      <c r="D1552" s="2">
        <v>46228</v>
      </c>
      <c r="E1552" s="3">
        <v>0.75</v>
      </c>
      <c r="F1552" t="s">
        <v>2767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25">
      <c r="A1553" t="str">
        <f t="shared" si="500"/>
        <v>25/07/2026Defensores UnidosUAI Urquiza</v>
      </c>
      <c r="B1553" t="s">
        <v>806</v>
      </c>
      <c r="C1553" t="s">
        <v>2759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25">
      <c r="A1554" t="str">
        <f t="shared" si="500"/>
        <v>25/07/2026FlandriaExcursionistas</v>
      </c>
      <c r="B1554" t="s">
        <v>806</v>
      </c>
      <c r="C1554" t="s">
        <v>2759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25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2771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25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2772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25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2773</v>
      </c>
      <c r="G1557" t="s">
        <v>2774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25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2775</v>
      </c>
      <c r="G1558" t="s">
        <v>2776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25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25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25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2777</v>
      </c>
      <c r="G1561" t="s">
        <v>2778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25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25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25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25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25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25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25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3058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25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25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3064</v>
      </c>
      <c r="G1570" t="s">
        <v>3065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25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3066</v>
      </c>
      <c r="G1571" t="s">
        <v>3067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25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3068</v>
      </c>
      <c r="G1572" t="s">
        <v>3069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25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3070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25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3075</v>
      </c>
      <c r="G1574" t="s">
        <v>3076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25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3077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25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3078</v>
      </c>
      <c r="G1576" t="s">
        <v>3079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25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3080</v>
      </c>
      <c r="G1577" t="s">
        <v>3081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25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3082</v>
      </c>
      <c r="G1578" t="s">
        <v>3083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25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3085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25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3086</v>
      </c>
      <c r="G1580" t="s">
        <v>3087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25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3088</v>
      </c>
      <c r="G1581" t="s">
        <v>3089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25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3090</v>
      </c>
      <c r="G1582" t="s">
        <v>3091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25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3094</v>
      </c>
      <c r="G1583" t="s">
        <v>3095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25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3148</v>
      </c>
      <c r="G1584" t="s">
        <v>3149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25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3150</v>
      </c>
      <c r="G1585" t="s">
        <v>3151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25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25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25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3513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25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25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3545</v>
      </c>
      <c r="G1590" t="s">
        <v>3546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25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3607</v>
      </c>
      <c r="G1591" t="s">
        <v>3608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25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3609</v>
      </c>
      <c r="G1592" t="s">
        <v>3610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25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3677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25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25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3678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25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3681</v>
      </c>
      <c r="G1596" t="s">
        <v>3684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25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25">
      <c r="A1598" t="str">
        <f t="shared" si="520"/>
        <v>25/07/2026CD AguilasAlmeria</v>
      </c>
      <c r="D1598" s="2">
        <v>46228</v>
      </c>
      <c r="E1598" s="3">
        <v>0.75</v>
      </c>
      <c r="F1598" t="s">
        <v>3993</v>
      </c>
      <c r="G1598" t="s">
        <v>3994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25">
      <c r="A1599" t="str">
        <f t="shared" si="520"/>
        <v>25/07/2026EstorilUniao Torreense</v>
      </c>
      <c r="D1599" s="2">
        <v>46228</v>
      </c>
      <c r="E1599" s="3">
        <v>0.75</v>
      </c>
      <c r="F1599" t="s">
        <v>3995</v>
      </c>
      <c r="G1599" t="s">
        <v>3996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25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3997</v>
      </c>
      <c r="G1600" t="s">
        <v>3998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25">
      <c r="A1601" t="str">
        <f t="shared" si="520"/>
        <v>25/07/2026GranadaReal Betis</v>
      </c>
      <c r="D1601" s="2">
        <v>46228</v>
      </c>
      <c r="E1601" s="3">
        <v>0.75</v>
      </c>
      <c r="F1601" t="s">
        <v>3999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25">
      <c r="A1602" t="str">
        <f t="shared" si="520"/>
        <v>25/07/2026JuventusStandard Liege</v>
      </c>
      <c r="D1602" s="2">
        <v>46228</v>
      </c>
      <c r="E1602" s="3">
        <v>0.75</v>
      </c>
      <c r="F1602" t="s">
        <v>4000</v>
      </c>
      <c r="G1602" t="s">
        <v>4001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25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4002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25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25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3528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25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3628</v>
      </c>
      <c r="G1606" t="s">
        <v>3629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25">
      <c r="A1607" t="str">
        <f t="shared" si="520"/>
        <v>25/07/2026Deportivo ArmenioArsenal de Sarandi</v>
      </c>
      <c r="B1607" t="s">
        <v>806</v>
      </c>
      <c r="C1607" t="s">
        <v>2759</v>
      </c>
      <c r="D1607" s="2">
        <v>46228</v>
      </c>
      <c r="E1607" s="3">
        <v>0.77083333333333337</v>
      </c>
      <c r="F1607" t="s">
        <v>716</v>
      </c>
      <c r="G1607" t="s">
        <v>2768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25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2779</v>
      </c>
      <c r="G1608" t="s">
        <v>2780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25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3052</v>
      </c>
      <c r="G1609" t="s">
        <v>3053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25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3054</v>
      </c>
      <c r="G1610" t="s">
        <v>3055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25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3071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25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3114</v>
      </c>
      <c r="G1612" t="s">
        <v>3115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25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3184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25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3360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25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3614</v>
      </c>
      <c r="G1615" t="s">
        <v>3615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25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3670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25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4003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25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4004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25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4005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25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3359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25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2756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25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25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3043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25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3044</v>
      </c>
      <c r="G1624" t="s">
        <v>3045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25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3046</v>
      </c>
      <c r="G1625" t="s">
        <v>3047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25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3056</v>
      </c>
      <c r="G1626" t="s">
        <v>3057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25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25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3062</v>
      </c>
      <c r="G1628" t="s">
        <v>3063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25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3072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25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3073</v>
      </c>
      <c r="G1630" t="s">
        <v>3074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25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3107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25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3110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25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3112</v>
      </c>
      <c r="G1633" t="s">
        <v>3113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25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3286</v>
      </c>
      <c r="G1634" t="s">
        <v>3287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25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3509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25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25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3193</v>
      </c>
      <c r="G1637" t="s">
        <v>3194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25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3722</v>
      </c>
      <c r="G1638" t="s">
        <v>3723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25">
      <c r="A1639" t="str">
        <f t="shared" si="520"/>
        <v>25/07/2026Real Frontera FCUrena</v>
      </c>
      <c r="D1639" s="2">
        <v>46228</v>
      </c>
      <c r="E1639" s="3">
        <v>0.8125</v>
      </c>
      <c r="F1639" t="s">
        <v>3724</v>
      </c>
      <c r="G1639" t="s">
        <v>3725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25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2753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25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25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25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2758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25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25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2756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25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3038</v>
      </c>
      <c r="G1646" t="s">
        <v>3039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25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25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3050</v>
      </c>
      <c r="G1648" t="s">
        <v>3051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25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25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3133</v>
      </c>
      <c r="G1650" t="s">
        <v>3134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25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3519</v>
      </c>
      <c r="G1651" t="s">
        <v>3520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25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3726</v>
      </c>
      <c r="G1652" t="s">
        <v>3727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25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3514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25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3516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25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3523</v>
      </c>
      <c r="G1655" t="s">
        <v>3524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25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3048</v>
      </c>
      <c r="G1656" t="s">
        <v>3049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25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25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3116</v>
      </c>
      <c r="G1658" t="s">
        <v>3117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25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3130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25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25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3135</v>
      </c>
      <c r="G1661" t="s">
        <v>3136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25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3195</v>
      </c>
      <c r="G1662" t="s">
        <v>3196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25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3197</v>
      </c>
      <c r="G1663" t="s">
        <v>3198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25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3288</v>
      </c>
      <c r="G1664" t="s">
        <v>3289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25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3292</v>
      </c>
      <c r="G1665" t="s">
        <v>3293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25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3430</v>
      </c>
      <c r="G1666" t="s">
        <v>3431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25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25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3679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25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3682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25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25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3712</v>
      </c>
      <c r="G1671" t="s">
        <v>3713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25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3728</v>
      </c>
      <c r="G1672" t="s">
        <v>3729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25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25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3037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25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25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25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3040</v>
      </c>
      <c r="G1677" t="s">
        <v>3041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25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25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3111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25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3137</v>
      </c>
      <c r="G1680" t="s">
        <v>3138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25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3510</v>
      </c>
      <c r="G1681" t="s">
        <v>3511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25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2757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25">
      <c r="A1683" t="str">
        <f t="shared" si="540"/>
        <v>25/07/2026Deportivo MerloCA Villa San Carlos</v>
      </c>
      <c r="B1683" t="s">
        <v>806</v>
      </c>
      <c r="C1683" t="s">
        <v>2759</v>
      </c>
      <c r="D1683" s="2">
        <v>46228</v>
      </c>
      <c r="E1683" s="3">
        <v>0.91666666666666663</v>
      </c>
      <c r="F1683" t="s">
        <v>2769</v>
      </c>
      <c r="G1683" t="s">
        <v>2770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25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3042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25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3059</v>
      </c>
      <c r="G1685" t="s">
        <v>3060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25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3061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25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3092</v>
      </c>
      <c r="G1687" t="s">
        <v>3093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25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3404</v>
      </c>
      <c r="G1688" t="s">
        <v>3405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25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4006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25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25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3515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25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25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3139</v>
      </c>
      <c r="G1693" t="s">
        <v>3140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25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3406</v>
      </c>
      <c r="G1694" t="s">
        <v>3407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25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3685</v>
      </c>
      <c r="G1695" t="s">
        <v>3686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25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25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3687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25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3688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25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25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3689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25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3696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25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3697</v>
      </c>
      <c r="G1702" t="s">
        <v>3698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25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3699</v>
      </c>
      <c r="G1703" t="s">
        <v>3700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25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3701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25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3702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25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25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3710</v>
      </c>
      <c r="G1707" t="s">
        <v>3711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25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3399</v>
      </c>
      <c r="G1708" t="s">
        <v>3400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25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3131</v>
      </c>
      <c r="G1709" t="s">
        <v>3132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25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25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25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2752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25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25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25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25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25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25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25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25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4007</v>
      </c>
      <c r="G1720" t="s">
        <v>4008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25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3714</v>
      </c>
      <c r="G1721" t="s">
        <v>3715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25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3108</v>
      </c>
      <c r="G1722" t="s">
        <v>3109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25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25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25">
      <c r="A1725" t="str">
        <f t="shared" si="560"/>
        <v>25/07/2026CD IncaAlianza El Salvador</v>
      </c>
      <c r="D1725" s="2">
        <v>46229</v>
      </c>
      <c r="E1725" s="3">
        <v>0</v>
      </c>
      <c r="F1725" t="s">
        <v>3199</v>
      </c>
      <c r="G1725" t="s">
        <v>3200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25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25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3424</v>
      </c>
      <c r="G1727" t="s">
        <v>3425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25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25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25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25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3690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25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3703</v>
      </c>
      <c r="G1732" t="s">
        <v>3704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25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25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25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3290</v>
      </c>
      <c r="G1735" t="s">
        <v>3291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25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3294</v>
      </c>
      <c r="G1736" t="s">
        <v>3295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25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3408</v>
      </c>
      <c r="G1737" t="s">
        <v>3409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25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3410</v>
      </c>
      <c r="G1738" t="s">
        <v>3411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25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3412</v>
      </c>
      <c r="G1739" t="s">
        <v>3413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25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25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3426</v>
      </c>
      <c r="G1741" t="s">
        <v>3427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25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3517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25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25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3691</v>
      </c>
      <c r="G1744" t="s">
        <v>3692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25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3705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25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25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3428</v>
      </c>
      <c r="G1747" t="s">
        <v>3429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25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3508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25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25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3141</v>
      </c>
      <c r="G1750" t="s">
        <v>3142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25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3296</v>
      </c>
      <c r="G1751" t="s">
        <v>3297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25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3432</v>
      </c>
      <c r="G1752" t="s">
        <v>3433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25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3693</v>
      </c>
      <c r="G1753" t="s">
        <v>3694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25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3695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25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3707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25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25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25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25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25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2797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25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2881</v>
      </c>
      <c r="G1761" t="s">
        <v>2882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25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2883</v>
      </c>
      <c r="G1762" t="s">
        <v>2884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25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2885</v>
      </c>
      <c r="G1763" t="s">
        <v>2886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25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2887</v>
      </c>
      <c r="G1764" t="s">
        <v>2888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25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25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2942</v>
      </c>
      <c r="G1766" t="s">
        <v>2943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25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2978</v>
      </c>
      <c r="G1767" t="s">
        <v>2979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25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2980</v>
      </c>
      <c r="G1768" t="s">
        <v>2981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25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3401</v>
      </c>
      <c r="G1769" t="s">
        <v>3402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25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3403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25">
      <c r="A1771" t="str">
        <f t="shared" si="560"/>
        <v>26/07/2026AV AltaWestchester SC</v>
      </c>
      <c r="D1771" s="2">
        <v>46229</v>
      </c>
      <c r="E1771" s="3">
        <v>0.125</v>
      </c>
      <c r="F1771" t="s">
        <v>3706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25">
      <c r="A1772" t="str">
        <f t="shared" si="560"/>
        <v>26/07/2026Auckland FCTottenham</v>
      </c>
      <c r="D1772" s="2">
        <v>46229</v>
      </c>
      <c r="E1772" s="3">
        <v>0.125</v>
      </c>
      <c r="F1772" t="s">
        <v>4009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25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2794</v>
      </c>
      <c r="G1773" t="s">
        <v>4243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25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4244</v>
      </c>
      <c r="G1774" t="s">
        <v>4245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25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4246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25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4247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x14ac:dyDescent="0.25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x14ac:dyDescent="0.25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x14ac:dyDescent="0.25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4248</v>
      </c>
      <c r="G1779" t="s">
        <v>4249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x14ac:dyDescent="0.25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x14ac:dyDescent="0.25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4250</v>
      </c>
      <c r="G1781" t="s">
        <v>4251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x14ac:dyDescent="0.25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4252</v>
      </c>
      <c r="G1782" t="s">
        <v>4253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x14ac:dyDescent="0.25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x14ac:dyDescent="0.25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x14ac:dyDescent="0.25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4254</v>
      </c>
      <c r="G1785" t="s">
        <v>4255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x14ac:dyDescent="0.25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4256</v>
      </c>
      <c r="G1786" t="s">
        <v>4257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x14ac:dyDescent="0.25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4258</v>
      </c>
      <c r="G1787" t="s">
        <v>4259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x14ac:dyDescent="0.25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4260</v>
      </c>
      <c r="G1788" t="s">
        <v>4261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x14ac:dyDescent="0.25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4262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x14ac:dyDescent="0.25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4263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x14ac:dyDescent="0.25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4264</v>
      </c>
      <c r="G1791" t="s">
        <v>4265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x14ac:dyDescent="0.25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4266</v>
      </c>
      <c r="G1792" t="s">
        <v>4267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x14ac:dyDescent="0.25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4268</v>
      </c>
      <c r="G1793" t="s">
        <v>4269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x14ac:dyDescent="0.25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4270</v>
      </c>
      <c r="G1794" t="s">
        <v>4271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x14ac:dyDescent="0.25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x14ac:dyDescent="0.25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4272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x14ac:dyDescent="0.25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4273</v>
      </c>
      <c r="G1797" t="s">
        <v>4274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x14ac:dyDescent="0.25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4275</v>
      </c>
      <c r="G1798" t="s">
        <v>4276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x14ac:dyDescent="0.25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4277</v>
      </c>
      <c r="G1799" t="s">
        <v>4278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x14ac:dyDescent="0.25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4279</v>
      </c>
      <c r="G1800" t="s">
        <v>4280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x14ac:dyDescent="0.25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4281</v>
      </c>
      <c r="G1801" t="s">
        <v>4282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x14ac:dyDescent="0.25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4283</v>
      </c>
      <c r="G1802" t="s">
        <v>4284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x14ac:dyDescent="0.25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4285</v>
      </c>
      <c r="G1803" t="s">
        <v>4286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x14ac:dyDescent="0.25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4287</v>
      </c>
      <c r="G1804" t="s">
        <v>4288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x14ac:dyDescent="0.25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4289</v>
      </c>
      <c r="G1805" t="s">
        <v>4290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x14ac:dyDescent="0.25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4291</v>
      </c>
      <c r="G1806" t="s">
        <v>4292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x14ac:dyDescent="0.25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x14ac:dyDescent="0.25">
      <c r="A1808" t="str">
        <f t="shared" si="585"/>
        <v>26/07/2026Pobeda NNUral II</v>
      </c>
      <c r="D1808" s="2">
        <v>46229</v>
      </c>
      <c r="E1808" s="3">
        <v>0.375</v>
      </c>
      <c r="F1808" t="s">
        <v>4293</v>
      </c>
      <c r="G1808" t="s">
        <v>4294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x14ac:dyDescent="0.25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4295</v>
      </c>
      <c r="G1809" t="s">
        <v>4296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x14ac:dyDescent="0.25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4297</v>
      </c>
      <c r="G1810" t="s">
        <v>4298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x14ac:dyDescent="0.25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4299</v>
      </c>
      <c r="G1811" t="s">
        <v>4300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x14ac:dyDescent="0.25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x14ac:dyDescent="0.25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4301</v>
      </c>
      <c r="G1813" t="s">
        <v>4302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x14ac:dyDescent="0.25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4303</v>
      </c>
      <c r="G1814" t="s">
        <v>4304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x14ac:dyDescent="0.25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4305</v>
      </c>
      <c r="G1815" t="s">
        <v>4306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x14ac:dyDescent="0.25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4307</v>
      </c>
      <c r="G1816" t="s">
        <v>4308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x14ac:dyDescent="0.25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4309</v>
      </c>
      <c r="G1817" t="s">
        <v>4310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x14ac:dyDescent="0.25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4311</v>
      </c>
      <c r="G1818" t="s">
        <v>4312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x14ac:dyDescent="0.25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4313</v>
      </c>
      <c r="G1819" t="s">
        <v>4314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x14ac:dyDescent="0.25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4315</v>
      </c>
      <c r="G1820" t="s">
        <v>4316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x14ac:dyDescent="0.25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4317</v>
      </c>
      <c r="G1821" t="s">
        <v>4318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x14ac:dyDescent="0.25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x14ac:dyDescent="0.25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x14ac:dyDescent="0.25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x14ac:dyDescent="0.25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x14ac:dyDescent="0.25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4319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x14ac:dyDescent="0.25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x14ac:dyDescent="0.25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4320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x14ac:dyDescent="0.25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x14ac:dyDescent="0.25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4321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x14ac:dyDescent="0.25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4322</v>
      </c>
      <c r="G1831" t="s">
        <v>4323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x14ac:dyDescent="0.25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4324</v>
      </c>
      <c r="G1832" t="s">
        <v>4325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x14ac:dyDescent="0.25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4326</v>
      </c>
      <c r="G1833" t="s">
        <v>4327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x14ac:dyDescent="0.25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x14ac:dyDescent="0.25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4328</v>
      </c>
      <c r="G1835" t="s">
        <v>4329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x14ac:dyDescent="0.25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4330</v>
      </c>
      <c r="G1836" t="s">
        <v>4331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x14ac:dyDescent="0.25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4332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x14ac:dyDescent="0.25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4333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x14ac:dyDescent="0.25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4334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x14ac:dyDescent="0.25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x14ac:dyDescent="0.25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x14ac:dyDescent="0.25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x14ac:dyDescent="0.25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4335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x14ac:dyDescent="0.25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x14ac:dyDescent="0.25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x14ac:dyDescent="0.25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x14ac:dyDescent="0.25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4336</v>
      </c>
      <c r="G1847" t="s">
        <v>4337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x14ac:dyDescent="0.25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x14ac:dyDescent="0.25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x14ac:dyDescent="0.25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4338</v>
      </c>
      <c r="G1850" t="s">
        <v>4339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x14ac:dyDescent="0.25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4340</v>
      </c>
      <c r="G1851" t="s">
        <v>4341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x14ac:dyDescent="0.25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x14ac:dyDescent="0.25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x14ac:dyDescent="0.25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4342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x14ac:dyDescent="0.25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4343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x14ac:dyDescent="0.25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x14ac:dyDescent="0.25">
      <c r="A1857" t="str">
        <f t="shared" si="605"/>
        <v>26/07/2026FK Vilnus BFANFA Kaunas</v>
      </c>
      <c r="D1857" s="2">
        <v>46229</v>
      </c>
      <c r="E1857" s="3">
        <v>0.5</v>
      </c>
      <c r="F1857" t="s">
        <v>4344</v>
      </c>
      <c r="G1857" t="s">
        <v>4345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x14ac:dyDescent="0.25">
      <c r="A1858" t="str">
        <f t="shared" si="605"/>
        <v>26/07/2026Trygg/LadeEidsvold TF</v>
      </c>
      <c r="D1858" s="2">
        <v>46229</v>
      </c>
      <c r="E1858" s="3">
        <v>0.5</v>
      </c>
      <c r="F1858" t="s">
        <v>4346</v>
      </c>
      <c r="G1858" t="s">
        <v>4347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x14ac:dyDescent="0.25">
      <c r="A1859" t="str">
        <f t="shared" si="605"/>
        <v>26/07/2026OsVaregg</v>
      </c>
      <c r="D1859" s="2">
        <v>46229</v>
      </c>
      <c r="E1859" s="3">
        <v>0.5</v>
      </c>
      <c r="F1859" t="s">
        <v>4348</v>
      </c>
      <c r="G1859" t="s">
        <v>4349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x14ac:dyDescent="0.25">
      <c r="A1860" t="str">
        <f t="shared" si="605"/>
        <v>26/07/2026AkraBrodd</v>
      </c>
      <c r="D1860" s="2">
        <v>46229</v>
      </c>
      <c r="E1860" s="3">
        <v>0.5</v>
      </c>
      <c r="F1860" t="s">
        <v>4350</v>
      </c>
      <c r="G1860" t="s">
        <v>4351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x14ac:dyDescent="0.25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4352</v>
      </c>
      <c r="G1861" t="s">
        <v>4353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x14ac:dyDescent="0.25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4354</v>
      </c>
      <c r="G1862" t="s">
        <v>4355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x14ac:dyDescent="0.25">
      <c r="A1863" t="str">
        <f t="shared" si="605"/>
        <v>26/07/2026Young BoysFC Sion</v>
      </c>
      <c r="D1863" s="2">
        <v>46229</v>
      </c>
      <c r="E1863" s="3">
        <v>0.5</v>
      </c>
      <c r="F1863" t="s">
        <v>4356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x14ac:dyDescent="0.25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x14ac:dyDescent="0.25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4357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x14ac:dyDescent="0.25">
      <c r="A1866" t="str">
        <f t="shared" si="605"/>
        <v>26/07/2026Bonner SCUerdingen 05</v>
      </c>
      <c r="D1866" s="2">
        <v>46229</v>
      </c>
      <c r="E1866" s="3">
        <v>0.5</v>
      </c>
      <c r="F1866" t="s">
        <v>4358</v>
      </c>
      <c r="G1866" t="s">
        <v>4359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x14ac:dyDescent="0.25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4360</v>
      </c>
      <c r="G1867" t="s">
        <v>4361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x14ac:dyDescent="0.25">
      <c r="A1868" t="str">
        <f t="shared" si="605"/>
        <v>26/07/2026FeyenoordRayo Vallecano</v>
      </c>
      <c r="D1868" s="2">
        <v>46229</v>
      </c>
      <c r="E1868" s="3">
        <v>0.5</v>
      </c>
      <c r="F1868" t="s">
        <v>4362</v>
      </c>
      <c r="G1868" t="s">
        <v>4363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x14ac:dyDescent="0.25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4364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x14ac:dyDescent="0.25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4365</v>
      </c>
      <c r="G1870" t="s">
        <v>4366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x14ac:dyDescent="0.25">
      <c r="A1871" t="str">
        <f t="shared" si="605"/>
        <v>26/07/2026SC VerlBremer SV</v>
      </c>
      <c r="D1871" s="2">
        <v>46229</v>
      </c>
      <c r="E1871" s="3">
        <v>0.5</v>
      </c>
      <c r="F1871" t="s">
        <v>4367</v>
      </c>
      <c r="G1871" t="s">
        <v>4368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x14ac:dyDescent="0.25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4369</v>
      </c>
      <c r="G1872" t="s">
        <v>4370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x14ac:dyDescent="0.25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4371</v>
      </c>
      <c r="G1873" t="s">
        <v>4372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x14ac:dyDescent="0.25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4373</v>
      </c>
      <c r="G1874" t="s">
        <v>4374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x14ac:dyDescent="0.25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4375</v>
      </c>
      <c r="G1875" t="s">
        <v>4376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x14ac:dyDescent="0.25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4377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x14ac:dyDescent="0.25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4378</v>
      </c>
      <c r="G1877" t="s">
        <v>4379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x14ac:dyDescent="0.25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4380</v>
      </c>
      <c r="G1878" t="s">
        <v>4381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x14ac:dyDescent="0.25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4382</v>
      </c>
      <c r="G1879" t="s">
        <v>4383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x14ac:dyDescent="0.25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4384</v>
      </c>
      <c r="G1880" t="s">
        <v>4385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x14ac:dyDescent="0.25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x14ac:dyDescent="0.25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4386</v>
      </c>
      <c r="G1882" t="s">
        <v>4387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x14ac:dyDescent="0.25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4388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x14ac:dyDescent="0.25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4389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x14ac:dyDescent="0.25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x14ac:dyDescent="0.25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4390</v>
      </c>
      <c r="G1886" t="s">
        <v>4391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x14ac:dyDescent="0.25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4392</v>
      </c>
      <c r="G1887" t="s">
        <v>4393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x14ac:dyDescent="0.25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4394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x14ac:dyDescent="0.25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x14ac:dyDescent="0.25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4395</v>
      </c>
      <c r="G1890" t="s">
        <v>4396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x14ac:dyDescent="0.25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4397</v>
      </c>
      <c r="G1891" t="s">
        <v>4398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x14ac:dyDescent="0.25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4399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x14ac:dyDescent="0.25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4400</v>
      </c>
      <c r="G1893" t="s">
        <v>4401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x14ac:dyDescent="0.25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4402</v>
      </c>
      <c r="G1894" t="s">
        <v>4403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x14ac:dyDescent="0.25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4404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x14ac:dyDescent="0.25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4405</v>
      </c>
      <c r="G1896" t="s">
        <v>4406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x14ac:dyDescent="0.25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x14ac:dyDescent="0.25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4407</v>
      </c>
      <c r="G1898" t="s">
        <v>4408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x14ac:dyDescent="0.25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4409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x14ac:dyDescent="0.25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4410</v>
      </c>
      <c r="G1900" t="s">
        <v>4411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x14ac:dyDescent="0.25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4412</v>
      </c>
      <c r="G1901" t="s">
        <v>4413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x14ac:dyDescent="0.25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4414</v>
      </c>
      <c r="G1902" t="s">
        <v>4415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x14ac:dyDescent="0.25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4416</v>
      </c>
      <c r="G1903" t="s">
        <v>4417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x14ac:dyDescent="0.25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4418</v>
      </c>
      <c r="G1904" t="s">
        <v>4419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x14ac:dyDescent="0.25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4420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x14ac:dyDescent="0.25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x14ac:dyDescent="0.25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x14ac:dyDescent="0.25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x14ac:dyDescent="0.25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x14ac:dyDescent="0.25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x14ac:dyDescent="0.25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x14ac:dyDescent="0.25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x14ac:dyDescent="0.25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x14ac:dyDescent="0.25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4421</v>
      </c>
      <c r="G1914" t="s">
        <v>4422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x14ac:dyDescent="0.25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4423</v>
      </c>
      <c r="G1915" t="s">
        <v>4424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x14ac:dyDescent="0.25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4425</v>
      </c>
      <c r="G1916" t="s">
        <v>4426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x14ac:dyDescent="0.25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x14ac:dyDescent="0.25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4427</v>
      </c>
      <c r="G1918" t="s">
        <v>4428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x14ac:dyDescent="0.25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x14ac:dyDescent="0.25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x14ac:dyDescent="0.25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4429</v>
      </c>
      <c r="G1921" t="s">
        <v>4430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x14ac:dyDescent="0.25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4431</v>
      </c>
      <c r="G1922" t="s">
        <v>4432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x14ac:dyDescent="0.25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4433</v>
      </c>
      <c r="G1923" t="s">
        <v>4434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x14ac:dyDescent="0.25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4435</v>
      </c>
      <c r="G1924" t="s">
        <v>4436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x14ac:dyDescent="0.25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4437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x14ac:dyDescent="0.25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4438</v>
      </c>
      <c r="G1926" t="s">
        <v>4439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x14ac:dyDescent="0.25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4440</v>
      </c>
      <c r="G1927" t="s">
        <v>4441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x14ac:dyDescent="0.25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x14ac:dyDescent="0.25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4442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x14ac:dyDescent="0.25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4443</v>
      </c>
      <c r="G1930" t="s">
        <v>4444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x14ac:dyDescent="0.25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x14ac:dyDescent="0.25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4445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x14ac:dyDescent="0.25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4446</v>
      </c>
      <c r="G1933" t="s">
        <v>4447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x14ac:dyDescent="0.25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4448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x14ac:dyDescent="0.25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x14ac:dyDescent="0.25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x14ac:dyDescent="0.25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4449</v>
      </c>
      <c r="G1937" t="s">
        <v>4450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x14ac:dyDescent="0.25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4451</v>
      </c>
      <c r="G1938" t="s">
        <v>4452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x14ac:dyDescent="0.25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x14ac:dyDescent="0.25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4453</v>
      </c>
      <c r="G1940" t="s">
        <v>4454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x14ac:dyDescent="0.25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x14ac:dyDescent="0.25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4455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x14ac:dyDescent="0.25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4456</v>
      </c>
      <c r="G1943" t="s">
        <v>4457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x14ac:dyDescent="0.25">
      <c r="A1944" t="str">
        <f t="shared" si="625"/>
        <v>26/07/2026SC ImstHartberg</v>
      </c>
      <c r="D1944" s="2">
        <v>46229</v>
      </c>
      <c r="E1944" s="3">
        <v>0.625</v>
      </c>
      <c r="F1944" t="s">
        <v>4458</v>
      </c>
      <c r="G1944" t="s">
        <v>4459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x14ac:dyDescent="0.25">
      <c r="A1945" t="str">
        <f t="shared" si="625"/>
        <v>26/07/2026SC SchwazSV Wallern</v>
      </c>
      <c r="D1945" s="2">
        <v>46229</v>
      </c>
      <c r="E1945" s="3">
        <v>0.625</v>
      </c>
      <c r="F1945" t="s">
        <v>4460</v>
      </c>
      <c r="G1945" t="s">
        <v>4461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x14ac:dyDescent="0.25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4462</v>
      </c>
      <c r="G1946" t="s">
        <v>4463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x14ac:dyDescent="0.25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4464</v>
      </c>
      <c r="G1947" t="s">
        <v>4465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x14ac:dyDescent="0.25">
      <c r="A1948" t="str">
        <f t="shared" si="625"/>
        <v>26/07/2026ChoteborVelke Mezirici</v>
      </c>
      <c r="D1948" s="2">
        <v>46229</v>
      </c>
      <c r="E1948" s="3">
        <v>0.625</v>
      </c>
      <c r="F1948" t="s">
        <v>4466</v>
      </c>
      <c r="G1948" t="s">
        <v>4467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x14ac:dyDescent="0.25">
      <c r="A1949" t="str">
        <f t="shared" si="625"/>
        <v>26/07/2026FK Nove SadyFK Sumperk</v>
      </c>
      <c r="D1949" s="2">
        <v>46229</v>
      </c>
      <c r="E1949" s="3">
        <v>0.625</v>
      </c>
      <c r="F1949" t="s">
        <v>4468</v>
      </c>
      <c r="G1949" t="s">
        <v>4469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x14ac:dyDescent="0.25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4470</v>
      </c>
      <c r="G1950" t="s">
        <v>4471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x14ac:dyDescent="0.25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4472</v>
      </c>
      <c r="G1951" t="s">
        <v>4473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x14ac:dyDescent="0.25">
      <c r="A1952" t="str">
        <f t="shared" si="625"/>
        <v>26/07/2026SK ZabrehSK Hranice</v>
      </c>
      <c r="D1952" s="2">
        <v>46229</v>
      </c>
      <c r="E1952" s="3">
        <v>0.625</v>
      </c>
      <c r="F1952" t="s">
        <v>4474</v>
      </c>
      <c r="G1952" t="s">
        <v>4475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x14ac:dyDescent="0.25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4476</v>
      </c>
      <c r="G1953" t="s">
        <v>4477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x14ac:dyDescent="0.25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4478</v>
      </c>
      <c r="G1954" t="s">
        <v>4479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x14ac:dyDescent="0.25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4480</v>
      </c>
      <c r="G1955" t="s">
        <v>4481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x14ac:dyDescent="0.25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4482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x14ac:dyDescent="0.25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4483</v>
      </c>
      <c r="G1957" t="s">
        <v>4484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x14ac:dyDescent="0.25">
      <c r="A1958" t="str">
        <f t="shared" si="625"/>
        <v>26/07/2026Tarpa SCFuzesabony</v>
      </c>
      <c r="D1958" s="2">
        <v>46229</v>
      </c>
      <c r="E1958" s="3">
        <v>0.625</v>
      </c>
      <c r="F1958" t="s">
        <v>4485</v>
      </c>
      <c r="G1958" t="s">
        <v>4486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x14ac:dyDescent="0.25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4487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x14ac:dyDescent="0.25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4488</v>
      </c>
      <c r="G1960" t="s">
        <v>4489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x14ac:dyDescent="0.25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x14ac:dyDescent="0.25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4490</v>
      </c>
      <c r="G1962" t="s">
        <v>4491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x14ac:dyDescent="0.25">
      <c r="A1963" t="str">
        <f t="shared" si="625"/>
        <v>26/07/2026KFUM OsloMolde</v>
      </c>
      <c r="D1963" s="2">
        <v>46229</v>
      </c>
      <c r="E1963" s="3">
        <v>0.625</v>
      </c>
      <c r="F1963" t="s">
        <v>4492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x14ac:dyDescent="0.25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x14ac:dyDescent="0.25">
      <c r="A1965" t="str">
        <f t="shared" si="625"/>
        <v>26/07/2026Sarpsborg 08HamKam</v>
      </c>
      <c r="D1965" s="2">
        <v>46229</v>
      </c>
      <c r="E1965" s="3">
        <v>0.625</v>
      </c>
      <c r="F1965" t="s">
        <v>4493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x14ac:dyDescent="0.25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x14ac:dyDescent="0.25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x14ac:dyDescent="0.25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x14ac:dyDescent="0.25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x14ac:dyDescent="0.25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4494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x14ac:dyDescent="0.25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x14ac:dyDescent="0.25">
      <c r="A1972" t="str">
        <f t="shared" si="645"/>
        <v>26/07/2026PFK SochiArsenal Tula</v>
      </c>
      <c r="D1972" s="2">
        <v>46229</v>
      </c>
      <c r="E1972" s="3">
        <v>0.625</v>
      </c>
      <c r="F1972" t="s">
        <v>4495</v>
      </c>
      <c r="G1972" t="s">
        <v>4496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x14ac:dyDescent="0.25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4497</v>
      </c>
      <c r="G1973" t="s">
        <v>4498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x14ac:dyDescent="0.25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4499</v>
      </c>
      <c r="G1974" t="s">
        <v>4500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x14ac:dyDescent="0.25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4501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x14ac:dyDescent="0.25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4502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x14ac:dyDescent="0.25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4503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x14ac:dyDescent="0.25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x14ac:dyDescent="0.25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4504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x14ac:dyDescent="0.25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3680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x14ac:dyDescent="0.25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4505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x14ac:dyDescent="0.25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x14ac:dyDescent="0.25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x14ac:dyDescent="0.25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4506</v>
      </c>
      <c r="G1984" t="s">
        <v>4507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x14ac:dyDescent="0.25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4508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x14ac:dyDescent="0.25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4509</v>
      </c>
      <c r="G1986" t="s">
        <v>4510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x14ac:dyDescent="0.25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4511</v>
      </c>
      <c r="G1987" t="s">
        <v>4512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x14ac:dyDescent="0.25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4513</v>
      </c>
      <c r="G1988" t="s">
        <v>4514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x14ac:dyDescent="0.25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4515</v>
      </c>
      <c r="G1989" t="s">
        <v>4516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x14ac:dyDescent="0.25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4517</v>
      </c>
      <c r="G1990" t="s">
        <v>4518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x14ac:dyDescent="0.25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4519</v>
      </c>
      <c r="G1991" t="s">
        <v>4520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x14ac:dyDescent="0.25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4521</v>
      </c>
      <c r="G1992" t="s">
        <v>4522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x14ac:dyDescent="0.25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4523</v>
      </c>
      <c r="G1993" t="s">
        <v>4524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x14ac:dyDescent="0.25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x14ac:dyDescent="0.25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x14ac:dyDescent="0.25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4525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x14ac:dyDescent="0.25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4526</v>
      </c>
      <c r="G1997" t="s">
        <v>4527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x14ac:dyDescent="0.25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4528</v>
      </c>
      <c r="G1998" t="s">
        <v>4529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x14ac:dyDescent="0.25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x14ac:dyDescent="0.25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4530</v>
      </c>
      <c r="G2000" t="s">
        <v>4531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x14ac:dyDescent="0.25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4532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x14ac:dyDescent="0.25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4533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x14ac:dyDescent="0.25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x14ac:dyDescent="0.25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4534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x14ac:dyDescent="0.25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4535</v>
      </c>
      <c r="G2005" t="s">
        <v>4536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x14ac:dyDescent="0.25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x14ac:dyDescent="0.25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x14ac:dyDescent="0.25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4537</v>
      </c>
      <c r="G2008" t="s">
        <v>4538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x14ac:dyDescent="0.25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4539</v>
      </c>
      <c r="G2009" t="s">
        <v>4540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x14ac:dyDescent="0.25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4541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x14ac:dyDescent="0.25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4542</v>
      </c>
      <c r="G2011" t="s">
        <v>4543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x14ac:dyDescent="0.25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4525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x14ac:dyDescent="0.25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4544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x14ac:dyDescent="0.25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4545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x14ac:dyDescent="0.25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4546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x14ac:dyDescent="0.25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4547</v>
      </c>
      <c r="G2016" t="s">
        <v>4548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x14ac:dyDescent="0.25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4549</v>
      </c>
      <c r="G2017" t="s">
        <v>4550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x14ac:dyDescent="0.25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4551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x14ac:dyDescent="0.25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4552</v>
      </c>
      <c r="G2019" t="s">
        <v>4553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x14ac:dyDescent="0.25">
      <c r="A2020" t="str">
        <f t="shared" si="645"/>
        <v>26/07/2026FrosinoneAscoli</v>
      </c>
      <c r="D2020" s="2">
        <v>46229</v>
      </c>
      <c r="E2020" s="3">
        <v>0.6875</v>
      </c>
      <c r="F2020" t="s">
        <v>4554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x14ac:dyDescent="0.25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4555</v>
      </c>
      <c r="G2021" t="s">
        <v>4556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x14ac:dyDescent="0.25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4557</v>
      </c>
      <c r="G2022" t="s">
        <v>4558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x14ac:dyDescent="0.25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4559</v>
      </c>
      <c r="G2023" t="s">
        <v>4560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x14ac:dyDescent="0.25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4561</v>
      </c>
      <c r="G2024" t="s">
        <v>4562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x14ac:dyDescent="0.25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4563</v>
      </c>
      <c r="G2025" t="s">
        <v>4564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x14ac:dyDescent="0.25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4565</v>
      </c>
      <c r="G2026" t="s">
        <v>4566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x14ac:dyDescent="0.25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4567</v>
      </c>
      <c r="G2027" t="s">
        <v>4568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x14ac:dyDescent="0.25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4569</v>
      </c>
      <c r="G2028" t="s">
        <v>4570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x14ac:dyDescent="0.25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x14ac:dyDescent="0.25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4571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x14ac:dyDescent="0.25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4572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x14ac:dyDescent="0.25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x14ac:dyDescent="0.25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4573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x14ac:dyDescent="0.25">
      <c r="A2034" t="str">
        <f t="shared" si="665"/>
        <v>26/07/2026AalesundsViking</v>
      </c>
      <c r="D2034" s="2">
        <v>46229</v>
      </c>
      <c r="E2034" s="3">
        <v>0.71875</v>
      </c>
      <c r="F2034" t="s">
        <v>4574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x14ac:dyDescent="0.25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x14ac:dyDescent="0.25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4575</v>
      </c>
      <c r="G2036" t="s">
        <v>4576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x14ac:dyDescent="0.25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x14ac:dyDescent="0.25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4577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x14ac:dyDescent="0.25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x14ac:dyDescent="0.25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x14ac:dyDescent="0.25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x14ac:dyDescent="0.25">
      <c r="A2042" t="str">
        <f t="shared" si="665"/>
        <v>26/07/2026Deportivo LaferrereTalleres Escalada</v>
      </c>
      <c r="B2042" t="s">
        <v>806</v>
      </c>
      <c r="C2042" t="s">
        <v>2759</v>
      </c>
      <c r="D2042" s="2">
        <v>46229</v>
      </c>
      <c r="E2042" s="3">
        <v>0.75</v>
      </c>
      <c r="F2042" t="s">
        <v>718</v>
      </c>
      <c r="G2042" t="s">
        <v>4578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x14ac:dyDescent="0.25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x14ac:dyDescent="0.25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4579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x14ac:dyDescent="0.25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4580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x14ac:dyDescent="0.25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4581</v>
      </c>
      <c r="G2046" t="s">
        <v>4582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x14ac:dyDescent="0.25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4583</v>
      </c>
      <c r="G2047" t="s">
        <v>4584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x14ac:dyDescent="0.25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4585</v>
      </c>
      <c r="G2048" t="s">
        <v>4586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x14ac:dyDescent="0.25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4587</v>
      </c>
      <c r="G2049" t="s">
        <v>4588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x14ac:dyDescent="0.25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4589</v>
      </c>
      <c r="G2050" t="s">
        <v>4590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x14ac:dyDescent="0.25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4591</v>
      </c>
      <c r="G2051" t="s">
        <v>4592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x14ac:dyDescent="0.25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4593</v>
      </c>
      <c r="G2052" t="s">
        <v>4594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x14ac:dyDescent="0.25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4595</v>
      </c>
      <c r="G2053" t="s">
        <v>4596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x14ac:dyDescent="0.25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4597</v>
      </c>
      <c r="G2054" t="s">
        <v>4598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x14ac:dyDescent="0.25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4599</v>
      </c>
      <c r="G2055" t="s">
        <v>4600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x14ac:dyDescent="0.25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4601</v>
      </c>
      <c r="G2056" t="s">
        <v>4602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x14ac:dyDescent="0.25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4603</v>
      </c>
      <c r="G2057" t="s">
        <v>4604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x14ac:dyDescent="0.25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x14ac:dyDescent="0.25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4605</v>
      </c>
      <c r="G2059" t="s">
        <v>4606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x14ac:dyDescent="0.25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4607</v>
      </c>
      <c r="G2060" t="s">
        <v>4608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x14ac:dyDescent="0.25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4609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x14ac:dyDescent="0.25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4610</v>
      </c>
      <c r="G2062" t="s">
        <v>4611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x14ac:dyDescent="0.25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4612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x14ac:dyDescent="0.25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4613</v>
      </c>
      <c r="G2064" t="s">
        <v>4614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x14ac:dyDescent="0.25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x14ac:dyDescent="0.25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4615</v>
      </c>
      <c r="G2066" t="s">
        <v>4616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x14ac:dyDescent="0.25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4617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x14ac:dyDescent="0.25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4618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x14ac:dyDescent="0.25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4619</v>
      </c>
      <c r="G2069" t="s">
        <v>4620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x14ac:dyDescent="0.25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x14ac:dyDescent="0.25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4621</v>
      </c>
      <c r="G2071" t="s">
        <v>4622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x14ac:dyDescent="0.25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3678</v>
      </c>
      <c r="G2072" t="s">
        <v>4445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x14ac:dyDescent="0.25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x14ac:dyDescent="0.25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4504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x14ac:dyDescent="0.25">
      <c r="A2075" t="str">
        <f t="shared" si="665"/>
        <v>26/07/2026AtalantaUS Arezzo</v>
      </c>
      <c r="D2075" s="2">
        <v>46229</v>
      </c>
      <c r="E2075" s="3">
        <v>0.75</v>
      </c>
      <c r="F2075" t="s">
        <v>4623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x14ac:dyDescent="0.25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4624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x14ac:dyDescent="0.25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x14ac:dyDescent="0.25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x14ac:dyDescent="0.25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4625</v>
      </c>
      <c r="G2079" t="s">
        <v>4626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x14ac:dyDescent="0.25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x14ac:dyDescent="0.25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x14ac:dyDescent="0.25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x14ac:dyDescent="0.25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x14ac:dyDescent="0.25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2758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x14ac:dyDescent="0.25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4627</v>
      </c>
      <c r="G2085" t="s">
        <v>4628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x14ac:dyDescent="0.25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x14ac:dyDescent="0.25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4629</v>
      </c>
      <c r="G2087" t="s">
        <v>4630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x14ac:dyDescent="0.25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4631</v>
      </c>
      <c r="G2088" t="s">
        <v>4632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x14ac:dyDescent="0.25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4633</v>
      </c>
      <c r="G2089" t="s">
        <v>4634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x14ac:dyDescent="0.25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4635</v>
      </c>
      <c r="G2090" t="s">
        <v>4636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x14ac:dyDescent="0.25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4637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x14ac:dyDescent="0.25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4638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x14ac:dyDescent="0.25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4639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x14ac:dyDescent="0.25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4640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x14ac:dyDescent="0.25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x14ac:dyDescent="0.25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x14ac:dyDescent="0.25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4641</v>
      </c>
      <c r="G2097" t="s">
        <v>4642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x14ac:dyDescent="0.25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x14ac:dyDescent="0.25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x14ac:dyDescent="0.25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x14ac:dyDescent="0.25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4643</v>
      </c>
      <c r="G2101" t="s">
        <v>4644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x14ac:dyDescent="0.25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4645</v>
      </c>
      <c r="G2102" t="s">
        <v>4646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x14ac:dyDescent="0.25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4647</v>
      </c>
      <c r="G2103" t="s">
        <v>4648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x14ac:dyDescent="0.25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x14ac:dyDescent="0.25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x14ac:dyDescent="0.25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4649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x14ac:dyDescent="0.25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4650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x14ac:dyDescent="0.25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4651</v>
      </c>
      <c r="G2108" t="s">
        <v>4652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x14ac:dyDescent="0.25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4653</v>
      </c>
      <c r="G2109" t="s">
        <v>4654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x14ac:dyDescent="0.25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4655</v>
      </c>
      <c r="G2110" t="s">
        <v>4656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x14ac:dyDescent="0.25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4657</v>
      </c>
      <c r="G2111" t="s">
        <v>4658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x14ac:dyDescent="0.25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x14ac:dyDescent="0.25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4659</v>
      </c>
      <c r="G2113" t="s">
        <v>4660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x14ac:dyDescent="0.25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x14ac:dyDescent="0.25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4661</v>
      </c>
      <c r="G2115" t="s">
        <v>4662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x14ac:dyDescent="0.25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x14ac:dyDescent="0.25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4663</v>
      </c>
      <c r="G2117" t="s">
        <v>4664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x14ac:dyDescent="0.25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x14ac:dyDescent="0.25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x14ac:dyDescent="0.25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x14ac:dyDescent="0.25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x14ac:dyDescent="0.25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x14ac:dyDescent="0.25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4665</v>
      </c>
      <c r="G2123" t="s">
        <v>4666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x14ac:dyDescent="0.25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x14ac:dyDescent="0.25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4667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x14ac:dyDescent="0.25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4668</v>
      </c>
      <c r="G2126" t="s">
        <v>4669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x14ac:dyDescent="0.25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4670</v>
      </c>
      <c r="G2127" t="s">
        <v>4671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x14ac:dyDescent="0.25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4672</v>
      </c>
      <c r="G2128" t="s">
        <v>4673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x14ac:dyDescent="0.25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4674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x14ac:dyDescent="0.25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4675</v>
      </c>
      <c r="G2130" t="s">
        <v>4676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x14ac:dyDescent="0.25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4677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x14ac:dyDescent="0.25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x14ac:dyDescent="0.25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4678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x14ac:dyDescent="0.25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x14ac:dyDescent="0.25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x14ac:dyDescent="0.25">
      <c r="A2136" t="str">
        <f t="shared" si="685"/>
        <v>26/07/2026York 9 FCForge FC</v>
      </c>
      <c r="D2136" s="2">
        <v>46229</v>
      </c>
      <c r="E2136" s="3">
        <v>0.875</v>
      </c>
      <c r="F2136" t="s">
        <v>4679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x14ac:dyDescent="0.25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4680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x14ac:dyDescent="0.25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4681</v>
      </c>
      <c r="G2138" t="s">
        <v>4682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x14ac:dyDescent="0.25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4683</v>
      </c>
      <c r="G2139" t="s">
        <v>4684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x14ac:dyDescent="0.25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4685</v>
      </c>
      <c r="G2140" t="s">
        <v>4686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x14ac:dyDescent="0.25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x14ac:dyDescent="0.25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4687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x14ac:dyDescent="0.25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x14ac:dyDescent="0.25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x14ac:dyDescent="0.25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x14ac:dyDescent="0.25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x14ac:dyDescent="0.25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x14ac:dyDescent="0.25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x14ac:dyDescent="0.25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4688</v>
      </c>
      <c r="G2149" t="s">
        <v>4689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x14ac:dyDescent="0.25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x14ac:dyDescent="0.25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4690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x14ac:dyDescent="0.25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4691</v>
      </c>
      <c r="G2152" t="s">
        <v>4692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x14ac:dyDescent="0.25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4693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x14ac:dyDescent="0.25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4693</v>
      </c>
      <c r="G2154" t="s">
        <v>3677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x14ac:dyDescent="0.25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x14ac:dyDescent="0.25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3055</v>
      </c>
      <c r="G2156" t="s">
        <v>4657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x14ac:dyDescent="0.25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4694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x14ac:dyDescent="0.25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4695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x14ac:dyDescent="0.25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x14ac:dyDescent="0.25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x14ac:dyDescent="0.25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x14ac:dyDescent="0.25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4636</v>
      </c>
      <c r="G2162" t="s">
        <v>4655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x14ac:dyDescent="0.25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4658</v>
      </c>
      <c r="G2163" t="s">
        <v>3056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x14ac:dyDescent="0.25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4656</v>
      </c>
      <c r="G2164" t="s">
        <v>3054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x14ac:dyDescent="0.25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4445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x14ac:dyDescent="0.25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x14ac:dyDescent="0.25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4696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x14ac:dyDescent="0.25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3057</v>
      </c>
      <c r="G2168" t="s">
        <v>4635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x14ac:dyDescent="0.25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4681</v>
      </c>
      <c r="G2169" t="s">
        <v>4697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x14ac:dyDescent="0.25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4698</v>
      </c>
      <c r="G2170" t="s">
        <v>4699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x14ac:dyDescent="0.25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x14ac:dyDescent="0.25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4700</v>
      </c>
      <c r="G2172" t="s">
        <v>4701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x14ac:dyDescent="0.25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x14ac:dyDescent="0.25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x14ac:dyDescent="0.25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x14ac:dyDescent="0.25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x14ac:dyDescent="0.25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4702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x14ac:dyDescent="0.25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4703</v>
      </c>
      <c r="G2178" t="s">
        <v>4704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x14ac:dyDescent="0.25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4705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x14ac:dyDescent="0.25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4706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x14ac:dyDescent="0.25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4707</v>
      </c>
      <c r="G2181" t="s">
        <v>4708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x14ac:dyDescent="0.25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x14ac:dyDescent="0.25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x14ac:dyDescent="0.25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x14ac:dyDescent="0.25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4709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x14ac:dyDescent="0.25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4710</v>
      </c>
      <c r="G2186" t="s">
        <v>4711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x14ac:dyDescent="0.25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x14ac:dyDescent="0.25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4712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x14ac:dyDescent="0.25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x14ac:dyDescent="0.25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4714</v>
      </c>
      <c r="G2190" t="s">
        <v>4715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x14ac:dyDescent="0.25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2850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x14ac:dyDescent="0.25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4716</v>
      </c>
      <c r="G2192" t="s">
        <v>4717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x14ac:dyDescent="0.25">
      <c r="A2193" t="str">
        <f t="shared" si="705"/>
        <v>27/07/2026Qingdao Red LionsBeijing Institute of Technology</v>
      </c>
      <c r="B2193" t="s">
        <v>819</v>
      </c>
      <c r="C2193" t="s">
        <v>4718</v>
      </c>
      <c r="D2193" s="2">
        <v>46230</v>
      </c>
      <c r="E2193" s="3">
        <v>0.4375</v>
      </c>
      <c r="F2193" t="s">
        <v>1232</v>
      </c>
      <c r="G2193" t="s">
        <v>4719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x14ac:dyDescent="0.25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x14ac:dyDescent="0.25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4720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x14ac:dyDescent="0.25">
      <c r="A2196" t="str">
        <f t="shared" si="705"/>
        <v>27/07/2026Guangdong MingtuChengdu Qianbao Reserves</v>
      </c>
      <c r="B2196" t="s">
        <v>819</v>
      </c>
      <c r="C2196" t="s">
        <v>4718</v>
      </c>
      <c r="D2196" s="2">
        <v>46230</v>
      </c>
      <c r="E2196" s="3">
        <v>0.47916666666666669</v>
      </c>
      <c r="F2196" t="s">
        <v>961</v>
      </c>
      <c r="G2196" t="s">
        <v>4721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x14ac:dyDescent="0.25">
      <c r="A2197" t="str">
        <f t="shared" si="705"/>
        <v>27/07/2026SamtskheFC Gagra</v>
      </c>
      <c r="B2197" t="s">
        <v>4722</v>
      </c>
      <c r="C2197" t="s">
        <v>4723</v>
      </c>
      <c r="D2197" s="2">
        <v>46230</v>
      </c>
      <c r="E2197" s="3">
        <v>0.52083333333333337</v>
      </c>
      <c r="F2197" t="s">
        <v>4724</v>
      </c>
      <c r="G2197" t="s">
        <v>4725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x14ac:dyDescent="0.25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4726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x14ac:dyDescent="0.25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4727</v>
      </c>
      <c r="G2199" t="s">
        <v>4728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x14ac:dyDescent="0.25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4729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x14ac:dyDescent="0.25">
      <c r="A2201" t="str">
        <f t="shared" si="705"/>
        <v>27/07/2026Mohammedan SCBaghpat</v>
      </c>
      <c r="B2201" t="s">
        <v>4730</v>
      </c>
      <c r="C2201" t="s">
        <v>4731</v>
      </c>
      <c r="D2201" s="2">
        <v>46230</v>
      </c>
      <c r="E2201" s="3">
        <v>0.5625</v>
      </c>
      <c r="F2201" t="s">
        <v>4732</v>
      </c>
      <c r="G2201" t="s">
        <v>4733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x14ac:dyDescent="0.25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4734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x14ac:dyDescent="0.25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4735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x14ac:dyDescent="0.25">
      <c r="A2204" t="str">
        <f t="shared" si="705"/>
        <v>27/07/2026GneistBrann II</v>
      </c>
      <c r="D2204" s="2">
        <v>46230</v>
      </c>
      <c r="E2204" s="3">
        <v>0.625</v>
      </c>
      <c r="F2204" t="s">
        <v>4736</v>
      </c>
      <c r="G2204" t="s">
        <v>4737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x14ac:dyDescent="0.25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4738</v>
      </c>
      <c r="G2205" t="s">
        <v>4739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x14ac:dyDescent="0.25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x14ac:dyDescent="0.25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x14ac:dyDescent="0.25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x14ac:dyDescent="0.25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4740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x14ac:dyDescent="0.25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4741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x14ac:dyDescent="0.25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x14ac:dyDescent="0.25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4742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x14ac:dyDescent="0.25">
      <c r="A2213" t="str">
        <f t="shared" si="705"/>
        <v>27/07/2026SK LisenMlada Boleslav</v>
      </c>
      <c r="B2213" t="s">
        <v>4743</v>
      </c>
      <c r="C2213" t="s">
        <v>839</v>
      </c>
      <c r="D2213" s="2">
        <v>46230</v>
      </c>
      <c r="E2213" s="3">
        <v>0.66666666666666663</v>
      </c>
      <c r="F2213" t="s">
        <v>3153</v>
      </c>
      <c r="G2213" t="s">
        <v>3149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x14ac:dyDescent="0.25">
      <c r="A2214" t="str">
        <f t="shared" si="705"/>
        <v>27/07/2026OpavaMFK Karvina</v>
      </c>
      <c r="B2214" t="s">
        <v>4743</v>
      </c>
      <c r="C2214" t="s">
        <v>4744</v>
      </c>
      <c r="D2214" s="2">
        <v>46230</v>
      </c>
      <c r="E2214" s="3">
        <v>0.66666666666666663</v>
      </c>
      <c r="F2214" t="s">
        <v>3152</v>
      </c>
      <c r="G2214" t="s">
        <v>3148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x14ac:dyDescent="0.25">
      <c r="A2215" t="str">
        <f t="shared" si="705"/>
        <v>27/07/2026JK Nomme United U21Viimsi JK</v>
      </c>
      <c r="B2215" t="s">
        <v>825</v>
      </c>
      <c r="C2215" t="s">
        <v>4745</v>
      </c>
      <c r="D2215" s="2">
        <v>46230</v>
      </c>
      <c r="E2215" s="3">
        <v>0.66666666666666663</v>
      </c>
      <c r="F2215" t="s">
        <v>4746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x14ac:dyDescent="0.25">
      <c r="A2216" t="str">
        <f t="shared" si="705"/>
        <v>27/07/2026Lohjan PalloEtela Espoon Pallo</v>
      </c>
      <c r="B2216" t="s">
        <v>834</v>
      </c>
      <c r="C2216" t="s">
        <v>4747</v>
      </c>
      <c r="D2216" s="2">
        <v>46230</v>
      </c>
      <c r="E2216" s="3">
        <v>0.66666666666666663</v>
      </c>
      <c r="F2216" t="s">
        <v>4748</v>
      </c>
      <c r="G2216" t="s">
        <v>4749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x14ac:dyDescent="0.25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x14ac:dyDescent="0.25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4750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x14ac:dyDescent="0.25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4751</v>
      </c>
      <c r="G2219" t="s">
        <v>4752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x14ac:dyDescent="0.25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4753</v>
      </c>
      <c r="G2220" t="s">
        <v>4754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x14ac:dyDescent="0.25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4755</v>
      </c>
      <c r="G2221" t="s">
        <v>4756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x14ac:dyDescent="0.25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4757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x14ac:dyDescent="0.25">
      <c r="A2223" t="str">
        <f t="shared" ref="A2223:A2286" si="727">L2222&amp;F2223&amp;G2223</f>
        <v>27/07/2026Randers FCSilkeborg IF</v>
      </c>
      <c r="B2223" t="s">
        <v>4758</v>
      </c>
      <c r="C2223" t="s">
        <v>4759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x14ac:dyDescent="0.25">
      <c r="A2224" t="str">
        <f t="shared" si="727"/>
        <v>27/07/2026PPJ IIEIF Academy</v>
      </c>
      <c r="B2224" t="s">
        <v>834</v>
      </c>
      <c r="C2224" t="s">
        <v>4747</v>
      </c>
      <c r="D2224" s="2">
        <v>46230</v>
      </c>
      <c r="E2224" s="3">
        <v>0.70833333333333337</v>
      </c>
      <c r="F2224" t="s">
        <v>4760</v>
      </c>
      <c r="G2224" t="s">
        <v>4761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x14ac:dyDescent="0.25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x14ac:dyDescent="0.25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x14ac:dyDescent="0.25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4762</v>
      </c>
      <c r="G2227" t="s">
        <v>4763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x14ac:dyDescent="0.25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4764</v>
      </c>
      <c r="G2228" t="s">
        <v>4765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x14ac:dyDescent="0.25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4766</v>
      </c>
      <c r="G2229" t="s">
        <v>4767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x14ac:dyDescent="0.25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4768</v>
      </c>
      <c r="G2230" t="s">
        <v>4769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x14ac:dyDescent="0.25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4770</v>
      </c>
      <c r="G2231" t="s">
        <v>4771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x14ac:dyDescent="0.25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4772</v>
      </c>
      <c r="G2232" t="s">
        <v>4773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x14ac:dyDescent="0.25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4774</v>
      </c>
      <c r="G2233" t="s">
        <v>4775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x14ac:dyDescent="0.25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x14ac:dyDescent="0.25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4776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x14ac:dyDescent="0.25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4777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x14ac:dyDescent="0.25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4778</v>
      </c>
      <c r="G2237" t="s">
        <v>4779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x14ac:dyDescent="0.25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4780</v>
      </c>
      <c r="G2238" t="s">
        <v>4781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x14ac:dyDescent="0.25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4782</v>
      </c>
      <c r="G2239" t="s">
        <v>4783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x14ac:dyDescent="0.25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4784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x14ac:dyDescent="0.25">
      <c r="A2241" t="str">
        <f t="shared" si="727"/>
        <v>27/07/2026MTK BudapestZalaegerszegi TE</v>
      </c>
      <c r="B2241" t="s">
        <v>4785</v>
      </c>
      <c r="C2241" t="s">
        <v>4786</v>
      </c>
      <c r="D2241" s="2">
        <v>46230</v>
      </c>
      <c r="E2241" s="3">
        <v>0.72916666666666663</v>
      </c>
      <c r="F2241" t="s">
        <v>4787</v>
      </c>
      <c r="G2241" t="s">
        <v>4788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x14ac:dyDescent="0.25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4789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x14ac:dyDescent="0.25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4790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x14ac:dyDescent="0.25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4791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x14ac:dyDescent="0.25">
      <c r="A2245" t="str">
        <f t="shared" si="727"/>
        <v>27/07/2026Barra dos Coqueiros U20Joinville U20</v>
      </c>
      <c r="B2245" t="s">
        <v>804</v>
      </c>
      <c r="C2245" t="s">
        <v>4792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x14ac:dyDescent="0.25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x14ac:dyDescent="0.25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4793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x14ac:dyDescent="0.25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x14ac:dyDescent="0.25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x14ac:dyDescent="0.25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4794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x14ac:dyDescent="0.25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4795</v>
      </c>
      <c r="G2251" t="s">
        <v>4796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x14ac:dyDescent="0.25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x14ac:dyDescent="0.25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x14ac:dyDescent="0.25">
      <c r="A2254" t="str">
        <f t="shared" si="727"/>
        <v>27/07/2026EnvigadoReal Soacha</v>
      </c>
      <c r="B2254" t="s">
        <v>821</v>
      </c>
      <c r="C2254" t="s">
        <v>4797</v>
      </c>
      <c r="D2254" s="2">
        <v>46230</v>
      </c>
      <c r="E2254" s="3">
        <v>0.85416666666666663</v>
      </c>
      <c r="F2254" t="s">
        <v>426</v>
      </c>
      <c r="G2254" t="s">
        <v>4798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x14ac:dyDescent="0.25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x14ac:dyDescent="0.25">
      <c r="A2256" t="str">
        <f t="shared" si="727"/>
        <v>27/07/2026Acopiara CEPacatuba</v>
      </c>
      <c r="B2256" t="s">
        <v>804</v>
      </c>
      <c r="C2256" t="s">
        <v>4799</v>
      </c>
      <c r="D2256" s="2">
        <v>46230</v>
      </c>
      <c r="E2256" s="3">
        <v>0.91666666666666663</v>
      </c>
      <c r="F2256" t="s">
        <v>4800</v>
      </c>
      <c r="G2256" t="s">
        <v>4801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x14ac:dyDescent="0.25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4802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x14ac:dyDescent="0.25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x14ac:dyDescent="0.25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x14ac:dyDescent="0.25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x14ac:dyDescent="0.25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4803</v>
      </c>
      <c r="G2261" t="s">
        <v>4804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x14ac:dyDescent="0.25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4805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x14ac:dyDescent="0.25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x14ac:dyDescent="0.25">
      <c r="A2264" t="str">
        <f t="shared" si="727"/>
        <v>27/07/2026Floresta ECMaringa PR</v>
      </c>
      <c r="B2264" t="s">
        <v>804</v>
      </c>
      <c r="C2264" t="s">
        <v>4806</v>
      </c>
      <c r="D2264" s="2">
        <v>46230</v>
      </c>
      <c r="E2264" s="3">
        <v>0.95833333333333337</v>
      </c>
      <c r="F2264" t="s">
        <v>4807</v>
      </c>
      <c r="G2264" t="s">
        <v>4808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x14ac:dyDescent="0.25">
      <c r="A2265" t="str">
        <f t="shared" si="727"/>
        <v>27/07/2026Guarani SPInter de Limeira</v>
      </c>
      <c r="B2265" t="s">
        <v>804</v>
      </c>
      <c r="C2265" t="s">
        <v>4806</v>
      </c>
      <c r="D2265" s="2">
        <v>46230</v>
      </c>
      <c r="E2265" s="3">
        <v>0.95833333333333337</v>
      </c>
      <c r="F2265" t="s">
        <v>4809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x14ac:dyDescent="0.25">
      <c r="A2266" t="str">
        <f t="shared" si="727"/>
        <v>27/07/2026Union La CaleraEverton de Vina</v>
      </c>
      <c r="B2266" t="s">
        <v>4810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x14ac:dyDescent="0.25">
      <c r="A2267" t="str">
        <f t="shared" si="727"/>
        <v>27/07/2026Union EspanolaDeportes Recoleta</v>
      </c>
      <c r="B2267" t="s">
        <v>4810</v>
      </c>
      <c r="C2267" t="s">
        <v>4797</v>
      </c>
      <c r="D2267" s="2">
        <v>46230</v>
      </c>
      <c r="E2267" s="3">
        <v>0.95833333333333337</v>
      </c>
      <c r="F2267" t="s">
        <v>4811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x14ac:dyDescent="0.25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x14ac:dyDescent="0.25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4812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x14ac:dyDescent="0.25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x14ac:dyDescent="0.25">
      <c r="A2271" t="str">
        <f t="shared" si="727"/>
        <v>27/07/2026Atletico CaliIndependiente Valle Del Cauca</v>
      </c>
      <c r="B2271" t="s">
        <v>821</v>
      </c>
      <c r="C2271" t="s">
        <v>4797</v>
      </c>
      <c r="D2271" s="2">
        <v>46231</v>
      </c>
      <c r="E2271" s="3">
        <v>2.0833333333333332E-2</v>
      </c>
      <c r="F2271" t="s">
        <v>4813</v>
      </c>
      <c r="G2271" t="s">
        <v>4814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x14ac:dyDescent="0.25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x14ac:dyDescent="0.25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x14ac:dyDescent="0.25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2892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x14ac:dyDescent="0.25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5073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x14ac:dyDescent="0.25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5074</v>
      </c>
      <c r="G2276" t="s">
        <v>2782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x14ac:dyDescent="0.25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5075</v>
      </c>
      <c r="G2277" t="s">
        <v>5076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x14ac:dyDescent="0.25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x14ac:dyDescent="0.25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5077</v>
      </c>
      <c r="G2279" t="s">
        <v>5078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x14ac:dyDescent="0.25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x14ac:dyDescent="0.25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2783</v>
      </c>
      <c r="G2281" t="s">
        <v>2784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x14ac:dyDescent="0.25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5079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x14ac:dyDescent="0.25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5080</v>
      </c>
      <c r="G2283" t="s">
        <v>5081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x14ac:dyDescent="0.25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5082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x14ac:dyDescent="0.25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5083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x14ac:dyDescent="0.25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x14ac:dyDescent="0.25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x14ac:dyDescent="0.25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x14ac:dyDescent="0.25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x14ac:dyDescent="0.25">
      <c r="A2290" t="str">
        <f t="shared" si="752"/>
        <v>28/07/2026Dobrudzha DobrichPirin Blagoevgrad</v>
      </c>
      <c r="B2290" t="s">
        <v>831</v>
      </c>
      <c r="C2290" t="s">
        <v>5084</v>
      </c>
      <c r="D2290" s="2">
        <v>46231</v>
      </c>
      <c r="E2290" s="3">
        <v>0.64583333333333337</v>
      </c>
      <c r="F2290" t="s">
        <v>5085</v>
      </c>
      <c r="G2290" t="s">
        <v>5086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x14ac:dyDescent="0.25">
      <c r="A2291" t="str">
        <f t="shared" si="752"/>
        <v>28/07/2026HaPKKoPa</v>
      </c>
      <c r="B2291" t="s">
        <v>834</v>
      </c>
      <c r="C2291" t="s">
        <v>4747</v>
      </c>
      <c r="D2291" s="2">
        <v>46231</v>
      </c>
      <c r="E2291" s="3">
        <v>0.64583333333333337</v>
      </c>
      <c r="F2291" t="s">
        <v>3234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x14ac:dyDescent="0.25">
      <c r="A2292" t="str">
        <f t="shared" si="752"/>
        <v>28/07/2026PFC Vihren SandanskiCSKA Sofia II</v>
      </c>
      <c r="B2292" t="s">
        <v>831</v>
      </c>
      <c r="C2292" t="s">
        <v>5084</v>
      </c>
      <c r="D2292" s="2">
        <v>46231</v>
      </c>
      <c r="E2292" s="3">
        <v>0.64583333333333337</v>
      </c>
      <c r="F2292" t="s">
        <v>5087</v>
      </c>
      <c r="G2292" t="s">
        <v>5088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x14ac:dyDescent="0.25">
      <c r="A2293" t="str">
        <f t="shared" si="752"/>
        <v>28/07/2026Rilski SportistLudogorets II</v>
      </c>
      <c r="B2293" t="s">
        <v>831</v>
      </c>
      <c r="C2293" t="s">
        <v>5084</v>
      </c>
      <c r="D2293" s="2">
        <v>46231</v>
      </c>
      <c r="E2293" s="3">
        <v>0.64583333333333337</v>
      </c>
      <c r="F2293" t="s">
        <v>5089</v>
      </c>
      <c r="G2293" t="s">
        <v>5090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x14ac:dyDescent="0.25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5091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x14ac:dyDescent="0.25">
      <c r="A2295" t="str">
        <f t="shared" si="752"/>
        <v>28/07/2026Mikkelin KissatLAUTP II</v>
      </c>
      <c r="B2295" t="s">
        <v>834</v>
      </c>
      <c r="C2295" t="s">
        <v>4747</v>
      </c>
      <c r="D2295" s="2">
        <v>46231</v>
      </c>
      <c r="E2295" s="3">
        <v>0.65625</v>
      </c>
      <c r="F2295" t="s">
        <v>3232</v>
      </c>
      <c r="G2295" t="s">
        <v>3237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x14ac:dyDescent="0.25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5092</v>
      </c>
      <c r="G2296" t="s">
        <v>3939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x14ac:dyDescent="0.25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3928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x14ac:dyDescent="0.25">
      <c r="A2298" t="str">
        <f t="shared" si="752"/>
        <v>28/07/2026Haka JunioritTampere United II</v>
      </c>
      <c r="B2298" t="s">
        <v>834</v>
      </c>
      <c r="C2298" t="s">
        <v>4747</v>
      </c>
      <c r="D2298" s="2">
        <v>46231</v>
      </c>
      <c r="E2298" s="3">
        <v>0.66666666666666663</v>
      </c>
      <c r="F2298" t="s">
        <v>2440</v>
      </c>
      <c r="G2298" t="s">
        <v>3227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x14ac:dyDescent="0.25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x14ac:dyDescent="0.25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5093</v>
      </c>
      <c r="G2300" t="s">
        <v>3758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x14ac:dyDescent="0.25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3955</v>
      </c>
      <c r="G2301" t="s">
        <v>5094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x14ac:dyDescent="0.25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5095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x14ac:dyDescent="0.25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4845</v>
      </c>
      <c r="G2303" t="s">
        <v>5096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x14ac:dyDescent="0.25">
      <c r="A2304" t="str">
        <f t="shared" si="752"/>
        <v>28/07/2026Salon Palloilijat IIVG-62</v>
      </c>
      <c r="B2304" t="s">
        <v>834</v>
      </c>
      <c r="C2304" t="s">
        <v>4747</v>
      </c>
      <c r="D2304" s="2">
        <v>46231</v>
      </c>
      <c r="E2304" s="3">
        <v>0.6875</v>
      </c>
      <c r="F2304" t="s">
        <v>3240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x14ac:dyDescent="0.25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3374</v>
      </c>
      <c r="G2305" t="s">
        <v>3371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x14ac:dyDescent="0.25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5097</v>
      </c>
      <c r="G2306" t="s">
        <v>5098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x14ac:dyDescent="0.25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5099</v>
      </c>
      <c r="G2307" t="s">
        <v>5098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x14ac:dyDescent="0.25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x14ac:dyDescent="0.25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3852</v>
      </c>
      <c r="G2309" t="s">
        <v>3760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x14ac:dyDescent="0.25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5100</v>
      </c>
      <c r="G2310" t="s">
        <v>3373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x14ac:dyDescent="0.25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5101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x14ac:dyDescent="0.25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5102</v>
      </c>
      <c r="G2312" t="s">
        <v>5103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x14ac:dyDescent="0.25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5104</v>
      </c>
      <c r="G2313" t="s">
        <v>5105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x14ac:dyDescent="0.25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x14ac:dyDescent="0.25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5106</v>
      </c>
      <c r="G2315" t="s">
        <v>5107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x14ac:dyDescent="0.25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3808</v>
      </c>
      <c r="G2316" t="s">
        <v>5108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x14ac:dyDescent="0.25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x14ac:dyDescent="0.25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x14ac:dyDescent="0.25">
      <c r="A2319" t="str">
        <f t="shared" si="752"/>
        <v>28/07/2026B36 TorshavnAB Argir</v>
      </c>
      <c r="B2319" t="s">
        <v>5109</v>
      </c>
      <c r="C2319" t="s">
        <v>838</v>
      </c>
      <c r="D2319" s="2">
        <v>46231</v>
      </c>
      <c r="E2319" s="3">
        <v>0.75</v>
      </c>
      <c r="F2319" t="s">
        <v>5110</v>
      </c>
      <c r="G2319" t="s">
        <v>5111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x14ac:dyDescent="0.25">
      <c r="A2320" t="str">
        <f t="shared" si="752"/>
        <v>28/07/2026Carlos Renaux U20Brusque FC U20</v>
      </c>
      <c r="B2320" t="s">
        <v>804</v>
      </c>
      <c r="C2320" t="s">
        <v>4792</v>
      </c>
      <c r="D2320" s="2">
        <v>46231</v>
      </c>
      <c r="E2320" s="3">
        <v>0.75</v>
      </c>
      <c r="F2320" t="s">
        <v>1793</v>
      </c>
      <c r="G2320" t="s">
        <v>3085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x14ac:dyDescent="0.25">
      <c r="A2321" t="str">
        <f t="shared" si="752"/>
        <v>28/07/2026Coruripe U20CS Alagoano U20</v>
      </c>
      <c r="B2321" t="s">
        <v>804</v>
      </c>
      <c r="C2321" t="s">
        <v>5112</v>
      </c>
      <c r="D2321" s="2">
        <v>46231</v>
      </c>
      <c r="E2321" s="3">
        <v>0.75</v>
      </c>
      <c r="F2321" t="s">
        <v>1791</v>
      </c>
      <c r="G2321" t="s">
        <v>5113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x14ac:dyDescent="0.25">
      <c r="A2322" t="str">
        <f t="shared" si="752"/>
        <v>28/07/2026CSE U20Rio Largo FC U20</v>
      </c>
      <c r="B2322" t="s">
        <v>804</v>
      </c>
      <c r="C2322" t="s">
        <v>5112</v>
      </c>
      <c r="D2322" s="2">
        <v>46231</v>
      </c>
      <c r="E2322" s="3">
        <v>0.75</v>
      </c>
      <c r="F2322" t="s">
        <v>4606</v>
      </c>
      <c r="G2322" t="s">
        <v>3082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x14ac:dyDescent="0.25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x14ac:dyDescent="0.25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5114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x14ac:dyDescent="0.25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5115</v>
      </c>
      <c r="G2325" t="s">
        <v>5116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x14ac:dyDescent="0.25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x14ac:dyDescent="0.25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3058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x14ac:dyDescent="0.25">
      <c r="A2328" t="str">
        <f t="shared" si="752"/>
        <v>28/07/2026Grimsby TownLincoln City</v>
      </c>
      <c r="D2328" s="2">
        <v>46231</v>
      </c>
      <c r="E2328" s="3">
        <v>0.75</v>
      </c>
      <c r="F2328" t="s">
        <v>3880</v>
      </c>
      <c r="G2328" t="s">
        <v>5117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x14ac:dyDescent="0.25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x14ac:dyDescent="0.25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5118</v>
      </c>
      <c r="G2330" t="s">
        <v>5119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x14ac:dyDescent="0.25">
      <c r="A2331" t="str">
        <f t="shared" si="752"/>
        <v>28/07/2026MorecambeAFC Fylde</v>
      </c>
      <c r="D2331" s="2">
        <v>46231</v>
      </c>
      <c r="E2331" s="3">
        <v>0.75</v>
      </c>
      <c r="F2331" t="s">
        <v>3889</v>
      </c>
      <c r="G2331" t="s">
        <v>3834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x14ac:dyDescent="0.25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5120</v>
      </c>
      <c r="G2332" t="s">
        <v>5121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x14ac:dyDescent="0.25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5122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x14ac:dyDescent="0.25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3873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x14ac:dyDescent="0.25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3964</v>
      </c>
      <c r="G2335" t="s">
        <v>5123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x14ac:dyDescent="0.25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5124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x14ac:dyDescent="0.25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3816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x14ac:dyDescent="0.25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5125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x14ac:dyDescent="0.25">
      <c r="A2339" t="str">
        <f t="shared" si="752"/>
        <v>28/07/2026StaphorstACV Assen</v>
      </c>
      <c r="D2339" s="2">
        <v>46231</v>
      </c>
      <c r="E2339" s="3">
        <v>0.75</v>
      </c>
      <c r="F2339" t="s">
        <v>5126</v>
      </c>
      <c r="G2339" t="s">
        <v>5127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x14ac:dyDescent="0.25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x14ac:dyDescent="0.25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3351</v>
      </c>
      <c r="G2341" t="s">
        <v>3346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x14ac:dyDescent="0.25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x14ac:dyDescent="0.25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x14ac:dyDescent="0.25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3864</v>
      </c>
      <c r="G2344" t="s">
        <v>3890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x14ac:dyDescent="0.25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x14ac:dyDescent="0.25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5128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x14ac:dyDescent="0.25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3971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x14ac:dyDescent="0.25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3839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x14ac:dyDescent="0.25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x14ac:dyDescent="0.25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3901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x14ac:dyDescent="0.25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5129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x14ac:dyDescent="0.25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3852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x14ac:dyDescent="0.25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x14ac:dyDescent="0.25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3778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x14ac:dyDescent="0.25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x14ac:dyDescent="0.25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x14ac:dyDescent="0.25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5130</v>
      </c>
      <c r="G2357" t="s">
        <v>3922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x14ac:dyDescent="0.25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5131</v>
      </c>
      <c r="G2358" t="s">
        <v>3870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x14ac:dyDescent="0.25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5132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x14ac:dyDescent="0.25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5133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x14ac:dyDescent="0.25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5134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x14ac:dyDescent="0.25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x14ac:dyDescent="0.25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5135</v>
      </c>
      <c r="G2363" t="s">
        <v>5136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x14ac:dyDescent="0.25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5137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x14ac:dyDescent="0.25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5138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x14ac:dyDescent="0.25">
      <c r="A2366" t="str">
        <f t="shared" si="772"/>
        <v>28/07/2026BromleyMillwall</v>
      </c>
      <c r="D2366" s="2">
        <v>46231</v>
      </c>
      <c r="E2366" s="3">
        <v>0.78125</v>
      </c>
      <c r="F2366" t="s">
        <v>3851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x14ac:dyDescent="0.25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3915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x14ac:dyDescent="0.25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x14ac:dyDescent="0.25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3836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x14ac:dyDescent="0.25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26" si="773">IF($J2370&gt;$K2370,"Green","Red")</f>
        <v>Red</v>
      </c>
      <c r="P2370" t="str">
        <f t="shared" ref="P2370:P2426" si="774">IF($J2370=$K2370,"Green","Red")</f>
        <v>Red</v>
      </c>
      <c r="Q2370" t="str">
        <f t="shared" ref="Q2370:Q2426" si="775">IF($J2370&lt;$K2370,"Green","Red")</f>
        <v>Green</v>
      </c>
      <c r="R2370" t="str">
        <f t="shared" ref="R2370:R2426" si="776">IF($J2370&gt;=$K2370,"Green","Red")</f>
        <v>Red</v>
      </c>
      <c r="S2370" t="str">
        <f t="shared" ref="S2370:S2426" si="777">IF($J2370&lt;=$K2370,"Green","Red")</f>
        <v>Green</v>
      </c>
      <c r="T2370" t="str">
        <f t="shared" ref="T2370:T2426" si="778">IF(OR($J2370&gt;$K2370,$J2370&lt;$K2370),"Green","Red")</f>
        <v>Green</v>
      </c>
      <c r="U2370" t="str">
        <f t="shared" ref="U2370:U2426" si="779">IF($H2370&gt;$I2370,"Green","Red")</f>
        <v>Red</v>
      </c>
      <c r="V2370" t="str">
        <f t="shared" ref="V2370:V2426" si="780">IF($H2370=$I2370,"Green","Red")</f>
        <v>Green</v>
      </c>
      <c r="W2370" t="str">
        <f t="shared" ref="W2370:W2426" si="781">IF($H2370&lt;$I2370,"Green","Red")</f>
        <v>Red</v>
      </c>
      <c r="X2370" t="str">
        <f t="shared" ref="X2370:X2426" si="782">IF($H2370+$I2370&gt;0,"Green","Red")</f>
        <v>Green</v>
      </c>
      <c r="Y2370" t="str">
        <f t="shared" ref="Y2370:Y2426" si="783">IF($J2370+$K2370&gt;1.5,"Green","Red")</f>
        <v>Green</v>
      </c>
      <c r="Z2370" t="str">
        <f t="shared" ref="Z2370:Z2426" si="784">IF($J2370+$K2370&gt;2.5,"Green","Red")</f>
        <v>Green</v>
      </c>
      <c r="AA2370" t="str">
        <f t="shared" ref="AA2370:AA2426" si="785">IF($J2370+$K2370&lt;2.5,"Green","Red")</f>
        <v>Red</v>
      </c>
      <c r="AB2370" t="str">
        <f t="shared" ref="AB2370:AB2426" si="786">IF($J2370+$K2370&lt;3.5,"Green","Red")</f>
        <v>Red</v>
      </c>
      <c r="AC2370" t="str">
        <f t="shared" ref="AC2370:AC2426" si="787">IF(AND($J2370&gt;0,$K2370&gt;0),"Green","Red")</f>
        <v>Green</v>
      </c>
      <c r="AD2370" t="str">
        <f t="shared" ref="AD2370:AD2426" si="788">IF(OR($J2370=0,$K2370=0),"Green","Red")</f>
        <v>Red</v>
      </c>
    </row>
    <row r="2371" spans="1:30" x14ac:dyDescent="0.25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5139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x14ac:dyDescent="0.25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3859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x14ac:dyDescent="0.25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5140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x14ac:dyDescent="0.25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x14ac:dyDescent="0.25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x14ac:dyDescent="0.25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4005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x14ac:dyDescent="0.25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x14ac:dyDescent="0.25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3878</v>
      </c>
      <c r="G2378" t="s">
        <v>3914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x14ac:dyDescent="0.25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x14ac:dyDescent="0.25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3815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x14ac:dyDescent="0.25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5141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x14ac:dyDescent="0.25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x14ac:dyDescent="0.25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5142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x14ac:dyDescent="0.25">
      <c r="A2384" t="str">
        <f t="shared" si="772"/>
        <v>28/07/2026IrlamCurzon Ashton</v>
      </c>
      <c r="D2384" s="2">
        <v>46231</v>
      </c>
      <c r="E2384" s="3">
        <v>0.78125</v>
      </c>
      <c r="F2384" t="s">
        <v>5143</v>
      </c>
      <c r="G2384" t="s">
        <v>3866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x14ac:dyDescent="0.25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5144</v>
      </c>
      <c r="G2385" t="s">
        <v>5145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x14ac:dyDescent="0.25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3887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x14ac:dyDescent="0.25">
      <c r="A2387" t="str">
        <f t="shared" si="772"/>
        <v>28/07/2026Nantwich TownChester</v>
      </c>
      <c r="D2387" s="2">
        <v>46231</v>
      </c>
      <c r="E2387" s="3">
        <v>0.78125</v>
      </c>
      <c r="F2387" t="s">
        <v>5146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x14ac:dyDescent="0.25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5147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x14ac:dyDescent="0.25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x14ac:dyDescent="0.25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3897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x14ac:dyDescent="0.25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3893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x14ac:dyDescent="0.25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5148</v>
      </c>
      <c r="G2392" t="s">
        <v>3909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x14ac:dyDescent="0.25">
      <c r="A2393" t="str">
        <f t="shared" si="772"/>
        <v>28/07/2026Stoke CityEverton</v>
      </c>
      <c r="D2393" s="2">
        <v>46231</v>
      </c>
      <c r="E2393" s="3">
        <v>0.78125</v>
      </c>
      <c r="F2393" t="s">
        <v>5149</v>
      </c>
      <c r="G2393" t="s">
        <v>3848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x14ac:dyDescent="0.25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3905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x14ac:dyDescent="0.25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3918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x14ac:dyDescent="0.25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3871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x14ac:dyDescent="0.25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x14ac:dyDescent="0.25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3865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x14ac:dyDescent="0.25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3923</v>
      </c>
      <c r="G2399" t="s">
        <v>5150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x14ac:dyDescent="0.25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3856</v>
      </c>
      <c r="G2400" t="s">
        <v>3784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x14ac:dyDescent="0.25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3510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x14ac:dyDescent="0.25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26" si="789">DAY(D2402)&amp;"/"&amp;"07"&amp;"/"&amp;YEAR(D2402)</f>
        <v>28/07/2026</v>
      </c>
      <c r="M2402" s="23">
        <f t="shared" ref="M2402:M2426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x14ac:dyDescent="0.25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5151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x14ac:dyDescent="0.25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x14ac:dyDescent="0.25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5152</v>
      </c>
      <c r="G2405" t="s">
        <v>5153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x14ac:dyDescent="0.25">
      <c r="A2406" t="str">
        <f t="shared" si="772"/>
        <v>28/07/2026Haiti U20Cuba U20</v>
      </c>
      <c r="D2406" s="2">
        <v>46231</v>
      </c>
      <c r="E2406" s="3">
        <v>0.875</v>
      </c>
      <c r="F2406" t="s">
        <v>3433</v>
      </c>
      <c r="G2406" t="s">
        <v>3430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x14ac:dyDescent="0.25">
      <c r="A2407" t="str">
        <f t="shared" si="772"/>
        <v>28/07/2026CD CacahuatiqueAtletico Balboa</v>
      </c>
      <c r="B2407" t="s">
        <v>5154</v>
      </c>
      <c r="C2407" t="s">
        <v>5155</v>
      </c>
      <c r="D2407" s="2">
        <v>46231</v>
      </c>
      <c r="E2407" s="3">
        <v>0.89583333333333337</v>
      </c>
      <c r="F2407" t="s">
        <v>3197</v>
      </c>
      <c r="G2407" t="s">
        <v>3195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x14ac:dyDescent="0.25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x14ac:dyDescent="0.25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x14ac:dyDescent="0.25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x14ac:dyDescent="0.25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x14ac:dyDescent="0.25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x14ac:dyDescent="0.25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x14ac:dyDescent="0.25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x14ac:dyDescent="0.25">
      <c r="A2415" t="str">
        <f t="shared" ref="A2415:A2426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x14ac:dyDescent="0.25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x14ac:dyDescent="0.25">
      <c r="A2417" t="str">
        <f t="shared" si="792"/>
        <v>28/07/2026Hankook VerdesCD Motagua</v>
      </c>
      <c r="D2417" s="2">
        <v>46232</v>
      </c>
      <c r="E2417" s="3">
        <v>0</v>
      </c>
      <c r="F2417" t="s">
        <v>5156</v>
      </c>
      <c r="G2417" t="s">
        <v>5157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x14ac:dyDescent="0.25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x14ac:dyDescent="0.25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x14ac:dyDescent="0.25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x14ac:dyDescent="0.25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x14ac:dyDescent="0.25">
      <c r="A2422" t="str">
        <f t="shared" si="792"/>
        <v>28/07/2026Cavalry FCSupra du Quebec</v>
      </c>
      <c r="B2422" t="s">
        <v>5158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x14ac:dyDescent="0.25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x14ac:dyDescent="0.25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5159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x14ac:dyDescent="0.25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5160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x14ac:dyDescent="0.25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3431</v>
      </c>
      <c r="G2426" t="s">
        <v>3432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892"/>
  <sheetViews>
    <sheetView workbookViewId="0">
      <pane ySplit="1" topLeftCell="A2" activePane="bottomLeft" state="frozen"/>
      <selection pane="bottomLeft" activeCell="C2" sqref="C2"/>
    </sheetView>
  </sheetViews>
  <sheetFormatPr defaultColWidth="8.85546875" defaultRowHeight="15" x14ac:dyDescent="0.25"/>
  <cols>
    <col min="1" max="2" width="22.42578125" bestFit="1" customWidth="1"/>
    <col min="5" max="5" width="20.28515625" style="1" bestFit="1" customWidth="1"/>
    <col min="7" max="8" width="23.42578125" bestFit="1" customWidth="1"/>
  </cols>
  <sheetData>
    <row r="1" spans="1:5" x14ac:dyDescent="0.25">
      <c r="A1" t="s">
        <v>2105</v>
      </c>
      <c r="B1" t="s">
        <v>2106</v>
      </c>
    </row>
    <row r="2" spans="1:5" x14ac:dyDescent="0.25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4713</v>
      </c>
    </row>
    <row r="3" spans="1:5" x14ac:dyDescent="0.25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4713</v>
      </c>
    </row>
    <row r="4" spans="1:5" x14ac:dyDescent="0.25">
      <c r="A4" s="7" t="s">
        <v>105</v>
      </c>
      <c r="B4" t="s">
        <v>105</v>
      </c>
      <c r="C4" t="str">
        <f t="shared" si="0"/>
        <v>Rosario CentralRosario Central</v>
      </c>
      <c r="E4" s="49" t="s">
        <v>4713</v>
      </c>
    </row>
    <row r="5" spans="1:5" x14ac:dyDescent="0.25">
      <c r="A5" s="8" t="s">
        <v>107</v>
      </c>
      <c r="B5" t="s">
        <v>107</v>
      </c>
      <c r="C5" t="str">
        <f t="shared" si="0"/>
        <v>Argentinos JuniorsArgentinos Juniors</v>
      </c>
      <c r="E5" s="49" t="s">
        <v>4713</v>
      </c>
    </row>
    <row r="6" spans="1:5" x14ac:dyDescent="0.25">
      <c r="A6" s="7" t="s">
        <v>109</v>
      </c>
      <c r="B6" t="s">
        <v>1972</v>
      </c>
      <c r="C6" t="str">
        <f t="shared" si="0"/>
        <v>VitóriaVitoria BA</v>
      </c>
      <c r="E6" s="49" t="s">
        <v>4713</v>
      </c>
    </row>
    <row r="7" spans="1:5" x14ac:dyDescent="0.25">
      <c r="A7" s="8" t="s">
        <v>119</v>
      </c>
      <c r="B7" t="s">
        <v>1985</v>
      </c>
      <c r="C7" t="str">
        <f t="shared" si="0"/>
        <v>JuventudeEC Juventude</v>
      </c>
      <c r="E7" s="49" t="s">
        <v>4713</v>
      </c>
    </row>
    <row r="8" spans="1:5" x14ac:dyDescent="0.25">
      <c r="A8" s="7" t="s">
        <v>121</v>
      </c>
      <c r="B8" t="s">
        <v>121</v>
      </c>
      <c r="C8" t="str">
        <f t="shared" si="0"/>
        <v>AldosiviAldosivi</v>
      </c>
      <c r="E8" s="49" t="s">
        <v>4713</v>
      </c>
    </row>
    <row r="9" spans="1:5" x14ac:dyDescent="0.25">
      <c r="A9" s="7" t="s">
        <v>125</v>
      </c>
      <c r="B9" t="s">
        <v>2245</v>
      </c>
      <c r="C9" t="str">
        <f t="shared" si="0"/>
        <v>Green GullyGreen Gully SC</v>
      </c>
      <c r="E9" s="49" t="s">
        <v>4713</v>
      </c>
    </row>
    <row r="10" spans="1:5" x14ac:dyDescent="0.25">
      <c r="A10" s="8" t="s">
        <v>127</v>
      </c>
      <c r="B10" t="s">
        <v>392</v>
      </c>
      <c r="C10" t="str">
        <f t="shared" si="0"/>
        <v>Heidelberg UtdHeidelberg United</v>
      </c>
      <c r="E10" s="49" t="s">
        <v>4713</v>
      </c>
    </row>
    <row r="11" spans="1:5" x14ac:dyDescent="0.25">
      <c r="A11" s="8" t="s">
        <v>123</v>
      </c>
      <c r="B11" t="s">
        <v>2243</v>
      </c>
      <c r="C11" t="str">
        <f t="shared" si="0"/>
        <v>Manly UtdManly United</v>
      </c>
      <c r="E11" s="49" t="s">
        <v>4713</v>
      </c>
    </row>
    <row r="12" spans="1:5" x14ac:dyDescent="0.25">
      <c r="A12" s="7" t="s">
        <v>129</v>
      </c>
      <c r="B12" t="s">
        <v>129</v>
      </c>
      <c r="C12" t="str">
        <f t="shared" si="0"/>
        <v>St Albans SaintsSt Albans Saints</v>
      </c>
      <c r="E12" s="49" t="s">
        <v>4713</v>
      </c>
    </row>
    <row r="13" spans="1:5" x14ac:dyDescent="0.25">
      <c r="A13" s="8" t="s">
        <v>131</v>
      </c>
      <c r="B13" t="s">
        <v>131</v>
      </c>
      <c r="C13" t="str">
        <f t="shared" si="0"/>
        <v>Oakleigh CannonsOakleigh Cannons</v>
      </c>
      <c r="E13" s="49" t="s">
        <v>4713</v>
      </c>
    </row>
    <row r="14" spans="1:5" x14ac:dyDescent="0.25">
      <c r="A14" s="8" t="s">
        <v>135</v>
      </c>
      <c r="B14" t="s">
        <v>2581</v>
      </c>
      <c r="C14" t="str">
        <f t="shared" si="0"/>
        <v>Gimhae FC 2008Gimhae City</v>
      </c>
      <c r="E14" s="49" t="s">
        <v>4713</v>
      </c>
    </row>
    <row r="15" spans="1:5" x14ac:dyDescent="0.25">
      <c r="A15" s="7" t="s">
        <v>133</v>
      </c>
      <c r="B15" t="s">
        <v>133</v>
      </c>
      <c r="C15" t="str">
        <f t="shared" si="0"/>
        <v>Preston LionsPreston Lions</v>
      </c>
      <c r="E15" s="49" t="s">
        <v>4713</v>
      </c>
    </row>
    <row r="16" spans="1:5" x14ac:dyDescent="0.25">
      <c r="A16" s="7" t="s">
        <v>137</v>
      </c>
      <c r="B16" t="s">
        <v>2582</v>
      </c>
      <c r="C16" t="str">
        <f t="shared" si="0"/>
        <v>Seoul E-Land FCSeoul E-Land</v>
      </c>
      <c r="E16" s="49" t="s">
        <v>4713</v>
      </c>
    </row>
    <row r="17" spans="1:5" x14ac:dyDescent="0.25">
      <c r="A17" s="8" t="s">
        <v>147</v>
      </c>
      <c r="B17" t="s">
        <v>147</v>
      </c>
      <c r="C17" t="str">
        <f t="shared" si="0"/>
        <v>VolsungurVolsungur</v>
      </c>
      <c r="E17" s="49" t="s">
        <v>4713</v>
      </c>
    </row>
    <row r="18" spans="1:5" x14ac:dyDescent="0.25">
      <c r="A18" s="7" t="s">
        <v>149</v>
      </c>
      <c r="B18" t="s">
        <v>149</v>
      </c>
      <c r="C18" t="str">
        <f t="shared" si="0"/>
        <v>Cobh RamblersCobh Ramblers</v>
      </c>
      <c r="E18" s="49" t="s">
        <v>4713</v>
      </c>
    </row>
    <row r="19" spans="1:5" x14ac:dyDescent="0.25">
      <c r="A19" s="8" t="s">
        <v>151</v>
      </c>
      <c r="B19" t="s">
        <v>151</v>
      </c>
      <c r="C19" t="str">
        <f t="shared" si="0"/>
        <v>Kerry FCKerry FC</v>
      </c>
      <c r="E19" s="49" t="s">
        <v>4713</v>
      </c>
    </row>
    <row r="20" spans="1:5" x14ac:dyDescent="0.25">
      <c r="A20" s="7" t="s">
        <v>153</v>
      </c>
      <c r="B20" t="s">
        <v>2492</v>
      </c>
      <c r="C20" t="str">
        <f t="shared" si="0"/>
        <v>Treaty United FCTreaty United</v>
      </c>
      <c r="E20" s="49" t="s">
        <v>4713</v>
      </c>
    </row>
    <row r="21" spans="1:5" x14ac:dyDescent="0.25">
      <c r="A21" s="8" t="s">
        <v>155</v>
      </c>
      <c r="B21" t="s">
        <v>2493</v>
      </c>
      <c r="C21" t="str">
        <f t="shared" si="0"/>
        <v>UCDUC Dublin</v>
      </c>
      <c r="E21" s="49" t="s">
        <v>4713</v>
      </c>
    </row>
    <row r="22" spans="1:5" x14ac:dyDescent="0.25">
      <c r="A22" s="8" t="s">
        <v>159</v>
      </c>
      <c r="B22" t="s">
        <v>2535</v>
      </c>
      <c r="C22" t="str">
        <f t="shared" si="0"/>
        <v>2 de MayoCS 2 de Mayo</v>
      </c>
      <c r="E22" s="49" t="s">
        <v>4713</v>
      </c>
    </row>
    <row r="23" spans="1:5" x14ac:dyDescent="0.25">
      <c r="A23" s="7" t="s">
        <v>157</v>
      </c>
      <c r="B23" t="s">
        <v>2490</v>
      </c>
      <c r="C23" t="str">
        <f t="shared" si="0"/>
        <v>St PatricksSt Patrick's Athletic</v>
      </c>
      <c r="E23" s="49" t="s">
        <v>4713</v>
      </c>
    </row>
    <row r="24" spans="1:5" x14ac:dyDescent="0.25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4713</v>
      </c>
    </row>
    <row r="25" spans="1:5" x14ac:dyDescent="0.25">
      <c r="A25" s="7" t="s">
        <v>165</v>
      </c>
      <c r="B25" t="s">
        <v>2223</v>
      </c>
      <c r="C25" t="str">
        <f t="shared" si="0"/>
        <v>Gimnasia (M)Gimnasia Mendoza</v>
      </c>
      <c r="E25" s="49" t="s">
        <v>4713</v>
      </c>
    </row>
    <row r="26" spans="1:5" x14ac:dyDescent="0.25">
      <c r="A26" s="8" t="s">
        <v>171</v>
      </c>
      <c r="B26" t="s">
        <v>171</v>
      </c>
      <c r="C26" t="str">
        <f t="shared" si="0"/>
        <v>Alianza AtleticoAlianza Atletico</v>
      </c>
      <c r="E26" s="49" t="s">
        <v>4713</v>
      </c>
    </row>
    <row r="27" spans="1:5" x14ac:dyDescent="0.25">
      <c r="A27" s="7" t="s">
        <v>169</v>
      </c>
      <c r="B27" t="s">
        <v>169</v>
      </c>
      <c r="C27" t="str">
        <f t="shared" si="0"/>
        <v>Hviti RiddarinnHviti Riddarinn</v>
      </c>
      <c r="E27" s="49" t="s">
        <v>4713</v>
      </c>
    </row>
    <row r="28" spans="1:5" x14ac:dyDescent="0.25">
      <c r="A28" s="7" t="s">
        <v>173</v>
      </c>
      <c r="B28" t="s">
        <v>420</v>
      </c>
      <c r="C28" t="str">
        <f t="shared" si="0"/>
        <v>Deportes QuindíoDeportes Quindio</v>
      </c>
      <c r="E28" s="49" t="s">
        <v>4713</v>
      </c>
    </row>
    <row r="29" spans="1:5" x14ac:dyDescent="0.25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4713</v>
      </c>
    </row>
    <row r="30" spans="1:5" x14ac:dyDescent="0.25">
      <c r="A30" s="7" t="s">
        <v>181</v>
      </c>
      <c r="B30" t="s">
        <v>181</v>
      </c>
      <c r="C30" t="str">
        <f t="shared" si="1"/>
        <v>HFX WanderersHFX Wanderers</v>
      </c>
      <c r="E30" s="49" t="s">
        <v>4713</v>
      </c>
    </row>
    <row r="31" spans="1:5" x14ac:dyDescent="0.25">
      <c r="A31" s="8" t="s">
        <v>183</v>
      </c>
      <c r="B31" t="s">
        <v>2384</v>
      </c>
      <c r="C31" t="str">
        <f t="shared" si="1"/>
        <v>Unión La CaleraUnion La Calera</v>
      </c>
      <c r="E31" s="49" t="s">
        <v>4713</v>
      </c>
    </row>
    <row r="32" spans="1:5" x14ac:dyDescent="0.25">
      <c r="A32" s="8" t="s">
        <v>179</v>
      </c>
      <c r="B32" t="s">
        <v>2226</v>
      </c>
      <c r="C32" t="str">
        <f t="shared" si="1"/>
        <v>Vélez SarsfieldVelez Sarsfield</v>
      </c>
      <c r="E32" s="49" t="s">
        <v>4713</v>
      </c>
    </row>
    <row r="33" spans="1:5" x14ac:dyDescent="0.25">
      <c r="A33" s="7" t="s">
        <v>185</v>
      </c>
      <c r="B33" t="s">
        <v>1323</v>
      </c>
      <c r="C33" t="str">
        <f t="shared" si="1"/>
        <v>NacionalNacional De Football</v>
      </c>
      <c r="E33" s="49" t="s">
        <v>4713</v>
      </c>
    </row>
    <row r="34" spans="1:5" x14ac:dyDescent="0.25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4713</v>
      </c>
    </row>
    <row r="35" spans="1:5" x14ac:dyDescent="0.25">
      <c r="A35" s="7" t="s">
        <v>189</v>
      </c>
      <c r="B35" t="s">
        <v>189</v>
      </c>
      <c r="C35" t="str">
        <f t="shared" si="1"/>
        <v>Tigres FCTigres FC</v>
      </c>
      <c r="E35" s="49" t="s">
        <v>4713</v>
      </c>
    </row>
    <row r="36" spans="1:5" x14ac:dyDescent="0.25">
      <c r="A36" s="7" t="s">
        <v>193</v>
      </c>
      <c r="B36" t="s">
        <v>193</v>
      </c>
      <c r="C36" t="str">
        <f t="shared" si="1"/>
        <v>LlanerosLlaneros</v>
      </c>
      <c r="E36" s="49" t="s">
        <v>4713</v>
      </c>
    </row>
    <row r="37" spans="1:5" x14ac:dyDescent="0.25">
      <c r="A37" s="7" t="s">
        <v>197</v>
      </c>
      <c r="B37" t="s">
        <v>2228</v>
      </c>
      <c r="C37" t="str">
        <f t="shared" si="1"/>
        <v>HuracánAtletico Huracan</v>
      </c>
      <c r="E37" s="49" t="s">
        <v>4713</v>
      </c>
    </row>
    <row r="38" spans="1:5" x14ac:dyDescent="0.25">
      <c r="A38" s="8" t="s">
        <v>199</v>
      </c>
      <c r="B38" t="s">
        <v>2229</v>
      </c>
      <c r="C38" t="str">
        <f t="shared" si="1"/>
        <v>PlatenseCA Platense</v>
      </c>
      <c r="E38" s="49" t="s">
        <v>4713</v>
      </c>
    </row>
    <row r="39" spans="1:5" x14ac:dyDescent="0.25">
      <c r="A39" s="7" t="s">
        <v>201</v>
      </c>
      <c r="B39" t="s">
        <v>201</v>
      </c>
      <c r="C39" t="str">
        <f t="shared" si="1"/>
        <v>Colo ColoColo Colo</v>
      </c>
      <c r="E39" s="49" t="s">
        <v>4713</v>
      </c>
    </row>
    <row r="40" spans="1:5" x14ac:dyDescent="0.25">
      <c r="A40" s="8" t="s">
        <v>203</v>
      </c>
      <c r="B40" t="s">
        <v>203</v>
      </c>
      <c r="C40" t="str">
        <f t="shared" si="1"/>
        <v>Deportes IquiqueDeportes Iquique</v>
      </c>
      <c r="E40" s="49" t="s">
        <v>4713</v>
      </c>
    </row>
    <row r="41" spans="1:5" x14ac:dyDescent="0.25">
      <c r="A41" s="7" t="s">
        <v>205</v>
      </c>
      <c r="B41" t="s">
        <v>205</v>
      </c>
      <c r="C41" t="str">
        <f t="shared" si="1"/>
        <v>Deportivo CaliDeportivo Cali</v>
      </c>
      <c r="E41" s="49" t="s">
        <v>4713</v>
      </c>
    </row>
    <row r="42" spans="1:5" x14ac:dyDescent="0.25">
      <c r="A42" s="8" t="s">
        <v>207</v>
      </c>
      <c r="B42" t="s">
        <v>2534</v>
      </c>
      <c r="C42" t="str">
        <f t="shared" si="1"/>
        <v>CD Arabe UnidoArabe Unido</v>
      </c>
      <c r="E42" s="49" t="s">
        <v>4713</v>
      </c>
    </row>
    <row r="43" spans="1:5" x14ac:dyDescent="0.25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4713</v>
      </c>
    </row>
    <row r="44" spans="1:5" x14ac:dyDescent="0.25">
      <c r="A44" s="8" t="s">
        <v>211</v>
      </c>
      <c r="B44" t="s">
        <v>2383</v>
      </c>
      <c r="C44" t="str">
        <f t="shared" si="1"/>
        <v>Vancouver FCVancouver Langley</v>
      </c>
      <c r="E44" s="49" t="s">
        <v>4713</v>
      </c>
    </row>
    <row r="45" spans="1:5" x14ac:dyDescent="0.25">
      <c r="A45" s="7" t="s">
        <v>126</v>
      </c>
      <c r="B45" t="s">
        <v>126</v>
      </c>
      <c r="C45" t="str">
        <f t="shared" si="1"/>
        <v>Dandenong CityDandenong City</v>
      </c>
      <c r="E45" s="49" t="s">
        <v>4713</v>
      </c>
    </row>
    <row r="46" spans="1:5" x14ac:dyDescent="0.25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4713</v>
      </c>
    </row>
    <row r="47" spans="1:5" x14ac:dyDescent="0.25">
      <c r="A47" s="8" t="s">
        <v>124</v>
      </c>
      <c r="B47" t="s">
        <v>124</v>
      </c>
      <c r="C47" t="str">
        <f t="shared" si="1"/>
        <v>Sydney OlympicSydney Olympic</v>
      </c>
      <c r="E47" s="49" t="s">
        <v>4713</v>
      </c>
    </row>
    <row r="48" spans="1:5" x14ac:dyDescent="0.25">
      <c r="A48" s="7" t="s">
        <v>130</v>
      </c>
      <c r="B48" t="s">
        <v>130</v>
      </c>
      <c r="C48" t="str">
        <f t="shared" si="1"/>
        <v>Hume CityHume City</v>
      </c>
      <c r="E48" s="49" t="s">
        <v>4713</v>
      </c>
    </row>
    <row r="49" spans="1:5" x14ac:dyDescent="0.25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4713</v>
      </c>
    </row>
    <row r="50" spans="1:5" x14ac:dyDescent="0.25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4713</v>
      </c>
    </row>
    <row r="51" spans="1:5" x14ac:dyDescent="0.25">
      <c r="A51" s="7" t="s">
        <v>134</v>
      </c>
      <c r="B51" t="s">
        <v>134</v>
      </c>
      <c r="C51" t="str">
        <f t="shared" si="1"/>
        <v>Bentleigh GreensBentleigh Greens</v>
      </c>
      <c r="E51" s="49" t="s">
        <v>4713</v>
      </c>
    </row>
    <row r="52" spans="1:5" x14ac:dyDescent="0.25">
      <c r="A52" s="7" t="s">
        <v>138</v>
      </c>
      <c r="B52" t="s">
        <v>138</v>
      </c>
      <c r="C52" t="str">
        <f t="shared" si="1"/>
        <v>Cheonan CityCheonan City</v>
      </c>
      <c r="E52" s="49" t="s">
        <v>4713</v>
      </c>
    </row>
    <row r="53" spans="1:5" x14ac:dyDescent="0.25">
      <c r="A53" s="8" t="s">
        <v>148</v>
      </c>
      <c r="B53" t="s">
        <v>148</v>
      </c>
      <c r="C53" t="str">
        <f t="shared" si="1"/>
        <v>GrindavikGrindavik</v>
      </c>
      <c r="E53" s="49" t="s">
        <v>4713</v>
      </c>
    </row>
    <row r="54" spans="1:5" x14ac:dyDescent="0.25">
      <c r="A54" s="7" t="s">
        <v>150</v>
      </c>
      <c r="B54" t="s">
        <v>2491</v>
      </c>
      <c r="C54" t="str">
        <f t="shared" si="1"/>
        <v>BrayBray Wanderers</v>
      </c>
      <c r="E54" s="49" t="s">
        <v>4713</v>
      </c>
    </row>
    <row r="55" spans="1:5" x14ac:dyDescent="0.25">
      <c r="A55" s="8" t="s">
        <v>152</v>
      </c>
      <c r="B55" t="s">
        <v>152</v>
      </c>
      <c r="C55" t="str">
        <f t="shared" si="1"/>
        <v>Finn HarpsFinn Harps</v>
      </c>
      <c r="E55" s="49" t="s">
        <v>4713</v>
      </c>
    </row>
    <row r="56" spans="1:5" x14ac:dyDescent="0.25">
      <c r="A56" s="7" t="s">
        <v>154</v>
      </c>
      <c r="B56" t="s">
        <v>154</v>
      </c>
      <c r="C56" t="str">
        <f t="shared" si="1"/>
        <v>Athlone TownAthlone Town</v>
      </c>
      <c r="E56" s="49" t="s">
        <v>4713</v>
      </c>
    </row>
    <row r="57" spans="1:5" x14ac:dyDescent="0.25">
      <c r="A57" s="8" t="s">
        <v>156</v>
      </c>
      <c r="B57" t="s">
        <v>2494</v>
      </c>
      <c r="C57" t="str">
        <f t="shared" si="1"/>
        <v>CorkCork City</v>
      </c>
      <c r="E57" s="49" t="s">
        <v>4713</v>
      </c>
    </row>
    <row r="58" spans="1:5" x14ac:dyDescent="0.25">
      <c r="A58" s="8" t="s">
        <v>160</v>
      </c>
      <c r="B58" t="s">
        <v>160</v>
      </c>
      <c r="C58" t="str">
        <f t="shared" si="1"/>
        <v>Rubio NuRubio Nu</v>
      </c>
      <c r="E58" s="49" t="s">
        <v>4713</v>
      </c>
    </row>
    <row r="59" spans="1:5" x14ac:dyDescent="0.25">
      <c r="A59" s="7" t="s">
        <v>158</v>
      </c>
      <c r="B59" t="s">
        <v>158</v>
      </c>
      <c r="C59" t="str">
        <f t="shared" si="1"/>
        <v>DundalkDundalk</v>
      </c>
      <c r="E59" s="49" t="s">
        <v>4713</v>
      </c>
    </row>
    <row r="60" spans="1:5" x14ac:dyDescent="0.25">
      <c r="A60" s="8" t="s">
        <v>164</v>
      </c>
      <c r="B60" t="s">
        <v>164</v>
      </c>
      <c r="C60" t="str">
        <f t="shared" si="1"/>
        <v>HaukarHaukar</v>
      </c>
      <c r="E60" s="49" t="s">
        <v>4713</v>
      </c>
    </row>
    <row r="61" spans="1:5" x14ac:dyDescent="0.25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4713</v>
      </c>
    </row>
    <row r="62" spans="1:5" x14ac:dyDescent="0.25">
      <c r="A62" s="8" t="s">
        <v>172</v>
      </c>
      <c r="B62" t="s">
        <v>2538</v>
      </c>
      <c r="C62" t="str">
        <f t="shared" si="1"/>
        <v>CD Los ChankasCSD Santa Rosa</v>
      </c>
      <c r="E62" s="49" t="s">
        <v>4713</v>
      </c>
    </row>
    <row r="63" spans="1:5" x14ac:dyDescent="0.25">
      <c r="A63" s="7" t="s">
        <v>170</v>
      </c>
      <c r="B63" t="s">
        <v>170</v>
      </c>
      <c r="C63" t="str">
        <f t="shared" si="1"/>
        <v>KariKari</v>
      </c>
      <c r="E63" s="49" t="s">
        <v>4713</v>
      </c>
    </row>
    <row r="64" spans="1:5" x14ac:dyDescent="0.25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4713</v>
      </c>
    </row>
    <row r="65" spans="1:5" x14ac:dyDescent="0.25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4713</v>
      </c>
    </row>
    <row r="66" spans="1:5" x14ac:dyDescent="0.25">
      <c r="A66" s="7" t="s">
        <v>182</v>
      </c>
      <c r="B66" t="s">
        <v>182</v>
      </c>
      <c r="C66" t="str">
        <f t="shared" si="1"/>
        <v>Supra du QuebecSupra du Quebec</v>
      </c>
      <c r="E66" s="49" t="s">
        <v>4713</v>
      </c>
    </row>
    <row r="67" spans="1:5" x14ac:dyDescent="0.25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4713</v>
      </c>
    </row>
    <row r="68" spans="1:5" x14ac:dyDescent="0.25">
      <c r="A68" s="8" t="s">
        <v>184</v>
      </c>
      <c r="B68" t="s">
        <v>2385</v>
      </c>
      <c r="C68" t="str">
        <f t="shared" si="1"/>
        <v>Everton CDEverton de Vina</v>
      </c>
      <c r="E68" s="49" t="s">
        <v>4713</v>
      </c>
    </row>
    <row r="69" spans="1:5" x14ac:dyDescent="0.25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4713</v>
      </c>
    </row>
    <row r="70" spans="1:5" x14ac:dyDescent="0.25">
      <c r="A70" s="7" t="s">
        <v>186</v>
      </c>
      <c r="B70" t="s">
        <v>2607</v>
      </c>
      <c r="C70" t="str">
        <f t="shared" si="1"/>
        <v>ProgresoClub Atletico Progreso</v>
      </c>
      <c r="E70" s="49" t="s">
        <v>4713</v>
      </c>
    </row>
    <row r="71" spans="1:5" x14ac:dyDescent="0.25">
      <c r="A71" s="8" t="s">
        <v>192</v>
      </c>
      <c r="B71" t="s">
        <v>192</v>
      </c>
      <c r="C71" t="str">
        <f t="shared" si="1"/>
        <v>Crown LegacyCrown Legacy</v>
      </c>
      <c r="E71" s="49" t="s">
        <v>4713</v>
      </c>
    </row>
    <row r="72" spans="1:5" x14ac:dyDescent="0.25">
      <c r="A72" s="7" t="s">
        <v>190</v>
      </c>
      <c r="B72" t="s">
        <v>100</v>
      </c>
      <c r="C72" t="str">
        <f t="shared" si="1"/>
        <v>Itagui LeonesLeones FC</v>
      </c>
      <c r="E72" s="49" t="s">
        <v>4713</v>
      </c>
    </row>
    <row r="73" spans="1:5" x14ac:dyDescent="0.25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4713</v>
      </c>
    </row>
    <row r="74" spans="1:5" x14ac:dyDescent="0.25">
      <c r="A74" s="7" t="s">
        <v>198</v>
      </c>
      <c r="B74" t="s">
        <v>198</v>
      </c>
      <c r="C74" t="str">
        <f t="shared" si="1"/>
        <v>BanfieldBanfield</v>
      </c>
      <c r="E74" s="49" t="s">
        <v>4713</v>
      </c>
    </row>
    <row r="75" spans="1:5" x14ac:dyDescent="0.25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4713</v>
      </c>
    </row>
    <row r="76" spans="1:5" x14ac:dyDescent="0.25">
      <c r="A76" s="7" t="s">
        <v>202</v>
      </c>
      <c r="B76" t="s">
        <v>202</v>
      </c>
      <c r="C76" t="str">
        <f t="shared" si="1"/>
        <v>Deportes LimacheDeportes Limache</v>
      </c>
      <c r="E76" s="49" t="s">
        <v>4713</v>
      </c>
    </row>
    <row r="77" spans="1:5" x14ac:dyDescent="0.25">
      <c r="A77" s="8" t="s">
        <v>204</v>
      </c>
      <c r="B77" t="s">
        <v>204</v>
      </c>
      <c r="C77" t="str">
        <f t="shared" si="1"/>
        <v>Deportes TemucoDeportes Temuco</v>
      </c>
      <c r="E77" s="49" t="s">
        <v>4713</v>
      </c>
    </row>
    <row r="78" spans="1:5" x14ac:dyDescent="0.25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4713</v>
      </c>
    </row>
    <row r="79" spans="1:5" x14ac:dyDescent="0.25">
      <c r="A79" s="8" t="s">
        <v>208</v>
      </c>
      <c r="B79" t="s">
        <v>208</v>
      </c>
      <c r="C79" t="str">
        <f t="shared" si="1"/>
        <v>Plaza AmadorPlaza Amador</v>
      </c>
      <c r="E79" s="49" t="s">
        <v>4713</v>
      </c>
    </row>
    <row r="80" spans="1:5" x14ac:dyDescent="0.25">
      <c r="A80" s="7" t="s">
        <v>210</v>
      </c>
      <c r="B80" t="s">
        <v>210</v>
      </c>
      <c r="C80" t="str">
        <f t="shared" si="1"/>
        <v>Cusco FCCusco FC</v>
      </c>
      <c r="E80" s="49" t="s">
        <v>4713</v>
      </c>
    </row>
    <row r="81" spans="1:5" x14ac:dyDescent="0.25">
      <c r="A81" s="8" t="s">
        <v>212</v>
      </c>
      <c r="B81" t="s">
        <v>212</v>
      </c>
      <c r="C81" t="str">
        <f t="shared" si="1"/>
        <v>Cavalry FCCavalry FC</v>
      </c>
      <c r="E81" s="49" t="s">
        <v>4713</v>
      </c>
    </row>
    <row r="82" spans="1:5" x14ac:dyDescent="0.25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4713</v>
      </c>
    </row>
    <row r="83" spans="1:5" x14ac:dyDescent="0.25">
      <c r="A83" s="8" t="s">
        <v>493</v>
      </c>
      <c r="B83" t="s">
        <v>493</v>
      </c>
      <c r="C83" t="str">
        <f t="shared" si="1"/>
        <v>Canberra OlympicCanberra Olympic</v>
      </c>
      <c r="E83" s="49" t="s">
        <v>4713</v>
      </c>
    </row>
    <row r="84" spans="1:5" x14ac:dyDescent="0.25">
      <c r="A84" s="7" t="s">
        <v>24</v>
      </c>
      <c r="B84" t="s">
        <v>24</v>
      </c>
      <c r="C84" t="str">
        <f t="shared" si="1"/>
        <v>Launceston UnitedLaunceston United</v>
      </c>
      <c r="E84" s="49" t="s">
        <v>4713</v>
      </c>
    </row>
    <row r="85" spans="1:5" x14ac:dyDescent="0.25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4713</v>
      </c>
    </row>
    <row r="86" spans="1:5" x14ac:dyDescent="0.25">
      <c r="A86" s="8" t="s">
        <v>499</v>
      </c>
      <c r="B86" t="s">
        <v>499</v>
      </c>
      <c r="C86" t="str">
        <f t="shared" si="1"/>
        <v>Adelaide CityAdelaide City</v>
      </c>
      <c r="E86" s="49" t="s">
        <v>4713</v>
      </c>
    </row>
    <row r="87" spans="1:5" x14ac:dyDescent="0.25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4713</v>
      </c>
    </row>
    <row r="88" spans="1:5" x14ac:dyDescent="0.25">
      <c r="A88" s="7" t="s">
        <v>501</v>
      </c>
      <c r="B88" t="s">
        <v>2799</v>
      </c>
      <c r="C88" t="str">
        <f t="shared" si="1"/>
        <v>Croydon FCCroydon Kings</v>
      </c>
      <c r="E88" s="49" t="s">
        <v>4713</v>
      </c>
    </row>
    <row r="89" spans="1:5" x14ac:dyDescent="0.25">
      <c r="A89" s="8" t="s">
        <v>503</v>
      </c>
      <c r="B89" t="s">
        <v>2803</v>
      </c>
      <c r="C89" t="str">
        <f t="shared" si="1"/>
        <v>Melbourne City FC 2Melbourne City Reserves</v>
      </c>
      <c r="E89" s="49" t="s">
        <v>4713</v>
      </c>
    </row>
    <row r="90" spans="1:5" x14ac:dyDescent="0.25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4713</v>
      </c>
    </row>
    <row r="91" spans="1:5" x14ac:dyDescent="0.25">
      <c r="A91" s="8" t="s">
        <v>507</v>
      </c>
      <c r="B91" t="s">
        <v>2801</v>
      </c>
      <c r="C91" t="str">
        <f t="shared" si="2"/>
        <v>Adelaide United NPLAdelaide United U21</v>
      </c>
      <c r="E91" s="49" t="s">
        <v>4713</v>
      </c>
    </row>
    <row r="92" spans="1:5" x14ac:dyDescent="0.25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4713</v>
      </c>
    </row>
    <row r="93" spans="1:5" x14ac:dyDescent="0.25">
      <c r="A93" s="8" t="s">
        <v>511</v>
      </c>
      <c r="B93" t="s">
        <v>511</v>
      </c>
      <c r="C93" t="str">
        <f t="shared" si="2"/>
        <v>Belconnen UnitedBelconnen United</v>
      </c>
      <c r="E93" s="49" t="s">
        <v>4713</v>
      </c>
    </row>
    <row r="94" spans="1:5" x14ac:dyDescent="0.25">
      <c r="A94" s="7" t="s">
        <v>513</v>
      </c>
      <c r="B94" t="s">
        <v>513</v>
      </c>
      <c r="C94" t="str">
        <f t="shared" si="2"/>
        <v>Maitland FCMaitland FC</v>
      </c>
      <c r="E94" s="49" t="s">
        <v>4713</v>
      </c>
    </row>
    <row r="95" spans="1:5" x14ac:dyDescent="0.25">
      <c r="A95" s="8" t="s">
        <v>515</v>
      </c>
      <c r="B95" t="s">
        <v>515</v>
      </c>
      <c r="C95" t="str">
        <f t="shared" si="2"/>
        <v>Valentine PhoenixValentine Phoenix</v>
      </c>
      <c r="E95" s="49" t="s">
        <v>4713</v>
      </c>
    </row>
    <row r="96" spans="1:5" x14ac:dyDescent="0.25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4713</v>
      </c>
    </row>
    <row r="97" spans="1:5" x14ac:dyDescent="0.25">
      <c r="A97" s="7" t="s">
        <v>522</v>
      </c>
      <c r="B97" t="s">
        <v>522</v>
      </c>
      <c r="C97" t="str">
        <f t="shared" si="2"/>
        <v>Perth Glory U21Perth Glory U21</v>
      </c>
      <c r="E97" s="49" t="s">
        <v>4713</v>
      </c>
    </row>
    <row r="98" spans="1:5" x14ac:dyDescent="0.25">
      <c r="A98" s="8" t="s">
        <v>524</v>
      </c>
      <c r="B98" t="s">
        <v>2805</v>
      </c>
      <c r="C98" t="str">
        <f t="shared" si="2"/>
        <v>Perth RedStar FCPerth RedStar</v>
      </c>
      <c r="E98" s="49" t="s">
        <v>4713</v>
      </c>
    </row>
    <row r="99" spans="1:5" x14ac:dyDescent="0.25">
      <c r="A99" s="7" t="s">
        <v>526</v>
      </c>
      <c r="B99" t="s">
        <v>2806</v>
      </c>
      <c r="C99" t="str">
        <f t="shared" si="2"/>
        <v>Perth SCPerth Azzurri</v>
      </c>
      <c r="E99" s="49" t="s">
        <v>4713</v>
      </c>
    </row>
    <row r="100" spans="1:5" x14ac:dyDescent="0.25">
      <c r="A100" s="7" t="s">
        <v>517</v>
      </c>
      <c r="B100" t="s">
        <v>2787</v>
      </c>
      <c r="C100" t="str">
        <f t="shared" si="2"/>
        <v>SD RaidersSD Raiders FC</v>
      </c>
      <c r="E100" s="49" t="s">
        <v>4713</v>
      </c>
    </row>
    <row r="101" spans="1:5" x14ac:dyDescent="0.25">
      <c r="A101" s="8" t="s">
        <v>527</v>
      </c>
      <c r="B101" t="s">
        <v>2808</v>
      </c>
      <c r="C101" t="str">
        <f t="shared" si="2"/>
        <v>Stirling MacedoniaStirling Lions</v>
      </c>
      <c r="E101" s="49" t="s">
        <v>4713</v>
      </c>
    </row>
    <row r="102" spans="1:5" x14ac:dyDescent="0.25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4713</v>
      </c>
    </row>
    <row r="103" spans="1:5" x14ac:dyDescent="0.25">
      <c r="A103" s="8" t="s">
        <v>531</v>
      </c>
      <c r="B103" t="s">
        <v>2788</v>
      </c>
      <c r="C103" t="str">
        <f t="shared" si="2"/>
        <v>NWS Spirit FCSpirit FC</v>
      </c>
      <c r="E103" s="49" t="s">
        <v>4713</v>
      </c>
    </row>
    <row r="104" spans="1:5" x14ac:dyDescent="0.25">
      <c r="A104" s="8" t="s">
        <v>534</v>
      </c>
      <c r="B104" t="s">
        <v>2789</v>
      </c>
      <c r="C104" t="str">
        <f t="shared" si="2"/>
        <v>Apia L TigersAPIA Leichhardt Tigers</v>
      </c>
      <c r="E104" s="49" t="s">
        <v>4713</v>
      </c>
    </row>
    <row r="105" spans="1:5" x14ac:dyDescent="0.25">
      <c r="A105" s="7" t="s">
        <v>533</v>
      </c>
      <c r="B105" t="s">
        <v>903</v>
      </c>
      <c r="C105" t="str">
        <f t="shared" si="2"/>
        <v>Tigers FCCooma</v>
      </c>
      <c r="E105" s="49" t="s">
        <v>4713</v>
      </c>
    </row>
    <row r="106" spans="1:5" x14ac:dyDescent="0.25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4713</v>
      </c>
    </row>
    <row r="107" spans="1:5" x14ac:dyDescent="0.25">
      <c r="A107" s="8" t="s">
        <v>539</v>
      </c>
      <c r="B107" t="s">
        <v>2791</v>
      </c>
      <c r="C107" t="str">
        <f t="shared" si="2"/>
        <v>St George SaintsSt George</v>
      </c>
      <c r="E107" s="49" t="s">
        <v>4713</v>
      </c>
    </row>
    <row r="108" spans="1:5" x14ac:dyDescent="0.25">
      <c r="A108" s="7" t="s">
        <v>541</v>
      </c>
      <c r="B108" t="s">
        <v>2793</v>
      </c>
      <c r="C108" t="str">
        <f t="shared" si="2"/>
        <v>St George City FASt George City</v>
      </c>
      <c r="E108" s="49" t="s">
        <v>4713</v>
      </c>
    </row>
    <row r="109" spans="1:5" x14ac:dyDescent="0.25">
      <c r="A109" s="7" t="s">
        <v>402</v>
      </c>
      <c r="B109" t="s">
        <v>402</v>
      </c>
      <c r="C109" t="str">
        <f t="shared" si="2"/>
        <v>Dalian KeweiDalian Kewei</v>
      </c>
      <c r="E109" s="49" t="s">
        <v>4713</v>
      </c>
    </row>
    <row r="110" spans="1:5" x14ac:dyDescent="0.25">
      <c r="A110" s="8" t="s">
        <v>544</v>
      </c>
      <c r="B110" t="s">
        <v>409</v>
      </c>
      <c r="C110" t="str">
        <f t="shared" si="2"/>
        <v>Qingdao HainiuQingdao Jonoon</v>
      </c>
      <c r="E110" s="49" t="s">
        <v>4713</v>
      </c>
    </row>
    <row r="111" spans="1:5" x14ac:dyDescent="0.25">
      <c r="A111" s="8" t="s">
        <v>548</v>
      </c>
      <c r="B111" t="s">
        <v>2802</v>
      </c>
      <c r="C111" t="str">
        <f t="shared" si="2"/>
        <v>MetrostarsNorth Eastern MetroStars</v>
      </c>
      <c r="E111" s="49" t="s">
        <v>4713</v>
      </c>
    </row>
    <row r="112" spans="1:5" x14ac:dyDescent="0.25">
      <c r="A112" s="7" t="s">
        <v>550</v>
      </c>
      <c r="B112" t="s">
        <v>3630</v>
      </c>
      <c r="C112" t="str">
        <f t="shared" si="2"/>
        <v>Busan I ParkBusan IPark</v>
      </c>
      <c r="E112" s="49" t="s">
        <v>4713</v>
      </c>
    </row>
    <row r="113" spans="1:5" x14ac:dyDescent="0.25">
      <c r="A113" s="8" t="s">
        <v>552</v>
      </c>
      <c r="B113" t="s">
        <v>3632</v>
      </c>
      <c r="C113" t="str">
        <f t="shared" si="2"/>
        <v>Daegu FCDaegu</v>
      </c>
      <c r="E113" s="49" t="s">
        <v>4713</v>
      </c>
    </row>
    <row r="114" spans="1:5" x14ac:dyDescent="0.25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4713</v>
      </c>
    </row>
    <row r="115" spans="1:5" x14ac:dyDescent="0.25">
      <c r="A115" s="7" t="s">
        <v>554</v>
      </c>
      <c r="B115" t="s">
        <v>3633</v>
      </c>
      <c r="C115" t="str">
        <f t="shared" si="2"/>
        <v>Hwaseong FCHwaseong</v>
      </c>
      <c r="E115" s="49" t="s">
        <v>4713</v>
      </c>
    </row>
    <row r="116" spans="1:5" x14ac:dyDescent="0.25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4713</v>
      </c>
    </row>
    <row r="117" spans="1:5" x14ac:dyDescent="0.25">
      <c r="A117" s="8" t="s">
        <v>28</v>
      </c>
      <c r="B117" t="s">
        <v>28</v>
      </c>
      <c r="C117" t="str">
        <f t="shared" si="2"/>
        <v>Pohang SteelersPohang Steelers</v>
      </c>
      <c r="E117" s="49" t="s">
        <v>4713</v>
      </c>
    </row>
    <row r="118" spans="1:5" x14ac:dyDescent="0.25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4713</v>
      </c>
    </row>
    <row r="119" spans="1:5" x14ac:dyDescent="0.25">
      <c r="A119" s="8" t="s">
        <v>570</v>
      </c>
      <c r="B119" t="s">
        <v>3381</v>
      </c>
      <c r="C119" t="str">
        <f t="shared" si="2"/>
        <v>FK Smiltene/BJSSFK Smiltene</v>
      </c>
      <c r="E119" s="49" t="s">
        <v>4713</v>
      </c>
    </row>
    <row r="120" spans="1:5" x14ac:dyDescent="0.25">
      <c r="A120" s="8" t="s">
        <v>565</v>
      </c>
      <c r="B120" t="s">
        <v>3125</v>
      </c>
      <c r="C120" t="str">
        <f t="shared" si="2"/>
        <v>Guangzhou DandelionGuangzhou Dandelion Alpha</v>
      </c>
      <c r="E120" s="49" t="s">
        <v>4713</v>
      </c>
    </row>
    <row r="121" spans="1:5" x14ac:dyDescent="0.25">
      <c r="A121" s="8" t="s">
        <v>561</v>
      </c>
      <c r="B121" t="s">
        <v>3120</v>
      </c>
      <c r="C121" t="str">
        <f t="shared" si="2"/>
        <v>Ningbo Professional FCNingbo Professional</v>
      </c>
      <c r="E121" s="49" t="s">
        <v>4713</v>
      </c>
    </row>
    <row r="122" spans="1:5" x14ac:dyDescent="0.25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4713</v>
      </c>
    </row>
    <row r="123" spans="1:5" x14ac:dyDescent="0.25">
      <c r="A123" s="7" t="s">
        <v>567</v>
      </c>
      <c r="B123" t="s">
        <v>3127</v>
      </c>
      <c r="C123" t="str">
        <f t="shared" si="2"/>
        <v>Shandong Taishan ReservesShandong Luneng Taishan Reserves</v>
      </c>
      <c r="E123" s="49" t="s">
        <v>4713</v>
      </c>
    </row>
    <row r="124" spans="1:5" x14ac:dyDescent="0.25">
      <c r="A124" s="7" t="s">
        <v>571</v>
      </c>
      <c r="B124" t="s">
        <v>571</v>
      </c>
      <c r="C124" t="str">
        <f t="shared" si="2"/>
        <v>Foshan NanshiFoshan Nanshi</v>
      </c>
      <c r="E124" s="49" t="s">
        <v>4713</v>
      </c>
    </row>
    <row r="125" spans="1:5" x14ac:dyDescent="0.25">
      <c r="A125" s="7" t="s">
        <v>575</v>
      </c>
      <c r="B125" t="s">
        <v>3128</v>
      </c>
      <c r="C125" t="str">
        <f t="shared" si="2"/>
        <v>Guizhou Zhucheng AthleticGuizhou Zhicheng</v>
      </c>
      <c r="E125" s="49" t="s">
        <v>4713</v>
      </c>
    </row>
    <row r="126" spans="1:5" x14ac:dyDescent="0.25">
      <c r="A126" s="8" t="s">
        <v>577</v>
      </c>
      <c r="B126" t="s">
        <v>3129</v>
      </c>
      <c r="C126" t="str">
        <f t="shared" si="2"/>
        <v>Jiangxi LushanJiangxi Liansheng FC</v>
      </c>
      <c r="E126" s="49" t="s">
        <v>4713</v>
      </c>
    </row>
    <row r="127" spans="1:5" x14ac:dyDescent="0.25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4713</v>
      </c>
    </row>
    <row r="128" spans="1:5" x14ac:dyDescent="0.25">
      <c r="A128" s="8" t="s">
        <v>573</v>
      </c>
      <c r="B128" t="s">
        <v>3123</v>
      </c>
      <c r="C128" t="str">
        <f t="shared" si="2"/>
        <v>Shijiazhuang Gongfu FCHebei KungFu</v>
      </c>
      <c r="E128" s="49" t="s">
        <v>4713</v>
      </c>
    </row>
    <row r="129" spans="1:5" x14ac:dyDescent="0.25">
      <c r="A129" s="8" t="s">
        <v>581</v>
      </c>
      <c r="B129" t="s">
        <v>3119</v>
      </c>
      <c r="C129" t="str">
        <f t="shared" si="2"/>
        <v>Liaoning IronmanLiaoning Tieren</v>
      </c>
      <c r="E129" s="49" t="s">
        <v>4713</v>
      </c>
    </row>
    <row r="130" spans="1:5" x14ac:dyDescent="0.25">
      <c r="A130" s="7" t="s">
        <v>404</v>
      </c>
      <c r="B130" t="s">
        <v>404</v>
      </c>
      <c r="C130" t="str">
        <f t="shared" si="2"/>
        <v>Shanghai PortShanghai Port</v>
      </c>
      <c r="E130" s="49" t="s">
        <v>4713</v>
      </c>
    </row>
    <row r="131" spans="1:5" x14ac:dyDescent="0.25">
      <c r="A131" s="8" t="s">
        <v>587</v>
      </c>
      <c r="B131" t="s">
        <v>3206</v>
      </c>
      <c r="C131" t="str">
        <f t="shared" si="2"/>
        <v>FC HakaHaka</v>
      </c>
      <c r="E131" s="49" t="s">
        <v>4713</v>
      </c>
    </row>
    <row r="132" spans="1:5" x14ac:dyDescent="0.25">
      <c r="A132" s="7" t="s">
        <v>588</v>
      </c>
      <c r="B132" t="s">
        <v>588</v>
      </c>
      <c r="C132" t="str">
        <f t="shared" si="2"/>
        <v>FK AtmosferaFK Atmosfera</v>
      </c>
      <c r="E132" s="49" t="s">
        <v>4713</v>
      </c>
    </row>
    <row r="133" spans="1:5" x14ac:dyDescent="0.25">
      <c r="A133" s="8" t="s">
        <v>585</v>
      </c>
      <c r="B133" t="s">
        <v>3378</v>
      </c>
      <c r="C133" t="str">
        <f t="shared" si="2"/>
        <v>FK UlytauUlytau FC</v>
      </c>
      <c r="E133" s="49" t="s">
        <v>4713</v>
      </c>
    </row>
    <row r="134" spans="1:5" x14ac:dyDescent="0.25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4713</v>
      </c>
    </row>
    <row r="135" spans="1:5" x14ac:dyDescent="0.25">
      <c r="A135" s="7" t="s">
        <v>598</v>
      </c>
      <c r="B135" t="s">
        <v>2751</v>
      </c>
      <c r="C135" t="str">
        <f t="shared" si="2"/>
        <v>DegerforsDegerfors IF</v>
      </c>
      <c r="E135" s="49" t="s">
        <v>4713</v>
      </c>
    </row>
    <row r="136" spans="1:5" x14ac:dyDescent="0.25">
      <c r="A136" s="8" t="s">
        <v>599</v>
      </c>
      <c r="B136" t="s">
        <v>599</v>
      </c>
      <c r="C136" t="str">
        <f t="shared" si="2"/>
        <v>IFK VarnamoIFK Varnamo</v>
      </c>
      <c r="E136" s="49" t="s">
        <v>4713</v>
      </c>
    </row>
    <row r="137" spans="1:5" x14ac:dyDescent="0.25">
      <c r="A137" s="7" t="s">
        <v>591</v>
      </c>
      <c r="B137" t="s">
        <v>591</v>
      </c>
      <c r="C137" t="str">
        <f t="shared" si="2"/>
        <v>JaPSJaPS</v>
      </c>
      <c r="E137" s="49" t="s">
        <v>4713</v>
      </c>
    </row>
    <row r="138" spans="1:5" x14ac:dyDescent="0.25">
      <c r="A138" s="8" t="s">
        <v>596</v>
      </c>
      <c r="B138" t="s">
        <v>3382</v>
      </c>
      <c r="C138" t="str">
        <f t="shared" si="2"/>
        <v>JDFS AlbertsDSVK Tractors</v>
      </c>
      <c r="E138" s="49" t="s">
        <v>4713</v>
      </c>
    </row>
    <row r="139" spans="1:5" x14ac:dyDescent="0.25">
      <c r="A139" s="8" t="s">
        <v>592</v>
      </c>
      <c r="B139" t="s">
        <v>3207</v>
      </c>
      <c r="C139" t="str">
        <f t="shared" si="2"/>
        <v>MPMikkelin Palloilijat</v>
      </c>
      <c r="E139" s="49" t="s">
        <v>4713</v>
      </c>
    </row>
    <row r="140" spans="1:5" x14ac:dyDescent="0.25">
      <c r="A140" s="7" t="s">
        <v>594</v>
      </c>
      <c r="B140" t="s">
        <v>3208</v>
      </c>
      <c r="C140" t="str">
        <f t="shared" si="2"/>
        <v>SJK IISeinajoen JK II</v>
      </c>
      <c r="E140" s="49" t="s">
        <v>4713</v>
      </c>
    </row>
    <row r="141" spans="1:5" x14ac:dyDescent="0.25">
      <c r="A141" s="8" t="s">
        <v>589</v>
      </c>
      <c r="B141" t="s">
        <v>3377</v>
      </c>
      <c r="C141" t="str">
        <f t="shared" si="2"/>
        <v>ZhetysuFC Zhetysu</v>
      </c>
      <c r="E141" s="49" t="s">
        <v>4713</v>
      </c>
    </row>
    <row r="142" spans="1:5" x14ac:dyDescent="0.25">
      <c r="A142" s="7" t="s">
        <v>250</v>
      </c>
      <c r="B142" t="s">
        <v>250</v>
      </c>
      <c r="C142" t="str">
        <f t="shared" si="2"/>
        <v>IFK MariehamnIFK Mariehamn</v>
      </c>
      <c r="E142" s="49" t="s">
        <v>4713</v>
      </c>
    </row>
    <row r="143" spans="1:5" x14ac:dyDescent="0.25">
      <c r="A143" s="7" t="s">
        <v>604</v>
      </c>
      <c r="B143" t="s">
        <v>604</v>
      </c>
      <c r="C143" t="str">
        <f t="shared" si="2"/>
        <v>AftureldingAfturelding</v>
      </c>
      <c r="E143" s="49" t="s">
        <v>4713</v>
      </c>
    </row>
    <row r="144" spans="1:5" x14ac:dyDescent="0.25">
      <c r="A144" s="7" t="s">
        <v>608</v>
      </c>
      <c r="B144" t="s">
        <v>3342</v>
      </c>
      <c r="C144" t="str">
        <f t="shared" si="2"/>
        <v>FjardabyggdKFA Austfjarda</v>
      </c>
      <c r="E144" s="49" t="s">
        <v>4713</v>
      </c>
    </row>
    <row r="145" spans="1:5" x14ac:dyDescent="0.25">
      <c r="A145" s="8" t="s">
        <v>610</v>
      </c>
      <c r="B145" t="s">
        <v>3383</v>
      </c>
      <c r="C145" t="str">
        <f t="shared" si="2"/>
        <v>FK Beitar Riga/MarinersBeitar Riga Mariners</v>
      </c>
      <c r="E145" s="49" t="s">
        <v>4713</v>
      </c>
    </row>
    <row r="146" spans="1:5" x14ac:dyDescent="0.25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4713</v>
      </c>
    </row>
    <row r="147" spans="1:5" x14ac:dyDescent="0.25">
      <c r="A147" s="8" t="s">
        <v>606</v>
      </c>
      <c r="B147" t="s">
        <v>606</v>
      </c>
      <c r="C147" t="str">
        <f t="shared" si="2"/>
        <v>IR ReykjavikIR Reykjavik</v>
      </c>
      <c r="E147" s="49" t="s">
        <v>4713</v>
      </c>
    </row>
    <row r="148" spans="1:5" x14ac:dyDescent="0.25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4713</v>
      </c>
    </row>
    <row r="149" spans="1:5" x14ac:dyDescent="0.25">
      <c r="A149" s="8" t="s">
        <v>602</v>
      </c>
      <c r="B149" t="s">
        <v>357</v>
      </c>
      <c r="C149" t="str">
        <f t="shared" si="2"/>
        <v>KuPS KuopioKuopio PS</v>
      </c>
      <c r="E149" s="49" t="s">
        <v>4713</v>
      </c>
    </row>
    <row r="150" spans="1:5" x14ac:dyDescent="0.25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4713</v>
      </c>
    </row>
    <row r="151" spans="1:5" x14ac:dyDescent="0.25">
      <c r="A151" s="7" t="s">
        <v>615</v>
      </c>
      <c r="B151" t="s">
        <v>3379</v>
      </c>
      <c r="C151" t="str">
        <f t="shared" si="2"/>
        <v>FK AktobeAktobe</v>
      </c>
      <c r="E151" s="49" t="s">
        <v>4713</v>
      </c>
    </row>
    <row r="152" spans="1:5" x14ac:dyDescent="0.25">
      <c r="A152" s="8" t="s">
        <v>621</v>
      </c>
      <c r="B152" t="s">
        <v>621</v>
      </c>
      <c r="C152" t="str">
        <f t="shared" si="2"/>
        <v>FK BabrungasFK Babrungas</v>
      </c>
      <c r="E152" s="49" t="s">
        <v>4713</v>
      </c>
    </row>
    <row r="153" spans="1:5" x14ac:dyDescent="0.25">
      <c r="A153" s="8" t="s">
        <v>617</v>
      </c>
      <c r="B153" t="s">
        <v>3210</v>
      </c>
      <c r="C153" t="str">
        <f t="shared" si="2"/>
        <v>PK-35PK-35 VJS</v>
      </c>
      <c r="E153" s="49" t="s">
        <v>4713</v>
      </c>
    </row>
    <row r="154" spans="1:5" x14ac:dyDescent="0.25">
      <c r="A154" s="7" t="s">
        <v>619</v>
      </c>
      <c r="B154" t="s">
        <v>3385</v>
      </c>
      <c r="C154" t="str">
        <f t="shared" ref="C154:C204" si="3">A154&amp;B154</f>
        <v>Rezeknes FARezeknes BJSS</v>
      </c>
      <c r="E154" s="49" t="s">
        <v>4713</v>
      </c>
    </row>
    <row r="155" spans="1:5" x14ac:dyDescent="0.25">
      <c r="A155" s="8" t="s">
        <v>256</v>
      </c>
      <c r="B155" t="s">
        <v>341</v>
      </c>
      <c r="C155" t="str">
        <f t="shared" si="3"/>
        <v>Kalmar FFKalmar</v>
      </c>
      <c r="E155" s="49" t="s">
        <v>4713</v>
      </c>
    </row>
    <row r="156" spans="1:5" x14ac:dyDescent="0.25">
      <c r="A156" s="7" t="s">
        <v>631</v>
      </c>
      <c r="B156" t="s">
        <v>631</v>
      </c>
      <c r="C156" t="str">
        <f t="shared" si="3"/>
        <v>Dalvik/ReynirDalvik/Reynir</v>
      </c>
      <c r="E156" s="49" t="s">
        <v>4713</v>
      </c>
    </row>
    <row r="157" spans="1:5" x14ac:dyDescent="0.25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4713</v>
      </c>
    </row>
    <row r="158" spans="1:5" x14ac:dyDescent="0.25">
      <c r="A158" s="8" t="s">
        <v>629</v>
      </c>
      <c r="B158" t="s">
        <v>3357</v>
      </c>
      <c r="C158" t="str">
        <f t="shared" si="3"/>
        <v>Galway UnitedGalway FC</v>
      </c>
      <c r="E158" s="49" t="s">
        <v>4713</v>
      </c>
    </row>
    <row r="159" spans="1:5" x14ac:dyDescent="0.25">
      <c r="A159" s="7" t="s">
        <v>627</v>
      </c>
      <c r="B159" t="s">
        <v>3201</v>
      </c>
      <c r="C159" t="str">
        <f t="shared" si="3"/>
        <v>JK Nomme Kalju IINomme Kalju II</v>
      </c>
      <c r="E159" s="49" t="s">
        <v>4713</v>
      </c>
    </row>
    <row r="160" spans="1:5" x14ac:dyDescent="0.25">
      <c r="A160" s="8" t="s">
        <v>636</v>
      </c>
      <c r="B160" t="s">
        <v>636</v>
      </c>
      <c r="C160" t="str">
        <f t="shared" si="3"/>
        <v>Lietava JonavaLietava Jonava</v>
      </c>
      <c r="E160" s="49" t="s">
        <v>4713</v>
      </c>
    </row>
    <row r="161" spans="1:5" x14ac:dyDescent="0.25">
      <c r="A161" s="8" t="s">
        <v>633</v>
      </c>
      <c r="B161" t="s">
        <v>3345</v>
      </c>
      <c r="C161" t="str">
        <f t="shared" si="3"/>
        <v>Magni GrenivikMagni</v>
      </c>
      <c r="E161" s="49" t="s">
        <v>4713</v>
      </c>
    </row>
    <row r="162" spans="1:5" x14ac:dyDescent="0.25">
      <c r="A162" s="7" t="s">
        <v>639</v>
      </c>
      <c r="B162" t="s">
        <v>639</v>
      </c>
      <c r="C162" t="str">
        <f t="shared" si="3"/>
        <v>StromsgodsetStromsgodset</v>
      </c>
      <c r="E162" s="49" t="s">
        <v>4713</v>
      </c>
    </row>
    <row r="163" spans="1:5" x14ac:dyDescent="0.25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4713</v>
      </c>
    </row>
    <row r="164" spans="1:5" x14ac:dyDescent="0.25">
      <c r="A164" s="7" t="s">
        <v>643</v>
      </c>
      <c r="B164" t="s">
        <v>643</v>
      </c>
      <c r="C164" t="str">
        <f t="shared" si="3"/>
        <v>Kormakur/HvotKormakur/Hvot</v>
      </c>
      <c r="E164" s="49" t="s">
        <v>4713</v>
      </c>
    </row>
    <row r="165" spans="1:5" x14ac:dyDescent="0.25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4713</v>
      </c>
    </row>
    <row r="166" spans="1:5" x14ac:dyDescent="0.25">
      <c r="A166" s="7" t="s">
        <v>653</v>
      </c>
      <c r="B166" t="s">
        <v>319</v>
      </c>
      <c r="C166" t="str">
        <f t="shared" si="3"/>
        <v>AtlasCA Atlas</v>
      </c>
      <c r="E166" s="49" t="s">
        <v>4713</v>
      </c>
    </row>
    <row r="167" spans="1:5" x14ac:dyDescent="0.25">
      <c r="A167" s="7" t="s">
        <v>321</v>
      </c>
      <c r="B167" t="s">
        <v>321</v>
      </c>
      <c r="C167" t="str">
        <f t="shared" si="3"/>
        <v>BerazateguiBerazategui</v>
      </c>
      <c r="E167" s="49" t="s">
        <v>4713</v>
      </c>
    </row>
    <row r="168" spans="1:5" x14ac:dyDescent="0.25">
      <c r="A168" s="8" t="s">
        <v>658</v>
      </c>
      <c r="B168" t="s">
        <v>2775</v>
      </c>
      <c r="C168" t="str">
        <f t="shared" si="3"/>
        <v>CañuelasCanuelas FC</v>
      </c>
      <c r="E168" s="49" t="s">
        <v>4713</v>
      </c>
    </row>
    <row r="169" spans="1:5" x14ac:dyDescent="0.25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4713</v>
      </c>
    </row>
    <row r="170" spans="1:5" x14ac:dyDescent="0.25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4713</v>
      </c>
    </row>
    <row r="171" spans="1:5" x14ac:dyDescent="0.25">
      <c r="A171" s="7" t="s">
        <v>648</v>
      </c>
      <c r="B171" t="s">
        <v>2754</v>
      </c>
      <c r="C171" t="str">
        <f t="shared" si="3"/>
        <v>Estudiantes de CaserosEstudiantes de BA</v>
      </c>
      <c r="E171" s="49" t="s">
        <v>4713</v>
      </c>
    </row>
    <row r="172" spans="1:5" x14ac:dyDescent="0.25">
      <c r="A172" s="8" t="s">
        <v>672</v>
      </c>
      <c r="B172" t="s">
        <v>672</v>
      </c>
      <c r="C172" t="str">
        <f t="shared" si="3"/>
        <v>HaugesundHaugesund</v>
      </c>
      <c r="E172" s="49" t="s">
        <v>4713</v>
      </c>
    </row>
    <row r="173" spans="1:5" x14ac:dyDescent="0.25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4713</v>
      </c>
    </row>
    <row r="174" spans="1:5" x14ac:dyDescent="0.25">
      <c r="A174" s="8" t="s">
        <v>667</v>
      </c>
      <c r="B174" s="45" t="s">
        <v>2772</v>
      </c>
      <c r="C174" t="str">
        <f t="shared" si="3"/>
        <v>LuganoCA Lugano</v>
      </c>
      <c r="E174" s="49" t="s">
        <v>4713</v>
      </c>
    </row>
    <row r="175" spans="1:5" x14ac:dyDescent="0.25">
      <c r="A175" s="7" t="s">
        <v>674</v>
      </c>
      <c r="B175" t="s">
        <v>674</v>
      </c>
      <c r="C175" t="str">
        <f t="shared" si="3"/>
        <v>Sport HuancayoSport Huancayo</v>
      </c>
      <c r="E175" s="49" t="s">
        <v>4713</v>
      </c>
    </row>
    <row r="176" spans="1:5" x14ac:dyDescent="0.25">
      <c r="A176" s="7" t="s">
        <v>678</v>
      </c>
      <c r="B176" t="s">
        <v>678</v>
      </c>
      <c r="C176" t="str">
        <f t="shared" si="3"/>
        <v>Longford TownLongford Town</v>
      </c>
      <c r="E176" s="49" t="s">
        <v>4713</v>
      </c>
    </row>
    <row r="177" spans="1:5" x14ac:dyDescent="0.25">
      <c r="A177" s="8" t="s">
        <v>680</v>
      </c>
      <c r="B177" t="s">
        <v>3359</v>
      </c>
      <c r="C177" t="str">
        <f t="shared" si="3"/>
        <v>SligoSligo FC</v>
      </c>
      <c r="E177" s="49" t="s">
        <v>4713</v>
      </c>
    </row>
    <row r="178" spans="1:5" x14ac:dyDescent="0.25">
      <c r="A178" s="8" t="s">
        <v>684</v>
      </c>
      <c r="B178" t="s">
        <v>684</v>
      </c>
      <c r="C178" t="str">
        <f t="shared" si="3"/>
        <v>Always ReadyAlways Ready</v>
      </c>
      <c r="E178" s="49" t="s">
        <v>4713</v>
      </c>
    </row>
    <row r="179" spans="1:5" x14ac:dyDescent="0.25">
      <c r="A179" s="7" t="s">
        <v>690</v>
      </c>
      <c r="B179" t="s">
        <v>690</v>
      </c>
      <c r="C179" t="str">
        <f t="shared" si="3"/>
        <v>Coquimbo UnidoCoquimbo Unido</v>
      </c>
      <c r="E179" s="49" t="s">
        <v>4713</v>
      </c>
    </row>
    <row r="180" spans="1:5" x14ac:dyDescent="0.25">
      <c r="A180" s="8" t="s">
        <v>692</v>
      </c>
      <c r="B180" t="s">
        <v>692</v>
      </c>
      <c r="C180" t="str">
        <f t="shared" si="3"/>
        <v>Curico UnidoCurico Unido</v>
      </c>
      <c r="E180" s="49" t="s">
        <v>4713</v>
      </c>
    </row>
    <row r="181" spans="1:5" x14ac:dyDescent="0.25">
      <c r="A181" s="7" t="s">
        <v>694</v>
      </c>
      <c r="B181" t="s">
        <v>3509</v>
      </c>
      <c r="C181" t="str">
        <f t="shared" si="3"/>
        <v>Deportivo RecoletaCD Recoleta</v>
      </c>
      <c r="E181" s="49" t="s">
        <v>4713</v>
      </c>
    </row>
    <row r="182" spans="1:5" x14ac:dyDescent="0.25">
      <c r="A182" s="7" t="s">
        <v>686</v>
      </c>
      <c r="B182" t="s">
        <v>686</v>
      </c>
      <c r="C182" t="str">
        <f t="shared" si="3"/>
        <v>IguatuIguatu</v>
      </c>
      <c r="E182" s="49" t="s">
        <v>4713</v>
      </c>
    </row>
    <row r="183" spans="1:5" x14ac:dyDescent="0.25">
      <c r="A183" s="8" t="s">
        <v>688</v>
      </c>
      <c r="B183" t="s">
        <v>3044</v>
      </c>
      <c r="C183" t="str">
        <f t="shared" si="3"/>
        <v>PortuguesaPortuguesa SP</v>
      </c>
      <c r="E183" s="49" t="s">
        <v>4713</v>
      </c>
    </row>
    <row r="184" spans="1:5" x14ac:dyDescent="0.25">
      <c r="A184" s="8" t="s">
        <v>700</v>
      </c>
      <c r="B184" t="s">
        <v>374</v>
      </c>
      <c r="C184" t="str">
        <f t="shared" si="3"/>
        <v>AlmagroClub Almagro</v>
      </c>
      <c r="E184" s="49" t="s">
        <v>4713</v>
      </c>
    </row>
    <row r="185" spans="1:5" x14ac:dyDescent="0.25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4713</v>
      </c>
    </row>
    <row r="186" spans="1:5" x14ac:dyDescent="0.25">
      <c r="A186" s="7" t="s">
        <v>702</v>
      </c>
      <c r="B186" t="s">
        <v>328</v>
      </c>
      <c r="C186" t="str">
        <f t="shared" si="3"/>
        <v>AtlantaCA Atlanta</v>
      </c>
      <c r="E186" s="49" t="s">
        <v>4713</v>
      </c>
    </row>
    <row r="187" spans="1:5" x14ac:dyDescent="0.25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4713</v>
      </c>
    </row>
    <row r="188" spans="1:5" x14ac:dyDescent="0.25">
      <c r="A188" s="8" t="s">
        <v>710</v>
      </c>
      <c r="B188" t="s">
        <v>2766</v>
      </c>
      <c r="C188" t="str">
        <f t="shared" si="3"/>
        <v>Brown de AdroguéClub Atl√©tico Brown</v>
      </c>
      <c r="E188" s="49" t="s">
        <v>4713</v>
      </c>
    </row>
    <row r="189" spans="1:5" x14ac:dyDescent="0.25">
      <c r="A189" s="7" t="s">
        <v>712</v>
      </c>
      <c r="B189" t="s">
        <v>2767</v>
      </c>
      <c r="C189" t="str">
        <f t="shared" si="3"/>
        <v>Comunicaciones (Mercedes)Club Comunicaciones</v>
      </c>
      <c r="E189" s="49" t="s">
        <v>4713</v>
      </c>
    </row>
    <row r="190" spans="1:5" x14ac:dyDescent="0.25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4713</v>
      </c>
    </row>
    <row r="191" spans="1:5" x14ac:dyDescent="0.25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4713</v>
      </c>
    </row>
    <row r="192" spans="1:5" x14ac:dyDescent="0.25">
      <c r="A192" s="7" t="s">
        <v>720</v>
      </c>
      <c r="B192" t="s">
        <v>2760</v>
      </c>
      <c r="C192" t="str">
        <f t="shared" si="3"/>
        <v>Dock SudSportivo Dock Sud</v>
      </c>
      <c r="E192" s="49" t="s">
        <v>4713</v>
      </c>
    </row>
    <row r="193" spans="1:5" x14ac:dyDescent="0.25">
      <c r="A193" s="7" t="s">
        <v>729</v>
      </c>
      <c r="B193" t="s">
        <v>3038</v>
      </c>
      <c r="C193" t="str">
        <f t="shared" si="3"/>
        <v>FerroviáriaFerroviaria SP</v>
      </c>
      <c r="E193" s="49" t="s">
        <v>4713</v>
      </c>
    </row>
    <row r="194" spans="1:5" x14ac:dyDescent="0.25">
      <c r="A194" s="8" t="s">
        <v>722</v>
      </c>
      <c r="B194" t="s">
        <v>722</v>
      </c>
      <c r="C194" t="str">
        <f t="shared" si="3"/>
        <v>FlandriaFlandria</v>
      </c>
      <c r="E194" s="49" t="s">
        <v>4713</v>
      </c>
    </row>
    <row r="195" spans="1:5" x14ac:dyDescent="0.25">
      <c r="A195" s="8" t="s">
        <v>726</v>
      </c>
      <c r="B195" t="s">
        <v>2769</v>
      </c>
      <c r="C195" t="str">
        <f t="shared" si="3"/>
        <v>MerloDeportivo Merlo</v>
      </c>
      <c r="E195" s="49" t="s">
        <v>4713</v>
      </c>
    </row>
    <row r="196" spans="1:5" x14ac:dyDescent="0.25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4713</v>
      </c>
    </row>
    <row r="197" spans="1:5" x14ac:dyDescent="0.25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4713</v>
      </c>
    </row>
    <row r="198" spans="1:5" x14ac:dyDescent="0.25">
      <c r="A198" s="8" t="s">
        <v>731</v>
      </c>
      <c r="B198" t="s">
        <v>731</v>
      </c>
      <c r="C198" t="str">
        <f t="shared" si="3"/>
        <v>Santa CruzSanta Cruz</v>
      </c>
      <c r="E198" s="49" t="s">
        <v>4713</v>
      </c>
    </row>
    <row r="199" spans="1:5" x14ac:dyDescent="0.25">
      <c r="A199" s="7" t="s">
        <v>733</v>
      </c>
      <c r="B199" t="s">
        <v>3516</v>
      </c>
      <c r="C199" t="str">
        <f t="shared" si="3"/>
        <v>Juan Pablo II CollegeJuan Pablo II</v>
      </c>
      <c r="E199" s="49" t="s">
        <v>4713</v>
      </c>
    </row>
    <row r="200" spans="1:5" x14ac:dyDescent="0.25">
      <c r="A200" s="7" t="s">
        <v>737</v>
      </c>
      <c r="B200" t="s">
        <v>424</v>
      </c>
      <c r="C200" t="str">
        <f t="shared" si="3"/>
        <v>Bogotá FCBogota</v>
      </c>
      <c r="E200" s="49" t="s">
        <v>4713</v>
      </c>
    </row>
    <row r="201" spans="1:5" x14ac:dyDescent="0.25">
      <c r="A201" s="8" t="s">
        <v>735</v>
      </c>
      <c r="B201" t="s">
        <v>3130</v>
      </c>
      <c r="C201" t="str">
        <f t="shared" si="3"/>
        <v>Boyacá Chicó FCBoyaca Chico</v>
      </c>
      <c r="E201" s="49" t="s">
        <v>4713</v>
      </c>
    </row>
    <row r="202" spans="1:5" x14ac:dyDescent="0.25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4713</v>
      </c>
    </row>
    <row r="203" spans="1:5" x14ac:dyDescent="0.25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4713</v>
      </c>
    </row>
    <row r="204" spans="1:5" x14ac:dyDescent="0.25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4713</v>
      </c>
    </row>
    <row r="205" spans="1:5" x14ac:dyDescent="0.25">
      <c r="A205" s="7" t="s">
        <v>743</v>
      </c>
      <c r="B205" t="s">
        <v>3037</v>
      </c>
      <c r="C205" t="str">
        <f t="shared" ref="C205:C267" si="4">A205&amp;B205</f>
        <v>GuabiráGuabira</v>
      </c>
      <c r="E205" s="49" t="s">
        <v>4713</v>
      </c>
    </row>
    <row r="206" spans="1:5" x14ac:dyDescent="0.25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4713</v>
      </c>
    </row>
    <row r="207" spans="1:5" x14ac:dyDescent="0.25">
      <c r="A207" s="8" t="s">
        <v>749</v>
      </c>
      <c r="B207" t="s">
        <v>749</v>
      </c>
      <c r="C207" t="str">
        <f t="shared" si="4"/>
        <v>CobreloaCobreloa</v>
      </c>
      <c r="E207" s="49" t="s">
        <v>4713</v>
      </c>
    </row>
    <row r="208" spans="1:5" x14ac:dyDescent="0.25">
      <c r="A208" s="8" t="s">
        <v>745</v>
      </c>
      <c r="B208" t="s">
        <v>3040</v>
      </c>
      <c r="C208" t="str">
        <f t="shared" si="4"/>
        <v>ConfiançaConfianca SE</v>
      </c>
      <c r="E208" s="49" t="s">
        <v>4713</v>
      </c>
    </row>
    <row r="209" spans="1:5" x14ac:dyDescent="0.25">
      <c r="A209" s="7" t="s">
        <v>747</v>
      </c>
      <c r="B209" t="s">
        <v>747</v>
      </c>
      <c r="C209" t="str">
        <f t="shared" si="4"/>
        <v>HuachipatoHuachipato</v>
      </c>
      <c r="E209" s="49" t="s">
        <v>4713</v>
      </c>
    </row>
    <row r="210" spans="1:5" x14ac:dyDescent="0.25">
      <c r="A210" s="7" t="s">
        <v>744</v>
      </c>
      <c r="B210" t="s">
        <v>744</v>
      </c>
      <c r="C210" t="str">
        <f t="shared" si="4"/>
        <v>SantosSantos</v>
      </c>
      <c r="E210" s="49" t="s">
        <v>4713</v>
      </c>
    </row>
    <row r="211" spans="1:5" x14ac:dyDescent="0.25">
      <c r="A211" s="7" t="s">
        <v>751</v>
      </c>
      <c r="B211" t="s">
        <v>3510</v>
      </c>
      <c r="C211" t="str">
        <f t="shared" si="4"/>
        <v>Sportivo AmelianoClub Sportivo Ameliano</v>
      </c>
      <c r="E211" s="49" t="s">
        <v>4713</v>
      </c>
    </row>
    <row r="212" spans="1:5" x14ac:dyDescent="0.25">
      <c r="A212" s="7" t="s">
        <v>308</v>
      </c>
      <c r="B212" t="s">
        <v>308</v>
      </c>
      <c r="C212" t="str">
        <f t="shared" si="4"/>
        <v>Volta RedondaVolta Redonda</v>
      </c>
      <c r="E212" s="49" t="s">
        <v>4713</v>
      </c>
    </row>
    <row r="213" spans="1:5" x14ac:dyDescent="0.25">
      <c r="A213" s="8" t="s">
        <v>754</v>
      </c>
      <c r="B213" t="s">
        <v>754</v>
      </c>
      <c r="C213" t="str">
        <f t="shared" si="4"/>
        <v>River PlateRiver Plate</v>
      </c>
      <c r="E213" s="49" t="s">
        <v>4713</v>
      </c>
    </row>
    <row r="214" spans="1:5" x14ac:dyDescent="0.25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4713</v>
      </c>
    </row>
    <row r="215" spans="1:5" x14ac:dyDescent="0.25">
      <c r="A215" s="8" t="s">
        <v>756</v>
      </c>
      <c r="B215" t="s">
        <v>756</v>
      </c>
      <c r="C215" t="str">
        <f t="shared" si="4"/>
        <v>Sport BoysSport Boys</v>
      </c>
      <c r="E215" s="49" t="s">
        <v>4713</v>
      </c>
    </row>
    <row r="216" spans="1:5" x14ac:dyDescent="0.25">
      <c r="A216" s="8" t="s">
        <v>758</v>
      </c>
      <c r="B216" t="s">
        <v>758</v>
      </c>
      <c r="C216" t="str">
        <f t="shared" si="4"/>
        <v>Brooklyn FCBrooklyn FC</v>
      </c>
      <c r="E216" s="49" t="s">
        <v>4713</v>
      </c>
    </row>
    <row r="217" spans="1:5" x14ac:dyDescent="0.25">
      <c r="A217" s="7" t="s">
        <v>767</v>
      </c>
      <c r="B217" t="s">
        <v>767</v>
      </c>
      <c r="C217" t="str">
        <f t="shared" si="4"/>
        <v>Chattanooga FCChattanooga FC</v>
      </c>
      <c r="E217" s="49" t="s">
        <v>4713</v>
      </c>
    </row>
    <row r="218" spans="1:5" x14ac:dyDescent="0.25">
      <c r="A218" s="7" t="s">
        <v>51</v>
      </c>
      <c r="B218" t="s">
        <v>860</v>
      </c>
      <c r="C218" t="str">
        <f t="shared" si="4"/>
        <v>Columbus Crew SCColumbus Crew</v>
      </c>
      <c r="E218" s="49" t="s">
        <v>4713</v>
      </c>
    </row>
    <row r="219" spans="1:5" x14ac:dyDescent="0.25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4713</v>
      </c>
    </row>
    <row r="220" spans="1:5" x14ac:dyDescent="0.25">
      <c r="A220" s="8" t="s">
        <v>762</v>
      </c>
      <c r="B220" t="s">
        <v>762</v>
      </c>
      <c r="C220" t="str">
        <f t="shared" si="4"/>
        <v>Indy ElevenIndy Eleven</v>
      </c>
      <c r="E220" s="49" t="s">
        <v>4713</v>
      </c>
    </row>
    <row r="221" spans="1:5" x14ac:dyDescent="0.25">
      <c r="A221" s="8" t="s">
        <v>769</v>
      </c>
      <c r="B221" t="s">
        <v>3707</v>
      </c>
      <c r="C221" t="str">
        <f t="shared" si="4"/>
        <v>LA Galaxy IIL.A Galaxy II</v>
      </c>
      <c r="E221" s="49" t="s">
        <v>4713</v>
      </c>
    </row>
    <row r="222" spans="1:5" x14ac:dyDescent="0.25">
      <c r="A222" s="7" t="s">
        <v>82</v>
      </c>
      <c r="B222" t="s">
        <v>82</v>
      </c>
      <c r="C222" t="str">
        <f t="shared" si="4"/>
        <v>Miami FCMiami FC</v>
      </c>
      <c r="E222" s="49" t="s">
        <v>4713</v>
      </c>
    </row>
    <row r="223" spans="1:5" x14ac:dyDescent="0.25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4713</v>
      </c>
    </row>
    <row r="224" spans="1:5" x14ac:dyDescent="0.25">
      <c r="A224" s="7" t="s">
        <v>771</v>
      </c>
      <c r="B224" t="s">
        <v>3131</v>
      </c>
      <c r="C224" t="str">
        <f t="shared" si="4"/>
        <v>MillonariosMillonarios FC</v>
      </c>
      <c r="E224" s="49" t="s">
        <v>4713</v>
      </c>
    </row>
    <row r="225" spans="1:5" x14ac:dyDescent="0.25">
      <c r="A225" s="8" t="s">
        <v>773</v>
      </c>
      <c r="B225" t="s">
        <v>1212</v>
      </c>
      <c r="C225" t="str">
        <f t="shared" si="4"/>
        <v>Alianza FC PanamaAlianza</v>
      </c>
      <c r="E225" s="49" t="s">
        <v>4713</v>
      </c>
    </row>
    <row r="226" spans="1:5" x14ac:dyDescent="0.25">
      <c r="A226" s="7" t="s">
        <v>45</v>
      </c>
      <c r="B226" t="s">
        <v>1870</v>
      </c>
      <c r="C226" t="str">
        <f t="shared" si="4"/>
        <v>Carolina Core FCCarolina Core</v>
      </c>
      <c r="E226" s="49" t="s">
        <v>4713</v>
      </c>
    </row>
    <row r="227" spans="1:5" x14ac:dyDescent="0.25">
      <c r="A227" s="7" t="s">
        <v>78</v>
      </c>
      <c r="B227" t="s">
        <v>864</v>
      </c>
      <c r="C227" t="str">
        <f t="shared" si="4"/>
        <v>CF MontrealMontreal Impact</v>
      </c>
      <c r="E227" s="49" t="s">
        <v>4713</v>
      </c>
    </row>
    <row r="228" spans="1:5" x14ac:dyDescent="0.25">
      <c r="A228" s="8" t="s">
        <v>76</v>
      </c>
      <c r="B228" t="s">
        <v>76</v>
      </c>
      <c r="C228" t="str">
        <f t="shared" si="4"/>
        <v>DC UnitedDC United</v>
      </c>
      <c r="E228" s="49" t="s">
        <v>4713</v>
      </c>
    </row>
    <row r="229" spans="1:5" x14ac:dyDescent="0.25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4713</v>
      </c>
    </row>
    <row r="230" spans="1:5" x14ac:dyDescent="0.25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4713</v>
      </c>
    </row>
    <row r="231" spans="1:5" x14ac:dyDescent="0.25">
      <c r="A231" s="8" t="s">
        <v>52</v>
      </c>
      <c r="B231" t="s">
        <v>861</v>
      </c>
      <c r="C231" t="str">
        <f t="shared" si="4"/>
        <v>New York City FCNew York City</v>
      </c>
      <c r="E231" s="49" t="s">
        <v>4713</v>
      </c>
    </row>
    <row r="232" spans="1:5" x14ac:dyDescent="0.25">
      <c r="A232" s="7" t="s">
        <v>94</v>
      </c>
      <c r="B232" t="s">
        <v>868</v>
      </c>
      <c r="C232" t="str">
        <f t="shared" si="4"/>
        <v>Orlando City SCOrlando City</v>
      </c>
      <c r="E232" s="49" t="s">
        <v>4713</v>
      </c>
    </row>
    <row r="233" spans="1:5" x14ac:dyDescent="0.25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4713</v>
      </c>
    </row>
    <row r="234" spans="1:5" x14ac:dyDescent="0.25">
      <c r="A234" s="8" t="s">
        <v>776</v>
      </c>
      <c r="B234" t="s">
        <v>1861</v>
      </c>
      <c r="C234" t="str">
        <f t="shared" si="4"/>
        <v>VascoVasco Da Gama RJ</v>
      </c>
      <c r="E234" s="49" t="s">
        <v>4713</v>
      </c>
    </row>
    <row r="235" spans="1:5" x14ac:dyDescent="0.25">
      <c r="A235" s="7" t="s">
        <v>428</v>
      </c>
      <c r="B235" t="s">
        <v>428</v>
      </c>
      <c r="C235" t="str">
        <f t="shared" si="4"/>
        <v>Real CartagenaReal Cartagena</v>
      </c>
      <c r="E235" s="49" t="s">
        <v>4713</v>
      </c>
    </row>
    <row r="236" spans="1:5" x14ac:dyDescent="0.25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4713</v>
      </c>
    </row>
    <row r="237" spans="1:5" x14ac:dyDescent="0.25">
      <c r="A237" s="8" t="s">
        <v>779</v>
      </c>
      <c r="B237" t="s">
        <v>3108</v>
      </c>
      <c r="C237" t="str">
        <f t="shared" si="4"/>
        <v>Universidad CatólicaCD Uni Catolica Santiago</v>
      </c>
      <c r="E237" s="49" t="s">
        <v>4713</v>
      </c>
    </row>
    <row r="238" spans="1:5" x14ac:dyDescent="0.25">
      <c r="A238" s="8" t="s">
        <v>75</v>
      </c>
      <c r="B238" t="s">
        <v>75</v>
      </c>
      <c r="C238" t="str">
        <f t="shared" si="4"/>
        <v>Houston DynamoHouston Dynamo</v>
      </c>
      <c r="E238" s="49" t="s">
        <v>4713</v>
      </c>
    </row>
    <row r="239" spans="1:5" x14ac:dyDescent="0.25">
      <c r="A239" s="7" t="s">
        <v>782</v>
      </c>
      <c r="B239" t="s">
        <v>1878</v>
      </c>
      <c r="C239" t="str">
        <f t="shared" si="4"/>
        <v>LanúsLanus</v>
      </c>
      <c r="E239" s="49" t="s">
        <v>4713</v>
      </c>
    </row>
    <row r="240" spans="1:5" x14ac:dyDescent="0.25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4713</v>
      </c>
    </row>
    <row r="241" spans="1:5" x14ac:dyDescent="0.25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4713</v>
      </c>
    </row>
    <row r="242" spans="1:5" x14ac:dyDescent="0.25">
      <c r="A242" s="7" t="s">
        <v>784</v>
      </c>
      <c r="B242" t="s">
        <v>3690</v>
      </c>
      <c r="C242" t="str">
        <f t="shared" si="4"/>
        <v>TulsaTulsa Roughnecks</v>
      </c>
      <c r="E242" s="49" t="s">
        <v>4713</v>
      </c>
    </row>
    <row r="243" spans="1:5" x14ac:dyDescent="0.25">
      <c r="A243" s="8" t="s">
        <v>785</v>
      </c>
      <c r="B243" t="s">
        <v>785</v>
      </c>
      <c r="C243" t="str">
        <f t="shared" si="4"/>
        <v>North Texas SCNorth Texas SC</v>
      </c>
      <c r="E243" s="49" t="s">
        <v>4713</v>
      </c>
    </row>
    <row r="244" spans="1:5" x14ac:dyDescent="0.25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4713</v>
      </c>
    </row>
    <row r="245" spans="1:5" x14ac:dyDescent="0.25">
      <c r="A245" s="8" t="s">
        <v>788</v>
      </c>
      <c r="B245" t="s">
        <v>3691</v>
      </c>
      <c r="C245" t="str">
        <f t="shared" si="4"/>
        <v>El Paso Locomotive FCEl Paso Locomotive</v>
      </c>
      <c r="E245" s="49" t="s">
        <v>4713</v>
      </c>
    </row>
    <row r="246" spans="1:5" x14ac:dyDescent="0.25">
      <c r="A246" s="7" t="s">
        <v>790</v>
      </c>
      <c r="B246" t="s">
        <v>3517</v>
      </c>
      <c r="C246" t="str">
        <f t="shared" si="4"/>
        <v>MelgarFBC Melgar</v>
      </c>
      <c r="E246" s="49" t="s">
        <v>4713</v>
      </c>
    </row>
    <row r="247" spans="1:5" x14ac:dyDescent="0.25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4713</v>
      </c>
    </row>
    <row r="248" spans="1:5" x14ac:dyDescent="0.25">
      <c r="A248" s="8" t="s">
        <v>793</v>
      </c>
      <c r="B248" t="s">
        <v>3508</v>
      </c>
      <c r="C248" t="str">
        <f t="shared" si="4"/>
        <v>CD UniversitarioUnion Deportivo Universitario</v>
      </c>
      <c r="E248" s="49" t="s">
        <v>4713</v>
      </c>
    </row>
    <row r="249" spans="1:5" x14ac:dyDescent="0.25">
      <c r="A249" s="7" t="s">
        <v>86</v>
      </c>
      <c r="B249" t="s">
        <v>86</v>
      </c>
      <c r="C249" t="str">
        <f t="shared" si="4"/>
        <v>San Diego FCSan Diego FC</v>
      </c>
      <c r="E249" s="49" t="s">
        <v>4713</v>
      </c>
    </row>
    <row r="250" spans="1:5" x14ac:dyDescent="0.25">
      <c r="A250" s="7" t="s">
        <v>795</v>
      </c>
      <c r="B250" t="s">
        <v>3693</v>
      </c>
      <c r="C250" t="str">
        <f t="shared" si="4"/>
        <v>Monterey Bay FCMonterey Bay</v>
      </c>
      <c r="E250" s="49" t="s">
        <v>4713</v>
      </c>
    </row>
    <row r="251" spans="1:5" x14ac:dyDescent="0.25">
      <c r="A251" s="8" t="s">
        <v>48</v>
      </c>
      <c r="B251" t="s">
        <v>48</v>
      </c>
      <c r="C251" t="str">
        <f t="shared" si="4"/>
        <v>Oakland RootsOakland Roots</v>
      </c>
      <c r="E251" s="49" t="s">
        <v>4713</v>
      </c>
    </row>
    <row r="252" spans="1:5" x14ac:dyDescent="0.25">
      <c r="A252" s="7" t="s">
        <v>89</v>
      </c>
      <c r="B252" t="s">
        <v>89</v>
      </c>
      <c r="C252" t="str">
        <f t="shared" si="4"/>
        <v>Los Angeles FCLos Angeles FC</v>
      </c>
      <c r="E252" s="49" t="s">
        <v>4713</v>
      </c>
    </row>
    <row r="253" spans="1:5" x14ac:dyDescent="0.25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4713</v>
      </c>
    </row>
    <row r="254" spans="1:5" x14ac:dyDescent="0.25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4713</v>
      </c>
    </row>
    <row r="255" spans="1:5" x14ac:dyDescent="0.25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4713</v>
      </c>
    </row>
    <row r="256" spans="1:5" x14ac:dyDescent="0.25">
      <c r="A256" s="7" t="s">
        <v>492</v>
      </c>
      <c r="B256" t="s">
        <v>492</v>
      </c>
      <c r="C256" t="str">
        <f t="shared" si="4"/>
        <v>Lambton JaffasLambton Jaffas</v>
      </c>
      <c r="E256" s="49" t="s">
        <v>4713</v>
      </c>
    </row>
    <row r="257" spans="1:5" x14ac:dyDescent="0.25">
      <c r="A257" s="8" t="s">
        <v>494</v>
      </c>
      <c r="B257" t="s">
        <v>2786</v>
      </c>
      <c r="C257" t="str">
        <f t="shared" si="4"/>
        <v>Queanbeyan CityQueanbeyan City FC</v>
      </c>
      <c r="E257" s="49" t="s">
        <v>4713</v>
      </c>
    </row>
    <row r="258" spans="1:5" x14ac:dyDescent="0.25">
      <c r="A258" s="7" t="s">
        <v>495</v>
      </c>
      <c r="B258" t="s">
        <v>495</v>
      </c>
      <c r="C258" t="str">
        <f t="shared" si="4"/>
        <v>Devonport CityDevonport City</v>
      </c>
      <c r="E258" s="49" t="s">
        <v>4713</v>
      </c>
    </row>
    <row r="259" spans="1:5" x14ac:dyDescent="0.25">
      <c r="A259" s="8" t="s">
        <v>23</v>
      </c>
      <c r="B259" t="s">
        <v>23</v>
      </c>
      <c r="C259" t="str">
        <f t="shared" si="4"/>
        <v>Launceston CityLaunceston City</v>
      </c>
      <c r="E259" s="49" t="s">
        <v>4713</v>
      </c>
    </row>
    <row r="260" spans="1:5" x14ac:dyDescent="0.25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4713</v>
      </c>
    </row>
    <row r="261" spans="1:5" x14ac:dyDescent="0.25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4713</v>
      </c>
    </row>
    <row r="262" spans="1:5" x14ac:dyDescent="0.25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4713</v>
      </c>
    </row>
    <row r="263" spans="1:5" x14ac:dyDescent="0.25">
      <c r="A263" s="8" t="s">
        <v>504</v>
      </c>
      <c r="B263" t="s">
        <v>2804</v>
      </c>
      <c r="C263" t="str">
        <f t="shared" si="4"/>
        <v>AvondaleAvondale Heights</v>
      </c>
      <c r="E263" s="49" t="s">
        <v>4713</v>
      </c>
    </row>
    <row r="264" spans="1:5" x14ac:dyDescent="0.25">
      <c r="A264" s="7" t="s">
        <v>506</v>
      </c>
      <c r="B264" t="s">
        <v>2800</v>
      </c>
      <c r="C264" t="str">
        <f t="shared" si="4"/>
        <v>White City FK BeogradWhite City</v>
      </c>
      <c r="E264" s="49" t="s">
        <v>4713</v>
      </c>
    </row>
    <row r="265" spans="1:5" x14ac:dyDescent="0.25">
      <c r="A265" s="8" t="s">
        <v>508</v>
      </c>
      <c r="B265" t="s">
        <v>508</v>
      </c>
      <c r="C265" t="str">
        <f t="shared" si="4"/>
        <v>Sturt LionsSturt Lions</v>
      </c>
      <c r="E265" s="49" t="s">
        <v>4713</v>
      </c>
    </row>
    <row r="266" spans="1:5" x14ac:dyDescent="0.25">
      <c r="A266" s="7" t="s">
        <v>510</v>
      </c>
      <c r="B266" t="s">
        <v>1287</v>
      </c>
      <c r="C266" t="str">
        <f t="shared" si="4"/>
        <v>PlayfordPlayford City</v>
      </c>
      <c r="E266" s="49" t="s">
        <v>4713</v>
      </c>
    </row>
    <row r="267" spans="1:5" x14ac:dyDescent="0.25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4713</v>
      </c>
    </row>
    <row r="268" spans="1:5" x14ac:dyDescent="0.25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4713</v>
      </c>
    </row>
    <row r="269" spans="1:5" x14ac:dyDescent="0.25">
      <c r="A269" s="8" t="s">
        <v>516</v>
      </c>
      <c r="B269" t="s">
        <v>2796</v>
      </c>
      <c r="C269" t="str">
        <f t="shared" si="5"/>
        <v>Charlestown AzzurriCharlestown City Blues</v>
      </c>
      <c r="E269" s="49" t="s">
        <v>4713</v>
      </c>
    </row>
    <row r="270" spans="1:5" x14ac:dyDescent="0.25">
      <c r="A270" s="8" t="s">
        <v>520</v>
      </c>
      <c r="B270" t="s">
        <v>520</v>
      </c>
      <c r="C270" t="str">
        <f t="shared" si="5"/>
        <v>Altona MagicAltona Magic</v>
      </c>
      <c r="E270" s="49" t="s">
        <v>4713</v>
      </c>
    </row>
    <row r="271" spans="1:5" x14ac:dyDescent="0.25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4713</v>
      </c>
    </row>
    <row r="272" spans="1:5" x14ac:dyDescent="0.25">
      <c r="A272" s="8" t="s">
        <v>525</v>
      </c>
      <c r="B272" t="s">
        <v>525</v>
      </c>
      <c r="C272" t="str">
        <f t="shared" si="5"/>
        <v>BalcattaBalcatta</v>
      </c>
      <c r="E272" s="49" t="s">
        <v>4713</v>
      </c>
    </row>
    <row r="273" spans="1:5" x14ac:dyDescent="0.25">
      <c r="A273" s="7" t="s">
        <v>393</v>
      </c>
      <c r="B273" t="s">
        <v>393</v>
      </c>
      <c r="C273" t="str">
        <f t="shared" si="5"/>
        <v>Bayswater CityBayswater City</v>
      </c>
      <c r="E273" s="49" t="s">
        <v>4713</v>
      </c>
    </row>
    <row r="274" spans="1:5" x14ac:dyDescent="0.25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4713</v>
      </c>
    </row>
    <row r="275" spans="1:5" x14ac:dyDescent="0.25">
      <c r="A275" s="8" t="s">
        <v>528</v>
      </c>
      <c r="B275" t="s">
        <v>528</v>
      </c>
      <c r="C275" t="str">
        <f t="shared" si="5"/>
        <v>ArmadaleArmadale</v>
      </c>
      <c r="E275" s="49" t="s">
        <v>4713</v>
      </c>
    </row>
    <row r="276" spans="1:5" x14ac:dyDescent="0.25">
      <c r="A276" s="7" t="s">
        <v>530</v>
      </c>
      <c r="B276" t="s">
        <v>2809</v>
      </c>
      <c r="C276" t="str">
        <f t="shared" si="5"/>
        <v>Olympic KingswayOlympic Kingsway SC</v>
      </c>
      <c r="E276" s="49" t="s">
        <v>4713</v>
      </c>
    </row>
    <row r="277" spans="1:5" x14ac:dyDescent="0.25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4713</v>
      </c>
    </row>
    <row r="278" spans="1:5" x14ac:dyDescent="0.25">
      <c r="A278" s="8" t="s">
        <v>535</v>
      </c>
      <c r="B278" t="s">
        <v>2790</v>
      </c>
      <c r="C278" t="str">
        <f t="shared" si="5"/>
        <v>University NSWUNSW</v>
      </c>
      <c r="E278" s="49" t="s">
        <v>4713</v>
      </c>
    </row>
    <row r="279" spans="1:5" x14ac:dyDescent="0.25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4713</v>
      </c>
    </row>
    <row r="280" spans="1:5" x14ac:dyDescent="0.25">
      <c r="A280" s="7" t="s">
        <v>538</v>
      </c>
      <c r="B280" t="s">
        <v>2798</v>
      </c>
      <c r="C280" t="str">
        <f t="shared" si="5"/>
        <v>Gold Coast UtdGold Coast United</v>
      </c>
      <c r="E280" s="49" t="s">
        <v>4713</v>
      </c>
    </row>
    <row r="281" spans="1:5" x14ac:dyDescent="0.25">
      <c r="A281" s="8" t="s">
        <v>540</v>
      </c>
      <c r="B281" t="s">
        <v>2792</v>
      </c>
      <c r="C281" t="str">
        <f t="shared" si="5"/>
        <v>Sydney FC U21Sydney U21</v>
      </c>
      <c r="E281" s="49" t="s">
        <v>4713</v>
      </c>
    </row>
    <row r="282" spans="1:5" x14ac:dyDescent="0.25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4713</v>
      </c>
    </row>
    <row r="283" spans="1:5" x14ac:dyDescent="0.25">
      <c r="A283" s="7" t="s">
        <v>547</v>
      </c>
      <c r="B283" t="s">
        <v>3124</v>
      </c>
      <c r="C283" t="str">
        <f t="shared" si="5"/>
        <v>Dalian Young Boy ReservesDalian Yingbo Reserves</v>
      </c>
      <c r="E283" s="49" t="s">
        <v>4713</v>
      </c>
    </row>
    <row r="284" spans="1:5" x14ac:dyDescent="0.25">
      <c r="A284" s="8" t="s">
        <v>545</v>
      </c>
      <c r="B284" t="s">
        <v>3118</v>
      </c>
      <c r="C284" t="str">
        <f t="shared" si="5"/>
        <v>Tianjin Jinmen TigersTianjin Teda</v>
      </c>
      <c r="E284" s="49" t="s">
        <v>4713</v>
      </c>
    </row>
    <row r="285" spans="1:5" x14ac:dyDescent="0.25">
      <c r="A285" s="8" t="s">
        <v>549</v>
      </c>
      <c r="B285" t="s">
        <v>549</v>
      </c>
      <c r="C285" t="str">
        <f t="shared" si="5"/>
        <v>West AdelaideWest Adelaide</v>
      </c>
      <c r="E285" s="49" t="s">
        <v>4713</v>
      </c>
    </row>
    <row r="286" spans="1:5" x14ac:dyDescent="0.25">
      <c r="A286" s="7" t="s">
        <v>551</v>
      </c>
      <c r="B286" t="s">
        <v>3631</v>
      </c>
      <c r="C286" t="str">
        <f t="shared" si="5"/>
        <v>Suwon BluewingsSuwon Samsung Bluewings</v>
      </c>
      <c r="E286" s="49" t="s">
        <v>4713</v>
      </c>
    </row>
    <row r="287" spans="1:5" x14ac:dyDescent="0.25">
      <c r="A287" s="8" t="s">
        <v>553</v>
      </c>
      <c r="B287" t="s">
        <v>553</v>
      </c>
      <c r="C287" t="str">
        <f t="shared" si="5"/>
        <v>Suwon FCSuwon FC</v>
      </c>
      <c r="E287" s="49" t="s">
        <v>4713</v>
      </c>
    </row>
    <row r="288" spans="1:5" x14ac:dyDescent="0.25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4713</v>
      </c>
    </row>
    <row r="289" spans="1:5" x14ac:dyDescent="0.25">
      <c r="A289" s="7" t="s">
        <v>555</v>
      </c>
      <c r="B289" t="s">
        <v>3634</v>
      </c>
      <c r="C289" t="str">
        <f t="shared" si="5"/>
        <v>Chungnam Asan FCAnsan Police</v>
      </c>
      <c r="E289" s="49" t="s">
        <v>4713</v>
      </c>
    </row>
    <row r="290" spans="1:5" x14ac:dyDescent="0.25">
      <c r="A290" s="8" t="s">
        <v>557</v>
      </c>
      <c r="B290" t="s">
        <v>3635</v>
      </c>
      <c r="C290" t="str">
        <f t="shared" si="5"/>
        <v>Gyeongnam FCGyeongnam</v>
      </c>
      <c r="E290" s="49" t="s">
        <v>4713</v>
      </c>
    </row>
    <row r="291" spans="1:5" x14ac:dyDescent="0.25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4713</v>
      </c>
    </row>
    <row r="292" spans="1:5" x14ac:dyDescent="0.25">
      <c r="A292" s="7" t="s">
        <v>560</v>
      </c>
      <c r="B292" t="s">
        <v>560</v>
      </c>
      <c r="C292" t="str">
        <f t="shared" si="5"/>
        <v>Nanjing CityNanjing City</v>
      </c>
      <c r="E292" s="49" t="s">
        <v>4713</v>
      </c>
    </row>
    <row r="293" spans="1:5" x14ac:dyDescent="0.25">
      <c r="A293" s="8" t="s">
        <v>255</v>
      </c>
      <c r="B293" t="s">
        <v>288</v>
      </c>
      <c r="C293" t="str">
        <f t="shared" si="5"/>
        <v>RFS IIRigas Futbola Skola II</v>
      </c>
      <c r="E293" s="49" t="s">
        <v>4713</v>
      </c>
    </row>
    <row r="294" spans="1:5" x14ac:dyDescent="0.25">
      <c r="A294" s="8" t="s">
        <v>566</v>
      </c>
      <c r="B294" t="s">
        <v>3126</v>
      </c>
      <c r="C294" t="str">
        <f t="shared" si="5"/>
        <v>Wenzhou FCYichun Grand Tiger</v>
      </c>
      <c r="E294" s="49" t="s">
        <v>4713</v>
      </c>
    </row>
    <row r="295" spans="1:5" x14ac:dyDescent="0.25">
      <c r="A295" s="8" t="s">
        <v>562</v>
      </c>
      <c r="B295" t="s">
        <v>3121</v>
      </c>
      <c r="C295" t="str">
        <f t="shared" si="5"/>
        <v>Guangdong GZ-PowerGuandong GZ-Power FC</v>
      </c>
      <c r="E295" s="49" t="s">
        <v>4713</v>
      </c>
    </row>
    <row r="296" spans="1:5" x14ac:dyDescent="0.25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4713</v>
      </c>
    </row>
    <row r="297" spans="1:5" x14ac:dyDescent="0.25">
      <c r="A297" s="7" t="s">
        <v>568</v>
      </c>
      <c r="B297" t="s">
        <v>568</v>
      </c>
      <c r="C297" t="str">
        <f t="shared" si="5"/>
        <v>Changchun XiduChangchun Xidu</v>
      </c>
      <c r="E297" s="49" t="s">
        <v>4713</v>
      </c>
    </row>
    <row r="298" spans="1:5" x14ac:dyDescent="0.25">
      <c r="A298" s="7" t="s">
        <v>572</v>
      </c>
      <c r="B298" t="s">
        <v>3122</v>
      </c>
      <c r="C298" t="str">
        <f t="shared" si="5"/>
        <v>Wuxi WugoWuxi Wugou</v>
      </c>
      <c r="E298" s="49" t="s">
        <v>4713</v>
      </c>
    </row>
    <row r="299" spans="1:5" x14ac:dyDescent="0.25">
      <c r="A299" s="7" t="s">
        <v>576</v>
      </c>
      <c r="B299" t="s">
        <v>576</v>
      </c>
      <c r="C299" t="str">
        <f t="shared" si="5"/>
        <v>Ganzhou RuishiGanzhou Ruishi</v>
      </c>
      <c r="E299" s="49" t="s">
        <v>4713</v>
      </c>
    </row>
    <row r="300" spans="1:5" x14ac:dyDescent="0.25">
      <c r="A300" s="8" t="s">
        <v>578</v>
      </c>
      <c r="B300" t="s">
        <v>578</v>
      </c>
      <c r="C300" t="str">
        <f t="shared" si="5"/>
        <v>Shenzhen 2028Shenzhen 2028</v>
      </c>
      <c r="E300" s="49" t="s">
        <v>4713</v>
      </c>
    </row>
    <row r="301" spans="1:5" x14ac:dyDescent="0.25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4713</v>
      </c>
    </row>
    <row r="302" spans="1:5" x14ac:dyDescent="0.25">
      <c r="A302" s="8" t="s">
        <v>574</v>
      </c>
      <c r="B302" t="s">
        <v>574</v>
      </c>
      <c r="C302" t="str">
        <f t="shared" si="5"/>
        <v>Nantong ZhiyunNantong Zhiyun</v>
      </c>
      <c r="E302" s="49" t="s">
        <v>4713</v>
      </c>
    </row>
    <row r="303" spans="1:5" x14ac:dyDescent="0.25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4713</v>
      </c>
    </row>
    <row r="304" spans="1:5" x14ac:dyDescent="0.25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4713</v>
      </c>
    </row>
    <row r="305" spans="1:5" x14ac:dyDescent="0.25">
      <c r="A305" s="8" t="s">
        <v>222</v>
      </c>
      <c r="B305" t="s">
        <v>1343</v>
      </c>
      <c r="C305" t="str">
        <f t="shared" si="5"/>
        <v>KaPaKapylan Pallo</v>
      </c>
      <c r="E305" s="49" t="s">
        <v>4713</v>
      </c>
    </row>
    <row r="306" spans="1:5" x14ac:dyDescent="0.25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4713</v>
      </c>
    </row>
    <row r="307" spans="1:5" x14ac:dyDescent="0.25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4713</v>
      </c>
    </row>
    <row r="308" spans="1:5" x14ac:dyDescent="0.25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4713</v>
      </c>
    </row>
    <row r="309" spans="1:5" x14ac:dyDescent="0.25">
      <c r="A309" s="7" t="s">
        <v>258</v>
      </c>
      <c r="B309" t="s">
        <v>258</v>
      </c>
      <c r="C309" t="str">
        <f t="shared" si="5"/>
        <v>Djurgardens IFDjurgardens IF</v>
      </c>
      <c r="E309" s="49" t="s">
        <v>4713</v>
      </c>
    </row>
    <row r="310" spans="1:5" x14ac:dyDescent="0.25">
      <c r="A310" s="8" t="s">
        <v>600</v>
      </c>
      <c r="B310" t="s">
        <v>600</v>
      </c>
      <c r="C310" t="str">
        <f t="shared" si="5"/>
        <v>IK BrageIK Brage</v>
      </c>
      <c r="E310" s="49" t="s">
        <v>4713</v>
      </c>
    </row>
    <row r="311" spans="1:5" x14ac:dyDescent="0.25">
      <c r="A311" s="7" t="s">
        <v>223</v>
      </c>
      <c r="B311" t="s">
        <v>1344</v>
      </c>
      <c r="C311" t="str">
        <f t="shared" si="5"/>
        <v>Klubi-04Klubi 04</v>
      </c>
      <c r="E311" s="49" t="s">
        <v>4713</v>
      </c>
    </row>
    <row r="312" spans="1:5" x14ac:dyDescent="0.25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4713</v>
      </c>
    </row>
    <row r="313" spans="1:5" x14ac:dyDescent="0.25">
      <c r="A313" s="8" t="s">
        <v>593</v>
      </c>
      <c r="B313" t="s">
        <v>593</v>
      </c>
      <c r="C313" t="str">
        <f t="shared" si="5"/>
        <v>KTPKTP</v>
      </c>
      <c r="E313" s="49" t="s">
        <v>4713</v>
      </c>
    </row>
    <row r="314" spans="1:5" x14ac:dyDescent="0.25">
      <c r="A314" s="7" t="s">
        <v>595</v>
      </c>
      <c r="B314" t="s">
        <v>3209</v>
      </c>
      <c r="C314" t="str">
        <f t="shared" si="5"/>
        <v>Ekenas IFEIF</v>
      </c>
      <c r="E314" s="49" t="s">
        <v>4713</v>
      </c>
    </row>
    <row r="315" spans="1:5" x14ac:dyDescent="0.25">
      <c r="A315" s="8" t="s">
        <v>590</v>
      </c>
      <c r="B315" t="s">
        <v>590</v>
      </c>
      <c r="C315" t="str">
        <f t="shared" si="5"/>
        <v>FK KyzylzharFK Kyzylzhar</v>
      </c>
      <c r="E315" s="49" t="s">
        <v>4713</v>
      </c>
    </row>
    <row r="316" spans="1:5" x14ac:dyDescent="0.25">
      <c r="A316" s="7" t="s">
        <v>601</v>
      </c>
      <c r="B316" t="s">
        <v>601</v>
      </c>
      <c r="C316" t="str">
        <f t="shared" si="5"/>
        <v>AC OuluAC Oulu</v>
      </c>
      <c r="E316" s="49" t="s">
        <v>4713</v>
      </c>
    </row>
    <row r="317" spans="1:5" x14ac:dyDescent="0.25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4713</v>
      </c>
    </row>
    <row r="318" spans="1:5" x14ac:dyDescent="0.25">
      <c r="A318" s="7" t="s">
        <v>609</v>
      </c>
      <c r="B318" t="s">
        <v>3343</v>
      </c>
      <c r="C318" t="str">
        <f t="shared" si="5"/>
        <v>Throttur VogumThrottur Vogar</v>
      </c>
      <c r="E318" s="49" t="s">
        <v>4713</v>
      </c>
    </row>
    <row r="319" spans="1:5" x14ac:dyDescent="0.25">
      <c r="A319" s="8" t="s">
        <v>611</v>
      </c>
      <c r="B319" t="s">
        <v>3384</v>
      </c>
      <c r="C319" t="str">
        <f t="shared" si="5"/>
        <v>JFK VentspilsVentspils</v>
      </c>
      <c r="E319" s="49" t="s">
        <v>4713</v>
      </c>
    </row>
    <row r="320" spans="1:5" x14ac:dyDescent="0.25">
      <c r="A320" s="7" t="s">
        <v>612</v>
      </c>
      <c r="B320" t="s">
        <v>3389</v>
      </c>
      <c r="C320" t="str">
        <f t="shared" si="5"/>
        <v>FK Siauliai IIFC Siauliai II</v>
      </c>
      <c r="E320" s="49" t="s">
        <v>4713</v>
      </c>
    </row>
    <row r="321" spans="1:5" x14ac:dyDescent="0.25">
      <c r="A321" s="8" t="s">
        <v>607</v>
      </c>
      <c r="B321" t="s">
        <v>1361</v>
      </c>
      <c r="C321" t="str">
        <f t="shared" si="5"/>
        <v>Fylkir ReykjavikFylkir</v>
      </c>
      <c r="E321" s="49" t="s">
        <v>4713</v>
      </c>
    </row>
    <row r="322" spans="1:5" x14ac:dyDescent="0.25">
      <c r="A322" s="8" t="s">
        <v>614</v>
      </c>
      <c r="B322" t="s">
        <v>614</v>
      </c>
      <c r="C322" t="str">
        <f t="shared" si="5"/>
        <v>IK StartIK Start</v>
      </c>
      <c r="E322" s="49" t="s">
        <v>4713</v>
      </c>
    </row>
    <row r="323" spans="1:5" x14ac:dyDescent="0.25">
      <c r="A323" s="8" t="s">
        <v>603</v>
      </c>
      <c r="B323" t="s">
        <v>3205</v>
      </c>
      <c r="C323" t="str">
        <f t="shared" si="5"/>
        <v>VPS VaasaVaasa PS</v>
      </c>
      <c r="E323" s="49" t="s">
        <v>4713</v>
      </c>
    </row>
    <row r="324" spans="1:5" x14ac:dyDescent="0.25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4713</v>
      </c>
    </row>
    <row r="325" spans="1:5" x14ac:dyDescent="0.25">
      <c r="A325" s="7" t="s">
        <v>616</v>
      </c>
      <c r="B325" t="s">
        <v>3380</v>
      </c>
      <c r="C325" t="str">
        <f t="shared" si="5"/>
        <v>Okzhetpes KokshetauOkzhetpes</v>
      </c>
      <c r="E325" s="49" t="s">
        <v>4713</v>
      </c>
    </row>
    <row r="326" spans="1:5" x14ac:dyDescent="0.25">
      <c r="A326" s="8" t="s">
        <v>622</v>
      </c>
      <c r="B326" t="s">
        <v>3390</v>
      </c>
      <c r="C326" t="str">
        <f t="shared" si="5"/>
        <v>FK EkranasEkranas</v>
      </c>
      <c r="E326" s="49" t="s">
        <v>4713</v>
      </c>
    </row>
    <row r="327" spans="1:5" x14ac:dyDescent="0.25">
      <c r="A327" s="8" t="s">
        <v>618</v>
      </c>
      <c r="B327" t="s">
        <v>618</v>
      </c>
      <c r="C327" t="str">
        <f t="shared" si="5"/>
        <v>JippoJippo</v>
      </c>
      <c r="E327" s="49" t="s">
        <v>4713</v>
      </c>
    </row>
    <row r="328" spans="1:5" x14ac:dyDescent="0.25">
      <c r="A328" s="7" t="s">
        <v>620</v>
      </c>
      <c r="B328" t="s">
        <v>620</v>
      </c>
      <c r="C328" t="str">
        <f t="shared" si="5"/>
        <v>Marupes SCMarupes SC</v>
      </c>
      <c r="E328" s="49" t="s">
        <v>4713</v>
      </c>
    </row>
    <row r="329" spans="1:5" x14ac:dyDescent="0.25">
      <c r="A329" s="8" t="s">
        <v>625</v>
      </c>
      <c r="B329" t="s">
        <v>355</v>
      </c>
      <c r="C329" t="str">
        <f t="shared" si="5"/>
        <v>Mjallby AIFMjallby</v>
      </c>
      <c r="E329" s="49" t="s">
        <v>4713</v>
      </c>
    </row>
    <row r="330" spans="1:5" x14ac:dyDescent="0.25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4713</v>
      </c>
    </row>
    <row r="331" spans="1:5" x14ac:dyDescent="0.25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4713</v>
      </c>
    </row>
    <row r="332" spans="1:5" x14ac:dyDescent="0.25">
      <c r="A332" s="8" t="s">
        <v>630</v>
      </c>
      <c r="B332" t="s">
        <v>3358</v>
      </c>
      <c r="C332" t="str">
        <f t="shared" ref="C332:C384" si="6">A332&amp;B332</f>
        <v>WaterfordWaterford United</v>
      </c>
      <c r="E332" s="49" t="s">
        <v>4713</v>
      </c>
    </row>
    <row r="333" spans="1:5" x14ac:dyDescent="0.25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4713</v>
      </c>
    </row>
    <row r="334" spans="1:5" x14ac:dyDescent="0.25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4713</v>
      </c>
    </row>
    <row r="335" spans="1:5" x14ac:dyDescent="0.25">
      <c r="A335" s="8" t="s">
        <v>634</v>
      </c>
      <c r="B335" t="s">
        <v>634</v>
      </c>
      <c r="C335" t="str">
        <f t="shared" si="6"/>
        <v>KFG GardabaerKFG Gardabaer</v>
      </c>
      <c r="E335" s="49" t="s">
        <v>4713</v>
      </c>
    </row>
    <row r="336" spans="1:5" x14ac:dyDescent="0.25">
      <c r="A336" s="7" t="s">
        <v>640</v>
      </c>
      <c r="B336" t="s">
        <v>3437</v>
      </c>
      <c r="C336" t="str">
        <f t="shared" si="6"/>
        <v>Lyn 1896Lyn</v>
      </c>
      <c r="E336" s="49" t="s">
        <v>4713</v>
      </c>
    </row>
    <row r="337" spans="1:5" x14ac:dyDescent="0.25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4713</v>
      </c>
    </row>
    <row r="338" spans="1:5" x14ac:dyDescent="0.25">
      <c r="A338" s="7" t="s">
        <v>644</v>
      </c>
      <c r="B338" t="s">
        <v>3344</v>
      </c>
      <c r="C338" t="str">
        <f t="shared" si="6"/>
        <v>UMF SelfossSelfoss</v>
      </c>
      <c r="E338" s="49" t="s">
        <v>4713</v>
      </c>
    </row>
    <row r="339" spans="1:5" x14ac:dyDescent="0.25">
      <c r="A339" s="8" t="s">
        <v>646</v>
      </c>
      <c r="B339" t="s">
        <v>1324</v>
      </c>
      <c r="C339" t="str">
        <f t="shared" si="6"/>
        <v>TigreClub Atletico Tigre</v>
      </c>
      <c r="E339" s="49" t="s">
        <v>4713</v>
      </c>
    </row>
    <row r="340" spans="1:5" x14ac:dyDescent="0.25">
      <c r="A340" s="7" t="s">
        <v>654</v>
      </c>
      <c r="B340" t="s">
        <v>2771</v>
      </c>
      <c r="C340" t="str">
        <f t="shared" si="6"/>
        <v>Deportivo EspañolDeportivo Espanol</v>
      </c>
      <c r="E340" s="49" t="s">
        <v>4713</v>
      </c>
    </row>
    <row r="341" spans="1:5" x14ac:dyDescent="0.25">
      <c r="A341" s="7" t="s">
        <v>657</v>
      </c>
      <c r="B341" t="s">
        <v>657</v>
      </c>
      <c r="C341" t="str">
        <f t="shared" si="6"/>
        <v>Club MercedesClub Mercedes</v>
      </c>
      <c r="E341" s="49" t="s">
        <v>4713</v>
      </c>
    </row>
    <row r="342" spans="1:5" x14ac:dyDescent="0.25">
      <c r="A342" s="8" t="s">
        <v>659</v>
      </c>
      <c r="B342" t="s">
        <v>2776</v>
      </c>
      <c r="C342" t="str">
        <f t="shared" si="6"/>
        <v>Deportivo MuñizDeportivo Muniz</v>
      </c>
      <c r="E342" s="49" t="s">
        <v>4713</v>
      </c>
    </row>
    <row r="343" spans="1:5" x14ac:dyDescent="0.25">
      <c r="A343" s="8" t="s">
        <v>677</v>
      </c>
      <c r="B343" t="s">
        <v>3678</v>
      </c>
      <c r="C343" t="str">
        <f t="shared" si="6"/>
        <v>CerroCA Cerro</v>
      </c>
      <c r="E343" s="49" t="s">
        <v>4713</v>
      </c>
    </row>
    <row r="344" spans="1:5" x14ac:dyDescent="0.25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4713</v>
      </c>
    </row>
    <row r="345" spans="1:5" x14ac:dyDescent="0.25">
      <c r="A345" s="7" t="s">
        <v>649</v>
      </c>
      <c r="B345" t="s">
        <v>2755</v>
      </c>
      <c r="C345" t="str">
        <f t="shared" si="6"/>
        <v>Club Ciudad de BolivarCiudad de Bolivar</v>
      </c>
      <c r="E345" s="49" t="s">
        <v>4713</v>
      </c>
    </row>
    <row r="346" spans="1:5" x14ac:dyDescent="0.25">
      <c r="A346" s="8" t="s">
        <v>673</v>
      </c>
      <c r="B346" t="s">
        <v>673</v>
      </c>
      <c r="C346" t="str">
        <f t="shared" si="6"/>
        <v>BryneBryne</v>
      </c>
      <c r="E346" s="49" t="s">
        <v>4713</v>
      </c>
    </row>
    <row r="347" spans="1:5" x14ac:dyDescent="0.25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4713</v>
      </c>
    </row>
    <row r="348" spans="1:5" x14ac:dyDescent="0.25">
      <c r="A348" s="8" t="s">
        <v>317</v>
      </c>
      <c r="B348" t="s">
        <v>317</v>
      </c>
      <c r="C348" t="str">
        <f t="shared" si="6"/>
        <v>Centro EspanolCentro Espanol</v>
      </c>
      <c r="E348" s="49" t="s">
        <v>4713</v>
      </c>
    </row>
    <row r="349" spans="1:5" x14ac:dyDescent="0.25">
      <c r="A349" s="7" t="s">
        <v>675</v>
      </c>
      <c r="B349" t="s">
        <v>675</v>
      </c>
      <c r="C349" t="str">
        <f t="shared" si="6"/>
        <v>Atletico GrauAtletico Grau</v>
      </c>
      <c r="E349" s="49" t="s">
        <v>4713</v>
      </c>
    </row>
    <row r="350" spans="1:5" x14ac:dyDescent="0.25">
      <c r="A350" s="7" t="s">
        <v>679</v>
      </c>
      <c r="B350" t="s">
        <v>3360</v>
      </c>
      <c r="C350" t="str">
        <f t="shared" si="6"/>
        <v>Wexford FCWexford Youths</v>
      </c>
      <c r="E350" s="49" t="s">
        <v>4713</v>
      </c>
    </row>
    <row r="351" spans="1:5" x14ac:dyDescent="0.25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4713</v>
      </c>
    </row>
    <row r="352" spans="1:5" x14ac:dyDescent="0.25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4713</v>
      </c>
    </row>
    <row r="353" spans="1:5" x14ac:dyDescent="0.25">
      <c r="A353" s="7" t="s">
        <v>683</v>
      </c>
      <c r="B353" t="s">
        <v>683</v>
      </c>
      <c r="C353" t="str">
        <f t="shared" si="6"/>
        <v>Nueva ChicagoNueva Chicago</v>
      </c>
      <c r="E353" s="49" t="s">
        <v>4713</v>
      </c>
    </row>
    <row r="354" spans="1:5" x14ac:dyDescent="0.25">
      <c r="A354" s="7" t="s">
        <v>691</v>
      </c>
      <c r="B354" t="s">
        <v>3107</v>
      </c>
      <c r="C354" t="str">
        <f t="shared" si="6"/>
        <v>Universidad de ConcepciónUniversidad de Concepcion</v>
      </c>
      <c r="E354" s="49" t="s">
        <v>4713</v>
      </c>
    </row>
    <row r="355" spans="1:5" x14ac:dyDescent="0.25">
      <c r="A355" s="8" t="s">
        <v>693</v>
      </c>
      <c r="B355" t="s">
        <v>3110</v>
      </c>
      <c r="C355" t="str">
        <f t="shared" si="6"/>
        <v>San LuisSan Luis Quillota</v>
      </c>
      <c r="E355" s="49" t="s">
        <v>4713</v>
      </c>
    </row>
    <row r="356" spans="1:5" x14ac:dyDescent="0.25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4713</v>
      </c>
    </row>
    <row r="357" spans="1:5" x14ac:dyDescent="0.25">
      <c r="A357" s="7" t="s">
        <v>687</v>
      </c>
      <c r="B357" t="s">
        <v>3043</v>
      </c>
      <c r="C357" t="str">
        <f t="shared" si="6"/>
        <v>Nacional-AMNacional AM</v>
      </c>
      <c r="E357" s="49" t="s">
        <v>4713</v>
      </c>
    </row>
    <row r="358" spans="1:5" x14ac:dyDescent="0.25">
      <c r="A358" s="8" t="s">
        <v>689</v>
      </c>
      <c r="B358" t="s">
        <v>3045</v>
      </c>
      <c r="C358" t="str">
        <f t="shared" si="6"/>
        <v>UberlândiaUberlandia MG</v>
      </c>
      <c r="E358" s="49" t="s">
        <v>4713</v>
      </c>
    </row>
    <row r="359" spans="1:5" x14ac:dyDescent="0.25">
      <c r="A359" s="7" t="s">
        <v>699</v>
      </c>
      <c r="B359" t="s">
        <v>2758</v>
      </c>
      <c r="C359" t="str">
        <f t="shared" si="6"/>
        <v>Colón de Santa FeClub Atletico Colon</v>
      </c>
      <c r="E359" s="49" t="s">
        <v>4713</v>
      </c>
    </row>
    <row r="360" spans="1:5" x14ac:dyDescent="0.25">
      <c r="A360" s="8" t="s">
        <v>701</v>
      </c>
      <c r="B360" t="s">
        <v>330</v>
      </c>
      <c r="C360" t="str">
        <f t="shared" si="6"/>
        <v>MidlandFerrocarril Midland</v>
      </c>
      <c r="E360" s="49" t="s">
        <v>4713</v>
      </c>
    </row>
    <row r="361" spans="1:5" x14ac:dyDescent="0.25">
      <c r="A361" s="8" t="s">
        <v>707</v>
      </c>
      <c r="B361" t="s">
        <v>2764</v>
      </c>
      <c r="C361" t="str">
        <f t="shared" si="6"/>
        <v>Villa DálmineVilla Dalmine</v>
      </c>
      <c r="E361" s="49" t="s">
        <v>4713</v>
      </c>
    </row>
    <row r="362" spans="1:5" x14ac:dyDescent="0.25">
      <c r="A362" s="7" t="s">
        <v>709</v>
      </c>
      <c r="B362" t="s">
        <v>2765</v>
      </c>
      <c r="C362" t="str">
        <f t="shared" si="6"/>
        <v>San Martín BurzacoSan Martin De Burzaco</v>
      </c>
      <c r="E362" s="49" t="s">
        <v>4713</v>
      </c>
    </row>
    <row r="363" spans="1:5" x14ac:dyDescent="0.25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4713</v>
      </c>
    </row>
    <row r="364" spans="1:5" x14ac:dyDescent="0.25">
      <c r="A364" s="7" t="s">
        <v>713</v>
      </c>
      <c r="B364" t="s">
        <v>713</v>
      </c>
      <c r="C364" t="str">
        <f t="shared" si="6"/>
        <v>Real PilarReal Pilar</v>
      </c>
      <c r="E364" s="49" t="s">
        <v>4713</v>
      </c>
    </row>
    <row r="365" spans="1:5" x14ac:dyDescent="0.25">
      <c r="A365" s="8" t="s">
        <v>715</v>
      </c>
      <c r="B365" t="s">
        <v>715</v>
      </c>
      <c r="C365" t="str">
        <f t="shared" si="6"/>
        <v>UAI UrquizaUAI Urquiza</v>
      </c>
      <c r="E365" s="49" t="s">
        <v>4713</v>
      </c>
    </row>
    <row r="366" spans="1:5" x14ac:dyDescent="0.25">
      <c r="A366" s="7" t="s">
        <v>717</v>
      </c>
      <c r="B366" t="s">
        <v>2768</v>
      </c>
      <c r="C366" t="str">
        <f t="shared" si="6"/>
        <v>Arsenal de SarandíArsenal de Sarandi</v>
      </c>
      <c r="E366" s="49" t="s">
        <v>4713</v>
      </c>
    </row>
    <row r="367" spans="1:5" x14ac:dyDescent="0.25">
      <c r="A367" s="7" t="s">
        <v>721</v>
      </c>
      <c r="B367" t="s">
        <v>2761</v>
      </c>
      <c r="C367" t="str">
        <f t="shared" si="6"/>
        <v>LiniersCSD Liniers</v>
      </c>
      <c r="E367" s="49" t="s">
        <v>4713</v>
      </c>
    </row>
    <row r="368" spans="1:5" x14ac:dyDescent="0.25">
      <c r="A368" s="7" t="s">
        <v>730</v>
      </c>
      <c r="B368" t="s">
        <v>3039</v>
      </c>
      <c r="C368" t="str">
        <f t="shared" si="6"/>
        <v>MaranhãoMaranhao</v>
      </c>
      <c r="E368" s="49" t="s">
        <v>4713</v>
      </c>
    </row>
    <row r="369" spans="1:5" x14ac:dyDescent="0.25">
      <c r="A369" s="8" t="s">
        <v>723</v>
      </c>
      <c r="B369" t="s">
        <v>723</v>
      </c>
      <c r="C369" t="str">
        <f t="shared" si="6"/>
        <v>ExcursionistasExcursionistas</v>
      </c>
      <c r="E369" s="49" t="s">
        <v>4713</v>
      </c>
    </row>
    <row r="370" spans="1:5" x14ac:dyDescent="0.25">
      <c r="A370" s="8" t="s">
        <v>727</v>
      </c>
      <c r="B370" t="s">
        <v>2770</v>
      </c>
      <c r="C370" t="str">
        <f t="shared" si="6"/>
        <v>San CarlosCA Villa San Carlos</v>
      </c>
      <c r="E370" s="49" t="s">
        <v>4713</v>
      </c>
    </row>
    <row r="371" spans="1:5" x14ac:dyDescent="0.25">
      <c r="A371" s="8" t="s">
        <v>697</v>
      </c>
      <c r="B371" t="s">
        <v>2753</v>
      </c>
      <c r="C371" t="str">
        <f t="shared" si="6"/>
        <v>Talleres de CórdobaTalleres de Cordoba</v>
      </c>
      <c r="E371" s="49" t="s">
        <v>4713</v>
      </c>
    </row>
    <row r="372" spans="1:5" x14ac:dyDescent="0.25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4713</v>
      </c>
    </row>
    <row r="373" spans="1:5" x14ac:dyDescent="0.25">
      <c r="A373" s="7" t="s">
        <v>682</v>
      </c>
      <c r="B373" t="s">
        <v>2756</v>
      </c>
      <c r="C373" t="str">
        <f t="shared" si="6"/>
        <v>Atletico RafaelaAtletico de Rafaela</v>
      </c>
      <c r="E373" s="49" t="s">
        <v>4713</v>
      </c>
    </row>
    <row r="374" spans="1:5" x14ac:dyDescent="0.25">
      <c r="A374" s="8" t="s">
        <v>732</v>
      </c>
      <c r="B374" t="s">
        <v>732</v>
      </c>
      <c r="C374" t="str">
        <f t="shared" si="6"/>
        <v>FigueirenseFigueirense</v>
      </c>
      <c r="E374" s="49" t="s">
        <v>4713</v>
      </c>
    </row>
    <row r="375" spans="1:5" x14ac:dyDescent="0.25">
      <c r="A375" s="7" t="s">
        <v>734</v>
      </c>
      <c r="B375" t="s">
        <v>734</v>
      </c>
      <c r="C375" t="str">
        <f t="shared" si="6"/>
        <v>CiencianoCienciano</v>
      </c>
      <c r="E375" s="49" t="s">
        <v>4713</v>
      </c>
    </row>
    <row r="376" spans="1:5" x14ac:dyDescent="0.25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4713</v>
      </c>
    </row>
    <row r="377" spans="1:5" x14ac:dyDescent="0.25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4713</v>
      </c>
    </row>
    <row r="378" spans="1:5" x14ac:dyDescent="0.25">
      <c r="A378" s="7" t="s">
        <v>741</v>
      </c>
      <c r="B378" t="s">
        <v>3679</v>
      </c>
      <c r="C378" t="str">
        <f t="shared" si="6"/>
        <v>JuventudCA Juventud</v>
      </c>
      <c r="E378" s="49" t="s">
        <v>4713</v>
      </c>
    </row>
    <row r="379" spans="1:5" x14ac:dyDescent="0.25">
      <c r="A379" s="8" t="s">
        <v>739</v>
      </c>
      <c r="B379" t="s">
        <v>739</v>
      </c>
      <c r="C379" t="str">
        <f t="shared" si="6"/>
        <v>Toronto FC IIToronto FC II</v>
      </c>
      <c r="E379" s="49" t="s">
        <v>4713</v>
      </c>
    </row>
    <row r="380" spans="1:5" x14ac:dyDescent="0.25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4713</v>
      </c>
    </row>
    <row r="381" spans="1:5" x14ac:dyDescent="0.25">
      <c r="A381" s="7" t="s">
        <v>267</v>
      </c>
      <c r="B381" t="s">
        <v>267</v>
      </c>
      <c r="C381" t="str">
        <f t="shared" si="6"/>
        <v>Real OruroReal Oruro</v>
      </c>
      <c r="E381" s="49" t="s">
        <v>4713</v>
      </c>
    </row>
    <row r="382" spans="1:5" x14ac:dyDescent="0.25">
      <c r="A382" s="8" t="s">
        <v>67</v>
      </c>
      <c r="B382" t="s">
        <v>67</v>
      </c>
      <c r="C382" t="str">
        <f t="shared" si="6"/>
        <v>InternacionalInternacional</v>
      </c>
      <c r="E382" s="49" t="s">
        <v>4713</v>
      </c>
    </row>
    <row r="383" spans="1:5" x14ac:dyDescent="0.25">
      <c r="A383" s="8" t="s">
        <v>750</v>
      </c>
      <c r="B383" t="s">
        <v>3111</v>
      </c>
      <c r="C383" t="str">
        <f t="shared" si="6"/>
        <v>Club Deportes Santa CruzDeportes Santa Cruz</v>
      </c>
      <c r="E383" s="49" t="s">
        <v>4713</v>
      </c>
    </row>
    <row r="384" spans="1:5" x14ac:dyDescent="0.25">
      <c r="A384" s="8" t="s">
        <v>746</v>
      </c>
      <c r="B384" t="s">
        <v>3041</v>
      </c>
      <c r="C384" t="str">
        <f t="shared" si="6"/>
        <v>ItabaianaItabaiana SE</v>
      </c>
      <c r="E384" s="49" t="s">
        <v>4713</v>
      </c>
    </row>
    <row r="385" spans="1:5" x14ac:dyDescent="0.25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4713</v>
      </c>
    </row>
    <row r="386" spans="1:5" x14ac:dyDescent="0.25">
      <c r="A386" s="7" t="s">
        <v>65</v>
      </c>
      <c r="B386" t="s">
        <v>65</v>
      </c>
      <c r="C386" t="str">
        <f t="shared" si="7"/>
        <v>ChapecoenseChapecoense</v>
      </c>
      <c r="E386" s="49" t="s">
        <v>4713</v>
      </c>
    </row>
    <row r="387" spans="1:5" x14ac:dyDescent="0.25">
      <c r="A387" s="7" t="s">
        <v>185</v>
      </c>
      <c r="B387" t="s">
        <v>3511</v>
      </c>
      <c r="C387" t="str">
        <f t="shared" si="7"/>
        <v>NacionalClub Nacional</v>
      </c>
      <c r="E387" s="49" t="s">
        <v>4713</v>
      </c>
    </row>
    <row r="388" spans="1:5" x14ac:dyDescent="0.25">
      <c r="A388" s="8" t="s">
        <v>752</v>
      </c>
      <c r="B388" t="s">
        <v>2757</v>
      </c>
      <c r="C388" t="str">
        <f t="shared" si="7"/>
        <v>TemperleyCA Temperley</v>
      </c>
      <c r="E388" s="49" t="s">
        <v>4713</v>
      </c>
    </row>
    <row r="389" spans="1:5" x14ac:dyDescent="0.25">
      <c r="A389" s="7" t="s">
        <v>753</v>
      </c>
      <c r="B389" t="s">
        <v>3042</v>
      </c>
      <c r="C389" t="str">
        <f t="shared" si="7"/>
        <v>Anapolis FCAnapolis GO</v>
      </c>
      <c r="E389" s="49" t="s">
        <v>4713</v>
      </c>
    </row>
    <row r="390" spans="1:5" x14ac:dyDescent="0.25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4713</v>
      </c>
    </row>
    <row r="391" spans="1:5" x14ac:dyDescent="0.25">
      <c r="A391" s="7" t="s">
        <v>63</v>
      </c>
      <c r="B391" t="s">
        <v>63</v>
      </c>
      <c r="C391" t="str">
        <f t="shared" si="7"/>
        <v>Charlotte FCCharlotte FC</v>
      </c>
      <c r="E391" s="49" t="s">
        <v>4713</v>
      </c>
    </row>
    <row r="392" spans="1:5" x14ac:dyDescent="0.25">
      <c r="A392" s="8" t="s">
        <v>757</v>
      </c>
      <c r="B392" t="s">
        <v>757</v>
      </c>
      <c r="C392" t="str">
        <f t="shared" si="7"/>
        <v>AD TarmaAD Tarma</v>
      </c>
      <c r="E392" s="49" t="s">
        <v>4713</v>
      </c>
    </row>
    <row r="393" spans="1:5" x14ac:dyDescent="0.25">
      <c r="A393" s="8" t="s">
        <v>759</v>
      </c>
      <c r="B393" t="s">
        <v>759</v>
      </c>
      <c r="C393" t="str">
        <f t="shared" si="7"/>
        <v>San Antonio FCSan Antonio FC</v>
      </c>
      <c r="E393" s="49" t="s">
        <v>4713</v>
      </c>
    </row>
    <row r="394" spans="1:5" x14ac:dyDescent="0.25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4713</v>
      </c>
    </row>
    <row r="395" spans="1:5" x14ac:dyDescent="0.25">
      <c r="A395" s="7" t="s">
        <v>53</v>
      </c>
      <c r="B395" t="s">
        <v>53</v>
      </c>
      <c r="C395" t="str">
        <f t="shared" si="7"/>
        <v>FC CincinnatiFC Cincinnati</v>
      </c>
      <c r="E395" s="49" t="s">
        <v>4713</v>
      </c>
    </row>
    <row r="396" spans="1:5" x14ac:dyDescent="0.25">
      <c r="A396" s="7" t="s">
        <v>761</v>
      </c>
      <c r="B396" t="s">
        <v>3687</v>
      </c>
      <c r="C396" t="str">
        <f t="shared" si="7"/>
        <v>Las Vegas Lights FCLas Vegas Lights</v>
      </c>
      <c r="E396" s="49" t="s">
        <v>4713</v>
      </c>
    </row>
    <row r="397" spans="1:5" x14ac:dyDescent="0.25">
      <c r="A397" s="8" t="s">
        <v>763</v>
      </c>
      <c r="B397" t="s">
        <v>3688</v>
      </c>
      <c r="C397" t="str">
        <f t="shared" si="7"/>
        <v>Loudoun United FCLoudoun United</v>
      </c>
      <c r="E397" s="49" t="s">
        <v>4713</v>
      </c>
    </row>
    <row r="398" spans="1:5" x14ac:dyDescent="0.25">
      <c r="A398" s="8" t="s">
        <v>770</v>
      </c>
      <c r="B398" t="s">
        <v>770</v>
      </c>
      <c r="C398" t="str">
        <f t="shared" si="7"/>
        <v>The TownThe Town</v>
      </c>
      <c r="E398" s="49" t="s">
        <v>4713</v>
      </c>
    </row>
    <row r="399" spans="1:5" x14ac:dyDescent="0.25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4713</v>
      </c>
    </row>
    <row r="400" spans="1:5" x14ac:dyDescent="0.25">
      <c r="A400" s="8" t="s">
        <v>766</v>
      </c>
      <c r="B400" t="s">
        <v>3689</v>
      </c>
      <c r="C400" t="str">
        <f t="shared" si="7"/>
        <v>Rhode Island FCRhode Island</v>
      </c>
      <c r="E400" s="49" t="s">
        <v>4713</v>
      </c>
    </row>
    <row r="401" spans="1:5" x14ac:dyDescent="0.25">
      <c r="A401" s="7" t="s">
        <v>772</v>
      </c>
      <c r="B401" t="s">
        <v>3132</v>
      </c>
      <c r="C401" t="str">
        <f t="shared" si="7"/>
        <v>BucaramangaAtletico Bucaramanga</v>
      </c>
      <c r="E401" s="49" t="s">
        <v>4713</v>
      </c>
    </row>
    <row r="402" spans="1:5" x14ac:dyDescent="0.25">
      <c r="A402" s="8" t="s">
        <v>774</v>
      </c>
      <c r="B402" t="s">
        <v>774</v>
      </c>
      <c r="C402" t="str">
        <f t="shared" si="7"/>
        <v>UMECITUMECIT</v>
      </c>
      <c r="E402" s="49" t="s">
        <v>4713</v>
      </c>
    </row>
    <row r="403" spans="1:5" x14ac:dyDescent="0.25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4713</v>
      </c>
    </row>
    <row r="404" spans="1:5" x14ac:dyDescent="0.25">
      <c r="A404" s="7" t="s">
        <v>55</v>
      </c>
      <c r="B404" t="s">
        <v>55</v>
      </c>
      <c r="C404" t="str">
        <f t="shared" si="7"/>
        <v>Inter Miami CFInter Miami CF</v>
      </c>
      <c r="E404" s="49" t="s">
        <v>4713</v>
      </c>
    </row>
    <row r="405" spans="1:5" x14ac:dyDescent="0.25">
      <c r="A405" s="8" t="s">
        <v>58</v>
      </c>
      <c r="B405" t="s">
        <v>58</v>
      </c>
      <c r="C405" t="str">
        <f t="shared" si="7"/>
        <v>Toronto FCToronto FC</v>
      </c>
      <c r="E405" s="49" t="s">
        <v>4713</v>
      </c>
    </row>
    <row r="406" spans="1:5" x14ac:dyDescent="0.25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4713</v>
      </c>
    </row>
    <row r="407" spans="1:5" x14ac:dyDescent="0.25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4713</v>
      </c>
    </row>
    <row r="408" spans="1:5" x14ac:dyDescent="0.25">
      <c r="A408" s="8" t="s">
        <v>56</v>
      </c>
      <c r="B408" t="s">
        <v>56</v>
      </c>
      <c r="C408" t="str">
        <f t="shared" si="7"/>
        <v>Chicago FireChicago Fire</v>
      </c>
      <c r="E408" s="49" t="s">
        <v>4713</v>
      </c>
    </row>
    <row r="409" spans="1:5" x14ac:dyDescent="0.25">
      <c r="A409" s="7" t="s">
        <v>77</v>
      </c>
      <c r="B409" t="s">
        <v>863</v>
      </c>
      <c r="C409" t="str">
        <f t="shared" si="7"/>
        <v>Nashville SCNashville FC</v>
      </c>
      <c r="E409" s="49" t="s">
        <v>4713</v>
      </c>
    </row>
    <row r="410" spans="1:5" x14ac:dyDescent="0.25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4713</v>
      </c>
    </row>
    <row r="411" spans="1:5" x14ac:dyDescent="0.25">
      <c r="A411" s="8" t="s">
        <v>777</v>
      </c>
      <c r="B411" t="s">
        <v>2752</v>
      </c>
      <c r="C411" t="str">
        <f t="shared" si="7"/>
        <v>MirassolMirassol SP</v>
      </c>
      <c r="E411" s="49" t="s">
        <v>4713</v>
      </c>
    </row>
    <row r="412" spans="1:5" x14ac:dyDescent="0.25">
      <c r="A412" s="7" t="s">
        <v>781</v>
      </c>
      <c r="B412" t="s">
        <v>781</v>
      </c>
      <c r="C412" t="str">
        <f t="shared" si="7"/>
        <v>Real SantanderReal Santander</v>
      </c>
      <c r="E412" s="49" t="s">
        <v>4713</v>
      </c>
    </row>
    <row r="413" spans="1:5" x14ac:dyDescent="0.25">
      <c r="A413" s="8" t="s">
        <v>61</v>
      </c>
      <c r="B413" t="s">
        <v>61</v>
      </c>
      <c r="C413" t="str">
        <f t="shared" si="7"/>
        <v>Manta FCManta FC</v>
      </c>
      <c r="E413" s="49" t="s">
        <v>4713</v>
      </c>
    </row>
    <row r="414" spans="1:5" x14ac:dyDescent="0.25">
      <c r="A414" s="8" t="s">
        <v>780</v>
      </c>
      <c r="B414" t="s">
        <v>3109</v>
      </c>
      <c r="C414" t="str">
        <f t="shared" si="7"/>
        <v>La SerenaCD La Serena</v>
      </c>
      <c r="E414" s="49" t="s">
        <v>4713</v>
      </c>
    </row>
    <row r="415" spans="1:5" x14ac:dyDescent="0.25">
      <c r="A415" s="8" t="s">
        <v>73</v>
      </c>
      <c r="B415" t="s">
        <v>73</v>
      </c>
      <c r="C415" t="str">
        <f t="shared" si="7"/>
        <v>Austin FCAustin FC</v>
      </c>
      <c r="E415" s="49" t="s">
        <v>4713</v>
      </c>
    </row>
    <row r="416" spans="1:5" x14ac:dyDescent="0.25">
      <c r="A416" s="7" t="s">
        <v>783</v>
      </c>
      <c r="B416" t="s">
        <v>783</v>
      </c>
      <c r="C416" t="str">
        <f t="shared" si="7"/>
        <v>San LorenzoSan Lorenzo</v>
      </c>
      <c r="E416" s="49" t="s">
        <v>4713</v>
      </c>
    </row>
    <row r="417" spans="1:5" x14ac:dyDescent="0.25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4713</v>
      </c>
    </row>
    <row r="418" spans="1:5" x14ac:dyDescent="0.25">
      <c r="A418" s="8" t="s">
        <v>85</v>
      </c>
      <c r="B418" t="s">
        <v>85</v>
      </c>
      <c r="C418" t="str">
        <f t="shared" si="7"/>
        <v>Colorado RapidsColorado Rapids</v>
      </c>
      <c r="E418" s="49" t="s">
        <v>4713</v>
      </c>
    </row>
    <row r="419" spans="1:5" x14ac:dyDescent="0.25">
      <c r="A419" s="7" t="s">
        <v>47</v>
      </c>
      <c r="B419" t="s">
        <v>47</v>
      </c>
      <c r="C419" t="str">
        <f t="shared" si="7"/>
        <v>Lexington SCLexington SC</v>
      </c>
      <c r="E419" s="49" t="s">
        <v>4713</v>
      </c>
    </row>
    <row r="420" spans="1:5" x14ac:dyDescent="0.25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4713</v>
      </c>
    </row>
    <row r="421" spans="1:5" x14ac:dyDescent="0.25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4713</v>
      </c>
    </row>
    <row r="422" spans="1:5" x14ac:dyDescent="0.25">
      <c r="A422" s="8" t="s">
        <v>789</v>
      </c>
      <c r="B422" t="s">
        <v>3692</v>
      </c>
      <c r="C422" t="str">
        <f t="shared" si="7"/>
        <v>Sporting JAXSporting Jacksonville</v>
      </c>
      <c r="E422" s="49" t="s">
        <v>4713</v>
      </c>
    </row>
    <row r="423" spans="1:5" x14ac:dyDescent="0.25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4713</v>
      </c>
    </row>
    <row r="424" spans="1:5" x14ac:dyDescent="0.25">
      <c r="A424" s="8" t="s">
        <v>792</v>
      </c>
      <c r="B424" t="s">
        <v>1880</v>
      </c>
      <c r="C424" t="str">
        <f t="shared" si="7"/>
        <v>Atlético JuniorJunior FC</v>
      </c>
      <c r="E424" s="49" t="s">
        <v>4713</v>
      </c>
    </row>
    <row r="425" spans="1:5" x14ac:dyDescent="0.25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4713</v>
      </c>
    </row>
    <row r="426" spans="1:5" x14ac:dyDescent="0.25">
      <c r="A426" s="7" t="s">
        <v>92</v>
      </c>
      <c r="B426" t="s">
        <v>867</v>
      </c>
      <c r="C426" t="str">
        <f t="shared" si="7"/>
        <v>FC DallasDallas</v>
      </c>
      <c r="E426" s="49" t="s">
        <v>4713</v>
      </c>
    </row>
    <row r="427" spans="1:5" x14ac:dyDescent="0.25">
      <c r="A427" s="7" t="s">
        <v>796</v>
      </c>
      <c r="B427" t="s">
        <v>3694</v>
      </c>
      <c r="C427" t="str">
        <f t="shared" si="7"/>
        <v>Orange County SCOrange County Blues</v>
      </c>
      <c r="E427" s="49" t="s">
        <v>4713</v>
      </c>
    </row>
    <row r="428" spans="1:5" x14ac:dyDescent="0.25">
      <c r="A428" s="8" t="s">
        <v>797</v>
      </c>
      <c r="B428" t="s">
        <v>3695</v>
      </c>
      <c r="C428" t="str">
        <f t="shared" si="7"/>
        <v>Sacramento Republic FCSacramento Republic</v>
      </c>
      <c r="E428" s="49" t="s">
        <v>4713</v>
      </c>
    </row>
    <row r="429" spans="1:5" x14ac:dyDescent="0.25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4713</v>
      </c>
    </row>
    <row r="430" spans="1:5" x14ac:dyDescent="0.25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4713</v>
      </c>
    </row>
    <row r="431" spans="1:5" x14ac:dyDescent="0.25">
      <c r="A431" s="8" t="s">
        <v>90</v>
      </c>
      <c r="B431" t="s">
        <v>90</v>
      </c>
      <c r="C431" t="str">
        <f t="shared" si="7"/>
        <v>Real Salt LakeReal Salt Lake</v>
      </c>
      <c r="E431" s="49" t="s">
        <v>4713</v>
      </c>
    </row>
    <row r="432" spans="1:5" x14ac:dyDescent="0.25">
      <c r="A432" s="7" t="s">
        <v>87</v>
      </c>
      <c r="B432" t="s">
        <v>87</v>
      </c>
      <c r="C432" t="str">
        <f t="shared" si="7"/>
        <v>LA GalaxyLA Galaxy</v>
      </c>
      <c r="E432" s="49" t="s">
        <v>4713</v>
      </c>
    </row>
    <row r="433" spans="1:5" x14ac:dyDescent="0.25">
      <c r="A433" s="50" t="s">
        <v>931</v>
      </c>
      <c r="B433" t="s">
        <v>896</v>
      </c>
      <c r="E433" s="49" t="s">
        <v>4713</v>
      </c>
    </row>
    <row r="434" spans="1:5" x14ac:dyDescent="0.25">
      <c r="A434" s="50" t="s">
        <v>933</v>
      </c>
      <c r="B434" t="s">
        <v>933</v>
      </c>
      <c r="E434" s="49" t="s">
        <v>4713</v>
      </c>
    </row>
    <row r="435" spans="1:5" x14ac:dyDescent="0.25">
      <c r="A435" s="50" t="s">
        <v>935</v>
      </c>
      <c r="B435" t="s">
        <v>4247</v>
      </c>
      <c r="E435" s="49" t="s">
        <v>4713</v>
      </c>
    </row>
    <row r="436" spans="1:5" x14ac:dyDescent="0.25">
      <c r="A436" s="50" t="s">
        <v>937</v>
      </c>
      <c r="B436" t="s">
        <v>937</v>
      </c>
      <c r="E436" s="49" t="s">
        <v>4713</v>
      </c>
    </row>
    <row r="437" spans="1:5" x14ac:dyDescent="0.25">
      <c r="A437" s="50" t="s">
        <v>939</v>
      </c>
      <c r="B437" t="s">
        <v>939</v>
      </c>
      <c r="E437" s="49" t="s">
        <v>4713</v>
      </c>
    </row>
    <row r="438" spans="1:5" x14ac:dyDescent="0.25">
      <c r="A438" s="50" t="s">
        <v>214</v>
      </c>
      <c r="B438" t="s">
        <v>382</v>
      </c>
      <c r="E438" s="49" t="s">
        <v>4713</v>
      </c>
    </row>
    <row r="439" spans="1:5" x14ac:dyDescent="0.25">
      <c r="A439" s="50" t="s">
        <v>941</v>
      </c>
      <c r="B439" t="s">
        <v>4263</v>
      </c>
      <c r="E439" s="49" t="s">
        <v>4713</v>
      </c>
    </row>
    <row r="440" spans="1:5" x14ac:dyDescent="0.25">
      <c r="A440" s="50" t="s">
        <v>943</v>
      </c>
      <c r="B440" t="s">
        <v>943</v>
      </c>
      <c r="E440" s="49" t="s">
        <v>4713</v>
      </c>
    </row>
    <row r="441" spans="1:5" x14ac:dyDescent="0.25">
      <c r="A441" s="50" t="s">
        <v>945</v>
      </c>
      <c r="B441" t="s">
        <v>945</v>
      </c>
      <c r="E441" s="49" t="s">
        <v>4713</v>
      </c>
    </row>
    <row r="442" spans="1:5" x14ac:dyDescent="0.25">
      <c r="A442" s="50" t="s">
        <v>948</v>
      </c>
      <c r="B442" t="s">
        <v>948</v>
      </c>
      <c r="E442" s="49" t="s">
        <v>4713</v>
      </c>
    </row>
    <row r="443" spans="1:5" x14ac:dyDescent="0.25">
      <c r="A443" s="50" t="s">
        <v>950</v>
      </c>
      <c r="B443" t="s">
        <v>950</v>
      </c>
      <c r="E443" s="49" t="s">
        <v>4713</v>
      </c>
    </row>
    <row r="444" spans="1:5" x14ac:dyDescent="0.25">
      <c r="A444" s="50" t="s">
        <v>26</v>
      </c>
      <c r="B444" t="s">
        <v>1597</v>
      </c>
      <c r="E444" s="49" t="s">
        <v>4713</v>
      </c>
    </row>
    <row r="445" spans="1:5" x14ac:dyDescent="0.25">
      <c r="A445" s="50" t="s">
        <v>27</v>
      </c>
      <c r="B445" t="s">
        <v>27</v>
      </c>
      <c r="E445" s="49" t="s">
        <v>4713</v>
      </c>
    </row>
    <row r="446" spans="1:5" x14ac:dyDescent="0.25">
      <c r="A446" s="50" t="s">
        <v>29</v>
      </c>
      <c r="B446" t="s">
        <v>1598</v>
      </c>
      <c r="E446" s="49" t="s">
        <v>4713</v>
      </c>
    </row>
    <row r="447" spans="1:5" x14ac:dyDescent="0.25">
      <c r="A447" s="50" t="s">
        <v>221</v>
      </c>
      <c r="B447" t="s">
        <v>1417</v>
      </c>
      <c r="E447" s="49" t="s">
        <v>4713</v>
      </c>
    </row>
    <row r="448" spans="1:5" x14ac:dyDescent="0.25">
      <c r="A448" s="50" t="s">
        <v>952</v>
      </c>
      <c r="B448" t="s">
        <v>952</v>
      </c>
      <c r="E448" s="49" t="s">
        <v>4713</v>
      </c>
    </row>
    <row r="449" spans="1:5" x14ac:dyDescent="0.25">
      <c r="A449" s="50" t="s">
        <v>954</v>
      </c>
      <c r="B449" t="s">
        <v>4320</v>
      </c>
      <c r="E449" s="49" t="s">
        <v>4713</v>
      </c>
    </row>
    <row r="450" spans="1:5" x14ac:dyDescent="0.25">
      <c r="A450" s="50" t="s">
        <v>414</v>
      </c>
      <c r="B450" t="s">
        <v>414</v>
      </c>
      <c r="E450" s="49" t="s">
        <v>4713</v>
      </c>
    </row>
    <row r="451" spans="1:5" x14ac:dyDescent="0.25">
      <c r="A451" s="50" t="s">
        <v>957</v>
      </c>
      <c r="B451" t="s">
        <v>4321</v>
      </c>
      <c r="E451" s="49" t="s">
        <v>4713</v>
      </c>
    </row>
    <row r="452" spans="1:5" x14ac:dyDescent="0.25">
      <c r="A452" s="50" t="s">
        <v>260</v>
      </c>
      <c r="B452" t="s">
        <v>268</v>
      </c>
      <c r="E452" s="49" t="s">
        <v>4713</v>
      </c>
    </row>
    <row r="453" spans="1:5" x14ac:dyDescent="0.25">
      <c r="A453" s="50" t="s">
        <v>959</v>
      </c>
      <c r="B453" t="s">
        <v>959</v>
      </c>
      <c r="E453" s="49" t="s">
        <v>4713</v>
      </c>
    </row>
    <row r="454" spans="1:5" x14ac:dyDescent="0.25">
      <c r="A454" s="50" t="s">
        <v>961</v>
      </c>
      <c r="B454">
        <v>0</v>
      </c>
      <c r="E454" s="49" t="s">
        <v>4713</v>
      </c>
    </row>
    <row r="455" spans="1:5" x14ac:dyDescent="0.25">
      <c r="A455" s="50" t="s">
        <v>963</v>
      </c>
      <c r="B455" t="s">
        <v>4334</v>
      </c>
      <c r="E455" s="49" t="s">
        <v>4713</v>
      </c>
    </row>
    <row r="456" spans="1:5" x14ac:dyDescent="0.25">
      <c r="A456" s="50" t="s">
        <v>966</v>
      </c>
      <c r="B456">
        <v>0</v>
      </c>
      <c r="E456" s="49" t="s">
        <v>4713</v>
      </c>
    </row>
    <row r="457" spans="1:5" x14ac:dyDescent="0.25">
      <c r="A457" s="50" t="s">
        <v>968</v>
      </c>
      <c r="B457" t="s">
        <v>415</v>
      </c>
      <c r="E457" s="49" t="s">
        <v>4713</v>
      </c>
    </row>
    <row r="458" spans="1:5" x14ac:dyDescent="0.25">
      <c r="A458" s="50" t="s">
        <v>970</v>
      </c>
      <c r="B458" t="s">
        <v>411</v>
      </c>
      <c r="E458" s="49" t="s">
        <v>4713</v>
      </c>
    </row>
    <row r="459" spans="1:5" x14ac:dyDescent="0.25">
      <c r="A459" s="50" t="s">
        <v>973</v>
      </c>
      <c r="B459" t="s">
        <v>973</v>
      </c>
      <c r="E459" s="49" t="s">
        <v>4713</v>
      </c>
    </row>
    <row r="460" spans="1:5" x14ac:dyDescent="0.25">
      <c r="A460" s="50" t="s">
        <v>975</v>
      </c>
      <c r="B460" t="s">
        <v>975</v>
      </c>
      <c r="E460" s="49" t="s">
        <v>4713</v>
      </c>
    </row>
    <row r="461" spans="1:5" x14ac:dyDescent="0.25">
      <c r="A461" s="50" t="s">
        <v>977</v>
      </c>
      <c r="B461" t="s">
        <v>4342</v>
      </c>
      <c r="E461" s="49" t="s">
        <v>4713</v>
      </c>
    </row>
    <row r="462" spans="1:5" x14ac:dyDescent="0.25">
      <c r="A462" s="50" t="s">
        <v>979</v>
      </c>
      <c r="B462" t="s">
        <v>1913</v>
      </c>
      <c r="E462" s="49" t="s">
        <v>4713</v>
      </c>
    </row>
    <row r="463" spans="1:5" x14ac:dyDescent="0.25">
      <c r="A463" s="50" t="s">
        <v>981</v>
      </c>
      <c r="B463" t="s">
        <v>981</v>
      </c>
      <c r="E463" s="49" t="s">
        <v>4713</v>
      </c>
    </row>
    <row r="464" spans="1:5" x14ac:dyDescent="0.25">
      <c r="A464" s="50" t="s">
        <v>983</v>
      </c>
      <c r="B464" t="s">
        <v>983</v>
      </c>
      <c r="E464" s="49" t="s">
        <v>4713</v>
      </c>
    </row>
    <row r="465" spans="1:5" x14ac:dyDescent="0.25">
      <c r="A465" s="50" t="s">
        <v>986</v>
      </c>
      <c r="B465" t="s">
        <v>986</v>
      </c>
      <c r="E465" s="49" t="s">
        <v>4713</v>
      </c>
    </row>
    <row r="466" spans="1:5" x14ac:dyDescent="0.25">
      <c r="A466" s="50" t="s">
        <v>244</v>
      </c>
      <c r="B466" t="s">
        <v>296</v>
      </c>
      <c r="E466" s="49" t="s">
        <v>4713</v>
      </c>
    </row>
    <row r="467" spans="1:5" x14ac:dyDescent="0.25">
      <c r="A467" s="50" t="s">
        <v>988</v>
      </c>
      <c r="B467" t="s">
        <v>1777</v>
      </c>
      <c r="E467" s="49" t="s">
        <v>4713</v>
      </c>
    </row>
    <row r="468" spans="1:5" x14ac:dyDescent="0.25">
      <c r="A468" s="50" t="s">
        <v>252</v>
      </c>
      <c r="B468" t="s">
        <v>252</v>
      </c>
      <c r="E468" s="49" t="s">
        <v>4713</v>
      </c>
    </row>
    <row r="469" spans="1:5" x14ac:dyDescent="0.25">
      <c r="A469" s="50" t="s">
        <v>992</v>
      </c>
      <c r="B469" t="s">
        <v>4344</v>
      </c>
      <c r="E469" s="49" t="s">
        <v>4713</v>
      </c>
    </row>
    <row r="470" spans="1:5" x14ac:dyDescent="0.25">
      <c r="A470" s="50" t="s">
        <v>994</v>
      </c>
      <c r="B470" t="s">
        <v>4442</v>
      </c>
      <c r="E470" s="49" t="s">
        <v>4713</v>
      </c>
    </row>
    <row r="471" spans="1:5" x14ac:dyDescent="0.25">
      <c r="A471" s="50" t="s">
        <v>996</v>
      </c>
      <c r="B471" t="s">
        <v>996</v>
      </c>
      <c r="E471" s="49" t="s">
        <v>4713</v>
      </c>
    </row>
    <row r="472" spans="1:5" x14ac:dyDescent="0.25">
      <c r="A472" s="50" t="s">
        <v>998</v>
      </c>
      <c r="B472" t="s">
        <v>4335</v>
      </c>
      <c r="E472" s="49" t="s">
        <v>4713</v>
      </c>
    </row>
    <row r="473" spans="1:5" x14ac:dyDescent="0.25">
      <c r="A473" s="50" t="s">
        <v>1001</v>
      </c>
      <c r="B473" t="s">
        <v>4328</v>
      </c>
      <c r="E473" s="49" t="s">
        <v>4713</v>
      </c>
    </row>
    <row r="474" spans="1:5" x14ac:dyDescent="0.25">
      <c r="A474" s="50" t="s">
        <v>1003</v>
      </c>
      <c r="B474" t="s">
        <v>4416</v>
      </c>
      <c r="E474" s="49" t="s">
        <v>4713</v>
      </c>
    </row>
    <row r="475" spans="1:5" x14ac:dyDescent="0.25">
      <c r="A475" s="50" t="s">
        <v>1005</v>
      </c>
      <c r="B475" t="s">
        <v>4297</v>
      </c>
      <c r="E475" s="49" t="s">
        <v>4713</v>
      </c>
    </row>
    <row r="476" spans="1:5" x14ac:dyDescent="0.25">
      <c r="A476" s="50" t="s">
        <v>1008</v>
      </c>
      <c r="B476" t="s">
        <v>1008</v>
      </c>
      <c r="E476" s="49" t="s">
        <v>4713</v>
      </c>
    </row>
    <row r="477" spans="1:5" x14ac:dyDescent="0.25">
      <c r="A477" s="50" t="s">
        <v>1010</v>
      </c>
      <c r="B477" t="s">
        <v>1938</v>
      </c>
      <c r="E477" s="49" t="s">
        <v>4713</v>
      </c>
    </row>
    <row r="478" spans="1:5" x14ac:dyDescent="0.25">
      <c r="A478" s="50" t="s">
        <v>1013</v>
      </c>
      <c r="B478" t="s">
        <v>4388</v>
      </c>
      <c r="E478" s="49" t="s">
        <v>4713</v>
      </c>
    </row>
    <row r="479" spans="1:5" x14ac:dyDescent="0.25">
      <c r="A479" s="50" t="s">
        <v>1016</v>
      </c>
      <c r="B479" t="s">
        <v>1016</v>
      </c>
      <c r="E479" s="49" t="s">
        <v>4713</v>
      </c>
    </row>
    <row r="480" spans="1:5" x14ac:dyDescent="0.25">
      <c r="A480" s="50" t="s">
        <v>1018</v>
      </c>
      <c r="B480" t="s">
        <v>4435</v>
      </c>
      <c r="E480" s="49" t="s">
        <v>4713</v>
      </c>
    </row>
    <row r="481" spans="1:5" x14ac:dyDescent="0.25">
      <c r="A481" s="50" t="s">
        <v>1020</v>
      </c>
      <c r="B481" t="s">
        <v>1020</v>
      </c>
      <c r="E481" s="49" t="s">
        <v>4713</v>
      </c>
    </row>
    <row r="482" spans="1:5" x14ac:dyDescent="0.25">
      <c r="A482" s="50" t="s">
        <v>1022</v>
      </c>
      <c r="B482" t="s">
        <v>4414</v>
      </c>
      <c r="E482" s="49" t="s">
        <v>4713</v>
      </c>
    </row>
    <row r="483" spans="1:5" x14ac:dyDescent="0.25">
      <c r="A483" s="50" t="s">
        <v>1025</v>
      </c>
      <c r="B483" t="s">
        <v>1025</v>
      </c>
      <c r="E483" s="49" t="s">
        <v>4713</v>
      </c>
    </row>
    <row r="484" spans="1:5" x14ac:dyDescent="0.25">
      <c r="A484" s="50" t="s">
        <v>1027</v>
      </c>
      <c r="B484" t="s">
        <v>4433</v>
      </c>
      <c r="E484" s="49" t="s">
        <v>4713</v>
      </c>
    </row>
    <row r="485" spans="1:5" x14ac:dyDescent="0.25">
      <c r="A485" s="50" t="s">
        <v>1029</v>
      </c>
      <c r="B485" t="s">
        <v>870</v>
      </c>
      <c r="E485" s="49" t="s">
        <v>4713</v>
      </c>
    </row>
    <row r="486" spans="1:5" x14ac:dyDescent="0.25">
      <c r="A486" s="50" t="s">
        <v>1031</v>
      </c>
      <c r="B486" t="s">
        <v>1942</v>
      </c>
      <c r="E486" s="49" t="s">
        <v>4713</v>
      </c>
    </row>
    <row r="487" spans="1:5" x14ac:dyDescent="0.25">
      <c r="A487" s="50" t="s">
        <v>1034</v>
      </c>
      <c r="B487" t="s">
        <v>1409</v>
      </c>
      <c r="E487" s="49" t="s">
        <v>4713</v>
      </c>
    </row>
    <row r="488" spans="1:5" x14ac:dyDescent="0.25">
      <c r="A488" s="50" t="s">
        <v>1036</v>
      </c>
      <c r="B488" t="s">
        <v>1036</v>
      </c>
      <c r="E488" s="49" t="s">
        <v>4713</v>
      </c>
    </row>
    <row r="489" spans="1:5" x14ac:dyDescent="0.25">
      <c r="A489" s="50" t="s">
        <v>1039</v>
      </c>
      <c r="B489" t="s">
        <v>1039</v>
      </c>
      <c r="E489" s="49" t="s">
        <v>4713</v>
      </c>
    </row>
    <row r="490" spans="1:5" x14ac:dyDescent="0.25">
      <c r="A490" s="50" t="s">
        <v>1041</v>
      </c>
      <c r="B490" t="s">
        <v>4445</v>
      </c>
      <c r="E490" s="49" t="s">
        <v>4713</v>
      </c>
    </row>
    <row r="491" spans="1:5" x14ac:dyDescent="0.25">
      <c r="A491" s="50" t="s">
        <v>1044</v>
      </c>
      <c r="B491" t="s">
        <v>272</v>
      </c>
      <c r="E491" s="49" t="s">
        <v>4713</v>
      </c>
    </row>
    <row r="492" spans="1:5" x14ac:dyDescent="0.25">
      <c r="A492" s="50" t="s">
        <v>1046</v>
      </c>
      <c r="B492" t="s">
        <v>1935</v>
      </c>
      <c r="E492" s="49" t="s">
        <v>4713</v>
      </c>
    </row>
    <row r="493" spans="1:5" x14ac:dyDescent="0.25">
      <c r="A493" s="50" t="s">
        <v>257</v>
      </c>
      <c r="B493" t="s">
        <v>340</v>
      </c>
      <c r="E493" s="49" t="s">
        <v>4713</v>
      </c>
    </row>
    <row r="494" spans="1:5" x14ac:dyDescent="0.25">
      <c r="A494" s="50" t="s">
        <v>1049</v>
      </c>
      <c r="B494" t="s">
        <v>1049</v>
      </c>
      <c r="E494" s="49" t="s">
        <v>4713</v>
      </c>
    </row>
    <row r="495" spans="1:5" x14ac:dyDescent="0.25">
      <c r="A495" s="50" t="s">
        <v>1051</v>
      </c>
      <c r="B495" t="s">
        <v>4505</v>
      </c>
      <c r="E495" s="49" t="s">
        <v>4713</v>
      </c>
    </row>
    <row r="496" spans="1:5" x14ac:dyDescent="0.25">
      <c r="A496" s="50" t="s">
        <v>1053</v>
      </c>
      <c r="B496" t="s">
        <v>1053</v>
      </c>
      <c r="E496" s="49" t="s">
        <v>4713</v>
      </c>
    </row>
    <row r="497" spans="1:5" x14ac:dyDescent="0.25">
      <c r="A497" s="50" t="s">
        <v>1055</v>
      </c>
      <c r="B497" t="s">
        <v>4492</v>
      </c>
      <c r="E497" s="49" t="s">
        <v>4713</v>
      </c>
    </row>
    <row r="498" spans="1:5" x14ac:dyDescent="0.25">
      <c r="A498" s="50" t="s">
        <v>1057</v>
      </c>
      <c r="B498" t="s">
        <v>1057</v>
      </c>
      <c r="E498" s="49" t="s">
        <v>4713</v>
      </c>
    </row>
    <row r="499" spans="1:5" x14ac:dyDescent="0.25">
      <c r="A499" s="50" t="s">
        <v>1058</v>
      </c>
      <c r="B499" t="s">
        <v>4493</v>
      </c>
      <c r="E499" s="49" t="s">
        <v>4713</v>
      </c>
    </row>
    <row r="500" spans="1:5" x14ac:dyDescent="0.25">
      <c r="A500" s="50" t="s">
        <v>1059</v>
      </c>
      <c r="B500" t="s">
        <v>1059</v>
      </c>
      <c r="E500" s="49" t="s">
        <v>4713</v>
      </c>
    </row>
    <row r="501" spans="1:5" x14ac:dyDescent="0.25">
      <c r="A501" s="50" t="s">
        <v>1061</v>
      </c>
      <c r="B501" t="s">
        <v>1061</v>
      </c>
      <c r="E501" s="49" t="s">
        <v>4713</v>
      </c>
    </row>
    <row r="502" spans="1:5" x14ac:dyDescent="0.25">
      <c r="A502" s="50" t="s">
        <v>1063</v>
      </c>
      <c r="B502" t="s">
        <v>1063</v>
      </c>
      <c r="E502" s="49" t="s">
        <v>4713</v>
      </c>
    </row>
    <row r="503" spans="1:5" x14ac:dyDescent="0.25">
      <c r="A503" s="50" t="s">
        <v>1065</v>
      </c>
      <c r="B503" t="s">
        <v>1065</v>
      </c>
      <c r="E503" s="49" t="s">
        <v>4713</v>
      </c>
    </row>
    <row r="504" spans="1:5" x14ac:dyDescent="0.25">
      <c r="A504" s="50" t="s">
        <v>1067</v>
      </c>
      <c r="B504" t="s">
        <v>1067</v>
      </c>
      <c r="E504" s="49" t="s">
        <v>4713</v>
      </c>
    </row>
    <row r="505" spans="1:5" x14ac:dyDescent="0.25">
      <c r="A505" s="50" t="s">
        <v>1069</v>
      </c>
      <c r="B505" t="s">
        <v>1069</v>
      </c>
      <c r="E505" s="49" t="s">
        <v>4713</v>
      </c>
    </row>
    <row r="506" spans="1:5" x14ac:dyDescent="0.25">
      <c r="A506" s="50" t="s">
        <v>1071</v>
      </c>
      <c r="B506" t="s">
        <v>4495</v>
      </c>
      <c r="E506" s="49" t="s">
        <v>4713</v>
      </c>
    </row>
    <row r="507" spans="1:5" x14ac:dyDescent="0.25">
      <c r="A507" s="50" t="s">
        <v>259</v>
      </c>
      <c r="B507" t="s">
        <v>269</v>
      </c>
      <c r="E507" s="49" t="s">
        <v>4713</v>
      </c>
    </row>
    <row r="508" spans="1:5" x14ac:dyDescent="0.25">
      <c r="A508" s="50" t="s">
        <v>1074</v>
      </c>
      <c r="B508" t="s">
        <v>1074</v>
      </c>
      <c r="E508" s="49" t="s">
        <v>4713</v>
      </c>
    </row>
    <row r="509" spans="1:5" x14ac:dyDescent="0.25">
      <c r="A509" s="50" t="s">
        <v>661</v>
      </c>
      <c r="B509" t="s">
        <v>4504</v>
      </c>
      <c r="E509" s="49" t="s">
        <v>4713</v>
      </c>
    </row>
    <row r="510" spans="1:5" x14ac:dyDescent="0.25">
      <c r="A510" s="50" t="s">
        <v>245</v>
      </c>
      <c r="B510" t="s">
        <v>291</v>
      </c>
      <c r="E510" s="49" t="s">
        <v>4713</v>
      </c>
    </row>
    <row r="511" spans="1:5" x14ac:dyDescent="0.25">
      <c r="A511" s="50" t="s">
        <v>1077</v>
      </c>
      <c r="B511" t="s">
        <v>1077</v>
      </c>
      <c r="E511" s="49" t="s">
        <v>4713</v>
      </c>
    </row>
    <row r="512" spans="1:5" x14ac:dyDescent="0.25">
      <c r="A512" s="50" t="s">
        <v>1079</v>
      </c>
      <c r="B512" t="s">
        <v>1079</v>
      </c>
      <c r="E512" s="49" t="s">
        <v>4713</v>
      </c>
    </row>
    <row r="513" spans="1:5" x14ac:dyDescent="0.25">
      <c r="A513" s="50" t="s">
        <v>1082</v>
      </c>
      <c r="B513" t="s">
        <v>4533</v>
      </c>
      <c r="E513" s="49" t="s">
        <v>4713</v>
      </c>
    </row>
    <row r="514" spans="1:5" x14ac:dyDescent="0.25">
      <c r="A514" s="50" t="s">
        <v>1084</v>
      </c>
      <c r="B514" t="s">
        <v>1084</v>
      </c>
      <c r="E514" s="49" t="s">
        <v>4713</v>
      </c>
    </row>
    <row r="515" spans="1:5" x14ac:dyDescent="0.25">
      <c r="A515" s="50" t="s">
        <v>1087</v>
      </c>
      <c r="B515" t="s">
        <v>1087</v>
      </c>
      <c r="E515" s="49" t="s">
        <v>4713</v>
      </c>
    </row>
    <row r="516" spans="1:5" x14ac:dyDescent="0.25">
      <c r="A516" s="50" t="s">
        <v>1089</v>
      </c>
      <c r="B516" t="s">
        <v>1089</v>
      </c>
      <c r="E516" s="49" t="s">
        <v>4713</v>
      </c>
    </row>
    <row r="517" spans="1:5" x14ac:dyDescent="0.25">
      <c r="A517" s="50" t="s">
        <v>1091</v>
      </c>
      <c r="B517" t="s">
        <v>1091</v>
      </c>
      <c r="E517" s="49" t="s">
        <v>4713</v>
      </c>
    </row>
    <row r="518" spans="1:5" x14ac:dyDescent="0.25">
      <c r="A518" s="50" t="s">
        <v>1093</v>
      </c>
      <c r="B518" t="s">
        <v>1093</v>
      </c>
      <c r="E518" s="49" t="s">
        <v>4713</v>
      </c>
    </row>
    <row r="519" spans="1:5" x14ac:dyDescent="0.25">
      <c r="A519" s="50" t="s">
        <v>1095</v>
      </c>
      <c r="B519" t="s">
        <v>4549</v>
      </c>
      <c r="E519" s="49" t="s">
        <v>4713</v>
      </c>
    </row>
    <row r="520" spans="1:5" x14ac:dyDescent="0.25">
      <c r="A520" s="50" t="s">
        <v>1097</v>
      </c>
      <c r="B520" t="s">
        <v>4551</v>
      </c>
      <c r="E520" s="49" t="s">
        <v>4713</v>
      </c>
    </row>
    <row r="521" spans="1:5" x14ac:dyDescent="0.25">
      <c r="A521" s="50" t="s">
        <v>1099</v>
      </c>
      <c r="B521" t="s">
        <v>4412</v>
      </c>
      <c r="E521" s="49" t="s">
        <v>4713</v>
      </c>
    </row>
    <row r="522" spans="1:5" x14ac:dyDescent="0.25">
      <c r="A522" s="50" t="s">
        <v>1101</v>
      </c>
      <c r="B522" t="s">
        <v>4571</v>
      </c>
      <c r="E522" s="49" t="s">
        <v>4713</v>
      </c>
    </row>
    <row r="523" spans="1:5" x14ac:dyDescent="0.25">
      <c r="A523" s="50" t="s">
        <v>1103</v>
      </c>
      <c r="B523" t="s">
        <v>1895</v>
      </c>
      <c r="E523" s="49" t="s">
        <v>4713</v>
      </c>
    </row>
    <row r="524" spans="1:5" x14ac:dyDescent="0.25">
      <c r="A524" s="50" t="s">
        <v>371</v>
      </c>
      <c r="B524" t="s">
        <v>371</v>
      </c>
      <c r="E524" s="49" t="s">
        <v>4713</v>
      </c>
    </row>
    <row r="525" spans="1:5" x14ac:dyDescent="0.25">
      <c r="A525" s="50" t="s">
        <v>1107</v>
      </c>
      <c r="B525" t="s">
        <v>4574</v>
      </c>
      <c r="E525" s="49" t="s">
        <v>4713</v>
      </c>
    </row>
    <row r="526" spans="1:5" x14ac:dyDescent="0.25">
      <c r="A526" s="50" t="s">
        <v>1108</v>
      </c>
      <c r="B526" t="s">
        <v>1108</v>
      </c>
      <c r="E526" s="49" t="s">
        <v>4713</v>
      </c>
    </row>
    <row r="527" spans="1:5" x14ac:dyDescent="0.25">
      <c r="A527" s="50" t="s">
        <v>1110</v>
      </c>
      <c r="B527" t="s">
        <v>274</v>
      </c>
      <c r="E527" s="49" t="s">
        <v>4713</v>
      </c>
    </row>
    <row r="528" spans="1:5" x14ac:dyDescent="0.25">
      <c r="A528" s="50" t="s">
        <v>1112</v>
      </c>
      <c r="B528" t="s">
        <v>4577</v>
      </c>
      <c r="E528" s="49" t="s">
        <v>4713</v>
      </c>
    </row>
    <row r="529" spans="1:5" x14ac:dyDescent="0.25">
      <c r="A529" s="50" t="s">
        <v>1113</v>
      </c>
      <c r="B529" t="s">
        <v>1113</v>
      </c>
      <c r="E529" s="49" t="s">
        <v>4713</v>
      </c>
    </row>
    <row r="530" spans="1:5" x14ac:dyDescent="0.25">
      <c r="A530" s="50" t="s">
        <v>1114</v>
      </c>
      <c r="B530" t="s">
        <v>1114</v>
      </c>
      <c r="E530" s="49" t="s">
        <v>4713</v>
      </c>
    </row>
    <row r="531" spans="1:5" x14ac:dyDescent="0.25">
      <c r="A531" s="50" t="s">
        <v>1115</v>
      </c>
      <c r="B531" t="s">
        <v>322</v>
      </c>
      <c r="E531" s="49" t="s">
        <v>4713</v>
      </c>
    </row>
    <row r="532" spans="1:5" x14ac:dyDescent="0.25">
      <c r="A532" s="50" t="s">
        <v>334</v>
      </c>
      <c r="B532" t="s">
        <v>334</v>
      </c>
      <c r="E532" s="49" t="s">
        <v>4713</v>
      </c>
    </row>
    <row r="533" spans="1:5" x14ac:dyDescent="0.25">
      <c r="A533" s="50" t="s">
        <v>1117</v>
      </c>
      <c r="B533" t="s">
        <v>1117</v>
      </c>
      <c r="E533" s="49" t="s">
        <v>4713</v>
      </c>
    </row>
    <row r="534" spans="1:5" x14ac:dyDescent="0.25">
      <c r="A534" s="50" t="s">
        <v>1119</v>
      </c>
      <c r="B534" t="s">
        <v>1946</v>
      </c>
      <c r="E534" s="49" t="s">
        <v>4713</v>
      </c>
    </row>
    <row r="535" spans="1:5" x14ac:dyDescent="0.25">
      <c r="A535" s="50" t="s">
        <v>1121</v>
      </c>
      <c r="B535" t="s">
        <v>4621</v>
      </c>
      <c r="E535" s="49" t="s">
        <v>4713</v>
      </c>
    </row>
    <row r="536" spans="1:5" x14ac:dyDescent="0.25">
      <c r="A536" s="50" t="s">
        <v>1123</v>
      </c>
      <c r="B536" t="s">
        <v>1123</v>
      </c>
      <c r="E536" s="49" t="s">
        <v>4713</v>
      </c>
    </row>
    <row r="537" spans="1:5" x14ac:dyDescent="0.25">
      <c r="A537" s="50" t="s">
        <v>677</v>
      </c>
      <c r="B537" t="s">
        <v>3678</v>
      </c>
      <c r="E537" s="49" t="s">
        <v>4713</v>
      </c>
    </row>
    <row r="538" spans="1:5" x14ac:dyDescent="0.25">
      <c r="A538" s="50" t="s">
        <v>1125</v>
      </c>
      <c r="B538" t="s">
        <v>1125</v>
      </c>
      <c r="E538" s="49" t="s">
        <v>4713</v>
      </c>
    </row>
    <row r="539" spans="1:5" x14ac:dyDescent="0.25">
      <c r="A539" s="50" t="s">
        <v>1126</v>
      </c>
      <c r="B539" t="s">
        <v>1126</v>
      </c>
      <c r="E539" s="49" t="s">
        <v>4713</v>
      </c>
    </row>
    <row r="540" spans="1:5" x14ac:dyDescent="0.25">
      <c r="A540" s="50" t="s">
        <v>103</v>
      </c>
      <c r="B540" t="s">
        <v>2001</v>
      </c>
      <c r="E540" s="49" t="s">
        <v>4713</v>
      </c>
    </row>
    <row r="541" spans="1:5" x14ac:dyDescent="0.25">
      <c r="A541" s="50" t="s">
        <v>229</v>
      </c>
      <c r="B541" t="s">
        <v>430</v>
      </c>
      <c r="E541" s="49" t="s">
        <v>4713</v>
      </c>
    </row>
    <row r="542" spans="1:5" x14ac:dyDescent="0.25">
      <c r="A542" s="50" t="s">
        <v>1128</v>
      </c>
      <c r="B542" t="s">
        <v>1963</v>
      </c>
      <c r="E542" s="49" t="s">
        <v>4713</v>
      </c>
    </row>
    <row r="543" spans="1:5" x14ac:dyDescent="0.25">
      <c r="A543" s="50" t="s">
        <v>1130</v>
      </c>
      <c r="B543" t="s">
        <v>1130</v>
      </c>
      <c r="E543" s="49" t="s">
        <v>4713</v>
      </c>
    </row>
    <row r="544" spans="1:5" x14ac:dyDescent="0.25">
      <c r="A544" s="50" t="s">
        <v>699</v>
      </c>
      <c r="B544" t="s">
        <v>2758</v>
      </c>
      <c r="E544" s="49" t="s">
        <v>4713</v>
      </c>
    </row>
    <row r="545" spans="1:5" x14ac:dyDescent="0.25">
      <c r="A545" s="50" t="s">
        <v>1132</v>
      </c>
      <c r="B545" t="s">
        <v>324</v>
      </c>
      <c r="E545" s="49" t="s">
        <v>4713</v>
      </c>
    </row>
    <row r="546" spans="1:5" x14ac:dyDescent="0.25">
      <c r="A546" s="50" t="s">
        <v>1133</v>
      </c>
      <c r="B546" t="s">
        <v>4638</v>
      </c>
      <c r="E546" s="49" t="s">
        <v>4713</v>
      </c>
    </row>
    <row r="547" spans="1:5" x14ac:dyDescent="0.25">
      <c r="A547" s="50" t="s">
        <v>1135</v>
      </c>
      <c r="B547" t="s">
        <v>1135</v>
      </c>
      <c r="E547" s="49" t="s">
        <v>4713</v>
      </c>
    </row>
    <row r="548" spans="1:5" x14ac:dyDescent="0.25">
      <c r="A548" s="50" t="s">
        <v>1137</v>
      </c>
      <c r="B548" t="s">
        <v>326</v>
      </c>
      <c r="E548" s="49" t="s">
        <v>4713</v>
      </c>
    </row>
    <row r="549" spans="1:5" x14ac:dyDescent="0.25">
      <c r="A549" s="50" t="s">
        <v>701</v>
      </c>
      <c r="B549" t="s">
        <v>330</v>
      </c>
      <c r="E549" s="49" t="s">
        <v>4713</v>
      </c>
    </row>
    <row r="550" spans="1:5" x14ac:dyDescent="0.25">
      <c r="A550" s="50" t="s">
        <v>1139</v>
      </c>
      <c r="B550" t="s">
        <v>4641</v>
      </c>
      <c r="E550" s="49" t="s">
        <v>4713</v>
      </c>
    </row>
    <row r="551" spans="1:5" x14ac:dyDescent="0.25">
      <c r="A551" s="50" t="s">
        <v>327</v>
      </c>
      <c r="B551" t="s">
        <v>327</v>
      </c>
      <c r="E551" s="49" t="s">
        <v>4713</v>
      </c>
    </row>
    <row r="552" spans="1:5" x14ac:dyDescent="0.25">
      <c r="A552" s="50" t="s">
        <v>1142</v>
      </c>
      <c r="B552" t="s">
        <v>1142</v>
      </c>
      <c r="E552" s="49" t="s">
        <v>4713</v>
      </c>
    </row>
    <row r="553" spans="1:5" x14ac:dyDescent="0.25">
      <c r="A553" s="50" t="s">
        <v>266</v>
      </c>
      <c r="B553" t="s">
        <v>309</v>
      </c>
      <c r="E553" s="49" t="s">
        <v>4713</v>
      </c>
    </row>
    <row r="554" spans="1:5" x14ac:dyDescent="0.25">
      <c r="A554" s="50" t="s">
        <v>231</v>
      </c>
      <c r="B554" t="s">
        <v>231</v>
      </c>
      <c r="E554" s="49" t="s">
        <v>4713</v>
      </c>
    </row>
    <row r="555" spans="1:5" x14ac:dyDescent="0.25">
      <c r="A555" s="50" t="s">
        <v>68</v>
      </c>
      <c r="B555" t="s">
        <v>68</v>
      </c>
      <c r="E555" s="49" t="s">
        <v>4713</v>
      </c>
    </row>
    <row r="556" spans="1:5" x14ac:dyDescent="0.25">
      <c r="A556" s="50" t="s">
        <v>235</v>
      </c>
      <c r="B556" t="s">
        <v>399</v>
      </c>
      <c r="E556" s="49" t="s">
        <v>4713</v>
      </c>
    </row>
    <row r="557" spans="1:5" x14ac:dyDescent="0.25">
      <c r="A557" s="50" t="s">
        <v>113</v>
      </c>
      <c r="B557" t="s">
        <v>1982</v>
      </c>
      <c r="E557" s="49" t="s">
        <v>4713</v>
      </c>
    </row>
    <row r="558" spans="1:5" x14ac:dyDescent="0.25">
      <c r="A558" s="50" t="s">
        <v>1144</v>
      </c>
      <c r="B558" t="s">
        <v>4649</v>
      </c>
      <c r="E558" s="49" t="s">
        <v>4713</v>
      </c>
    </row>
    <row r="559" spans="1:5" x14ac:dyDescent="0.25">
      <c r="A559" s="50" t="s">
        <v>1146</v>
      </c>
      <c r="B559" t="s">
        <v>4650</v>
      </c>
      <c r="E559" s="49" t="s">
        <v>4713</v>
      </c>
    </row>
    <row r="560" spans="1:5" x14ac:dyDescent="0.25">
      <c r="A560" s="50" t="s">
        <v>1148</v>
      </c>
      <c r="B560" t="s">
        <v>4651</v>
      </c>
      <c r="E560" s="49" t="s">
        <v>4713</v>
      </c>
    </row>
    <row r="561" spans="1:5" x14ac:dyDescent="0.25">
      <c r="A561" s="50" t="s">
        <v>1150</v>
      </c>
      <c r="B561" t="s">
        <v>4653</v>
      </c>
      <c r="E561" s="49" t="s">
        <v>4713</v>
      </c>
    </row>
    <row r="562" spans="1:5" x14ac:dyDescent="0.25">
      <c r="A562" s="50" t="s">
        <v>1152</v>
      </c>
      <c r="B562" t="s">
        <v>1152</v>
      </c>
      <c r="E562" s="49" t="s">
        <v>4713</v>
      </c>
    </row>
    <row r="563" spans="1:5" x14ac:dyDescent="0.25">
      <c r="A563" s="50" t="s">
        <v>1154</v>
      </c>
      <c r="B563" t="s">
        <v>417</v>
      </c>
      <c r="E563" s="49" t="s">
        <v>4713</v>
      </c>
    </row>
    <row r="564" spans="1:5" x14ac:dyDescent="0.25">
      <c r="A564" s="50" t="s">
        <v>1156</v>
      </c>
      <c r="B564" t="s">
        <v>4661</v>
      </c>
      <c r="E564" s="49" t="s">
        <v>4713</v>
      </c>
    </row>
    <row r="565" spans="1:5" x14ac:dyDescent="0.25">
      <c r="A565" s="50" t="s">
        <v>1158</v>
      </c>
      <c r="B565" t="s">
        <v>1158</v>
      </c>
      <c r="E565" s="49" t="s">
        <v>4713</v>
      </c>
    </row>
    <row r="566" spans="1:5" x14ac:dyDescent="0.25">
      <c r="A566" s="50" t="s">
        <v>1160</v>
      </c>
      <c r="B566" t="s">
        <v>1160</v>
      </c>
      <c r="E566" s="49" t="s">
        <v>4713</v>
      </c>
    </row>
    <row r="567" spans="1:5" x14ac:dyDescent="0.25">
      <c r="A567" s="50" t="s">
        <v>264</v>
      </c>
      <c r="B567" t="s">
        <v>264</v>
      </c>
      <c r="E567" s="49" t="s">
        <v>4713</v>
      </c>
    </row>
    <row r="568" spans="1:5" x14ac:dyDescent="0.25">
      <c r="A568" s="50" t="s">
        <v>1162</v>
      </c>
      <c r="B568" t="s">
        <v>377</v>
      </c>
      <c r="E568" s="49" t="s">
        <v>4713</v>
      </c>
    </row>
    <row r="569" spans="1:5" x14ac:dyDescent="0.25">
      <c r="A569" s="50" t="s">
        <v>1163</v>
      </c>
      <c r="B569" t="s">
        <v>1163</v>
      </c>
      <c r="E569" s="49" t="s">
        <v>4713</v>
      </c>
    </row>
    <row r="570" spans="1:5" x14ac:dyDescent="0.25">
      <c r="A570" s="50" t="s">
        <v>1165</v>
      </c>
      <c r="B570" t="s">
        <v>1165</v>
      </c>
      <c r="E570" s="49" t="s">
        <v>4713</v>
      </c>
    </row>
    <row r="571" spans="1:5" x14ac:dyDescent="0.25">
      <c r="A571" s="50" t="s">
        <v>1167</v>
      </c>
      <c r="B571" t="s">
        <v>4668</v>
      </c>
      <c r="E571" s="49" t="s">
        <v>4713</v>
      </c>
    </row>
    <row r="572" spans="1:5" x14ac:dyDescent="0.25">
      <c r="A572" s="50" t="s">
        <v>1169</v>
      </c>
      <c r="B572" t="s">
        <v>4670</v>
      </c>
      <c r="E572" s="49" t="s">
        <v>4713</v>
      </c>
    </row>
    <row r="573" spans="1:5" x14ac:dyDescent="0.25">
      <c r="A573" s="50" t="s">
        <v>239</v>
      </c>
      <c r="B573" t="s">
        <v>432</v>
      </c>
      <c r="E573" s="49" t="s">
        <v>4713</v>
      </c>
    </row>
    <row r="574" spans="1:5" x14ac:dyDescent="0.25">
      <c r="A574" s="50" t="s">
        <v>1171</v>
      </c>
      <c r="B574" t="s">
        <v>4674</v>
      </c>
      <c r="E574" s="49" t="s">
        <v>4713</v>
      </c>
    </row>
    <row r="575" spans="1:5" x14ac:dyDescent="0.25">
      <c r="A575" s="50" t="s">
        <v>1173</v>
      </c>
      <c r="B575" t="s">
        <v>380</v>
      </c>
      <c r="E575" s="49" t="s">
        <v>4713</v>
      </c>
    </row>
    <row r="576" spans="1:5" x14ac:dyDescent="0.25">
      <c r="A576" s="50" t="s">
        <v>1175</v>
      </c>
      <c r="B576" t="s">
        <v>1175</v>
      </c>
      <c r="E576" s="49" t="s">
        <v>4713</v>
      </c>
    </row>
    <row r="577" spans="1:5" x14ac:dyDescent="0.25">
      <c r="A577" s="50" t="s">
        <v>102</v>
      </c>
      <c r="B577" t="s">
        <v>300</v>
      </c>
      <c r="E577" s="49" t="s">
        <v>4713</v>
      </c>
    </row>
    <row r="578" spans="1:5" x14ac:dyDescent="0.25">
      <c r="A578" s="50" t="s">
        <v>375</v>
      </c>
      <c r="B578" t="s">
        <v>375</v>
      </c>
      <c r="E578" s="49" t="s">
        <v>4713</v>
      </c>
    </row>
    <row r="579" spans="1:5" x14ac:dyDescent="0.25">
      <c r="A579" s="50" t="s">
        <v>1178</v>
      </c>
      <c r="B579" t="s">
        <v>4679</v>
      </c>
      <c r="E579" s="49" t="s">
        <v>4713</v>
      </c>
    </row>
    <row r="580" spans="1:5" x14ac:dyDescent="0.25">
      <c r="A580" s="50" t="s">
        <v>1180</v>
      </c>
      <c r="B580" t="s">
        <v>4680</v>
      </c>
      <c r="E580" s="49" t="s">
        <v>4713</v>
      </c>
    </row>
    <row r="581" spans="1:5" x14ac:dyDescent="0.25">
      <c r="A581" s="50" t="s">
        <v>1182</v>
      </c>
      <c r="B581" t="s">
        <v>1182</v>
      </c>
      <c r="E581" s="49" t="s">
        <v>4713</v>
      </c>
    </row>
    <row r="582" spans="1:5" x14ac:dyDescent="0.25">
      <c r="A582" s="50" t="s">
        <v>1184</v>
      </c>
      <c r="B582" t="s">
        <v>4687</v>
      </c>
      <c r="E582" s="49" t="s">
        <v>4713</v>
      </c>
    </row>
    <row r="583" spans="1:5" x14ac:dyDescent="0.25">
      <c r="A583" s="50" t="s">
        <v>1185</v>
      </c>
      <c r="B583" t="s">
        <v>1885</v>
      </c>
      <c r="E583" s="49" t="s">
        <v>4713</v>
      </c>
    </row>
    <row r="584" spans="1:5" x14ac:dyDescent="0.25">
      <c r="A584" s="50" t="s">
        <v>1186</v>
      </c>
      <c r="B584" t="s">
        <v>1879</v>
      </c>
      <c r="E584" s="49" t="s">
        <v>4713</v>
      </c>
    </row>
    <row r="585" spans="1:5" x14ac:dyDescent="0.25">
      <c r="A585" s="50" t="s">
        <v>66</v>
      </c>
      <c r="B585" t="s">
        <v>876</v>
      </c>
      <c r="E585" s="49" t="s">
        <v>4713</v>
      </c>
    </row>
    <row r="586" spans="1:5" x14ac:dyDescent="0.25">
      <c r="A586" s="50" t="s">
        <v>1187</v>
      </c>
      <c r="B586" t="s">
        <v>1886</v>
      </c>
      <c r="E586" s="49" t="s">
        <v>4713</v>
      </c>
    </row>
    <row r="587" spans="1:5" x14ac:dyDescent="0.25">
      <c r="A587" s="50" t="s">
        <v>233</v>
      </c>
      <c r="B587" t="s">
        <v>397</v>
      </c>
      <c r="E587" s="49" t="s">
        <v>4713</v>
      </c>
    </row>
    <row r="588" spans="1:5" x14ac:dyDescent="0.25">
      <c r="A588" s="50" t="s">
        <v>72</v>
      </c>
      <c r="B588" t="s">
        <v>916</v>
      </c>
      <c r="E588" s="49" t="s">
        <v>4713</v>
      </c>
    </row>
    <row r="589" spans="1:5" x14ac:dyDescent="0.25">
      <c r="A589" s="50" t="s">
        <v>1189</v>
      </c>
      <c r="B589" t="s">
        <v>4688</v>
      </c>
      <c r="E589" s="49" t="s">
        <v>4713</v>
      </c>
    </row>
    <row r="590" spans="1:5" x14ac:dyDescent="0.25">
      <c r="A590" s="50" t="s">
        <v>1191</v>
      </c>
      <c r="B590" t="s">
        <v>1191</v>
      </c>
      <c r="E590" s="49" t="s">
        <v>4713</v>
      </c>
    </row>
    <row r="591" spans="1:5" x14ac:dyDescent="0.25">
      <c r="A591" s="50" t="s">
        <v>1193</v>
      </c>
      <c r="B591" t="s">
        <v>1193</v>
      </c>
      <c r="E591" s="49" t="s">
        <v>4713</v>
      </c>
    </row>
    <row r="592" spans="1:5" x14ac:dyDescent="0.25">
      <c r="A592" s="50" t="s">
        <v>1195</v>
      </c>
      <c r="B592" t="s">
        <v>4691</v>
      </c>
      <c r="E592" s="49" t="s">
        <v>4713</v>
      </c>
    </row>
    <row r="593" spans="1:5" x14ac:dyDescent="0.25">
      <c r="A593" s="50" t="s">
        <v>1197</v>
      </c>
      <c r="B593" t="s">
        <v>4694</v>
      </c>
      <c r="E593" s="49" t="s">
        <v>4713</v>
      </c>
    </row>
    <row r="594" spans="1:5" x14ac:dyDescent="0.25">
      <c r="A594" s="50" t="s">
        <v>1199</v>
      </c>
      <c r="B594" t="s">
        <v>4695</v>
      </c>
      <c r="E594" s="49" t="s">
        <v>4713</v>
      </c>
    </row>
    <row r="595" spans="1:5" x14ac:dyDescent="0.25">
      <c r="A595" s="50" t="s">
        <v>1201</v>
      </c>
      <c r="B595" t="s">
        <v>1201</v>
      </c>
      <c r="E595" s="49" t="s">
        <v>4713</v>
      </c>
    </row>
    <row r="596" spans="1:5" x14ac:dyDescent="0.25">
      <c r="A596" s="50" t="s">
        <v>1202</v>
      </c>
      <c r="B596" t="s">
        <v>1202</v>
      </c>
      <c r="E596" s="49" t="s">
        <v>4713</v>
      </c>
    </row>
    <row r="597" spans="1:5" x14ac:dyDescent="0.25">
      <c r="A597" s="50" t="s">
        <v>40</v>
      </c>
      <c r="B597" t="s">
        <v>40</v>
      </c>
      <c r="E597" s="49" t="s">
        <v>4713</v>
      </c>
    </row>
    <row r="598" spans="1:5" x14ac:dyDescent="0.25">
      <c r="A598" s="50" t="s">
        <v>111</v>
      </c>
      <c r="B598" t="s">
        <v>1970</v>
      </c>
      <c r="E598" s="49" t="s">
        <v>4713</v>
      </c>
    </row>
    <row r="599" spans="1:5" x14ac:dyDescent="0.25">
      <c r="A599" s="50" t="s">
        <v>1204</v>
      </c>
      <c r="B599" t="s">
        <v>1204</v>
      </c>
      <c r="E599" s="49" t="s">
        <v>4713</v>
      </c>
    </row>
    <row r="600" spans="1:5" x14ac:dyDescent="0.25">
      <c r="A600" s="50" t="s">
        <v>1206</v>
      </c>
      <c r="B600" t="s">
        <v>1206</v>
      </c>
      <c r="E600" s="49" t="s">
        <v>4713</v>
      </c>
    </row>
    <row r="601" spans="1:5" x14ac:dyDescent="0.25">
      <c r="A601" s="50" t="s">
        <v>1207</v>
      </c>
      <c r="B601" t="s">
        <v>1207</v>
      </c>
      <c r="E601" s="49" t="s">
        <v>4713</v>
      </c>
    </row>
    <row r="602" spans="1:5" x14ac:dyDescent="0.25">
      <c r="A602" s="50" t="s">
        <v>1209</v>
      </c>
      <c r="B602" t="s">
        <v>4702</v>
      </c>
      <c r="E602" s="49" t="s">
        <v>4713</v>
      </c>
    </row>
    <row r="603" spans="1:5" x14ac:dyDescent="0.25">
      <c r="A603" s="50" t="s">
        <v>1210</v>
      </c>
      <c r="B603" t="s">
        <v>1210</v>
      </c>
      <c r="E603" s="49" t="s">
        <v>4713</v>
      </c>
    </row>
    <row r="604" spans="1:5" x14ac:dyDescent="0.25">
      <c r="A604" s="50" t="s">
        <v>1212</v>
      </c>
      <c r="B604" t="s">
        <v>4703</v>
      </c>
      <c r="E604" s="49" t="s">
        <v>4713</v>
      </c>
    </row>
    <row r="605" spans="1:5" x14ac:dyDescent="0.25">
      <c r="A605" s="50" t="s">
        <v>1213</v>
      </c>
      <c r="B605" t="s">
        <v>1213</v>
      </c>
      <c r="E605" s="49" t="s">
        <v>4713</v>
      </c>
    </row>
    <row r="606" spans="1:5" x14ac:dyDescent="0.25">
      <c r="A606" s="50" t="s">
        <v>1215</v>
      </c>
      <c r="B606" t="s">
        <v>4647</v>
      </c>
      <c r="E606" s="49" t="s">
        <v>4713</v>
      </c>
    </row>
    <row r="607" spans="1:5" x14ac:dyDescent="0.25">
      <c r="A607" s="50" t="s">
        <v>1217</v>
      </c>
      <c r="B607" t="s">
        <v>4707</v>
      </c>
      <c r="E607" s="49" t="s">
        <v>4713</v>
      </c>
    </row>
    <row r="608" spans="1:5" x14ac:dyDescent="0.25">
      <c r="A608" s="50" t="s">
        <v>1222</v>
      </c>
      <c r="B608" t="s">
        <v>1222</v>
      </c>
      <c r="E608" s="49" t="s">
        <v>4713</v>
      </c>
    </row>
    <row r="609" spans="1:5" x14ac:dyDescent="0.25">
      <c r="A609" s="50" t="s">
        <v>1224</v>
      </c>
      <c r="B609" t="s">
        <v>1224</v>
      </c>
      <c r="E609" s="49" t="s">
        <v>4713</v>
      </c>
    </row>
    <row r="610" spans="1:5" x14ac:dyDescent="0.25">
      <c r="A610" s="50" t="s">
        <v>1226</v>
      </c>
      <c r="B610" t="s">
        <v>1226</v>
      </c>
      <c r="E610" s="49" t="s">
        <v>4713</v>
      </c>
    </row>
    <row r="611" spans="1:5" x14ac:dyDescent="0.25">
      <c r="A611" s="50" t="s">
        <v>425</v>
      </c>
      <c r="B611" t="s">
        <v>425</v>
      </c>
      <c r="E611" s="49" t="s">
        <v>4713</v>
      </c>
    </row>
    <row r="612" spans="1:5" x14ac:dyDescent="0.25">
      <c r="A612" s="50" t="s">
        <v>1229</v>
      </c>
      <c r="B612" t="s">
        <v>1229</v>
      </c>
      <c r="E612" s="49" t="s">
        <v>4713</v>
      </c>
    </row>
    <row r="613" spans="1:5" x14ac:dyDescent="0.25">
      <c r="A613" s="50" t="s">
        <v>1232</v>
      </c>
      <c r="B613" t="s">
        <v>1232</v>
      </c>
      <c r="E613" s="49" t="s">
        <v>4713</v>
      </c>
    </row>
    <row r="614" spans="1:5" x14ac:dyDescent="0.25">
      <c r="A614" s="50" t="s">
        <v>1234</v>
      </c>
      <c r="B614" t="s">
        <v>4734</v>
      </c>
      <c r="E614" s="49" t="s">
        <v>4713</v>
      </c>
    </row>
    <row r="615" spans="1:5" x14ac:dyDescent="0.25">
      <c r="A615" s="50" t="s">
        <v>1235</v>
      </c>
      <c r="B615" t="s">
        <v>4735</v>
      </c>
      <c r="E615" s="49" t="s">
        <v>4713</v>
      </c>
    </row>
    <row r="616" spans="1:5" x14ac:dyDescent="0.25">
      <c r="A616" s="50" t="s">
        <v>1237</v>
      </c>
      <c r="B616" t="s">
        <v>1910</v>
      </c>
      <c r="E616" s="49" t="s">
        <v>4713</v>
      </c>
    </row>
    <row r="617" spans="1:5" x14ac:dyDescent="0.25">
      <c r="A617" s="50" t="s">
        <v>144</v>
      </c>
      <c r="B617" t="s">
        <v>144</v>
      </c>
      <c r="E617" s="49" t="s">
        <v>4713</v>
      </c>
    </row>
    <row r="618" spans="1:5" x14ac:dyDescent="0.25">
      <c r="A618" s="50" t="s">
        <v>1240</v>
      </c>
      <c r="B618" t="s">
        <v>4742</v>
      </c>
      <c r="E618" s="49" t="s">
        <v>4713</v>
      </c>
    </row>
    <row r="619" spans="1:5" x14ac:dyDescent="0.25">
      <c r="A619" s="50" t="s">
        <v>1242</v>
      </c>
      <c r="B619" t="s">
        <v>4746</v>
      </c>
      <c r="E619" s="49" t="s">
        <v>4713</v>
      </c>
    </row>
    <row r="620" spans="1:5" x14ac:dyDescent="0.25">
      <c r="A620" s="50" t="s">
        <v>253</v>
      </c>
      <c r="B620" t="s">
        <v>253</v>
      </c>
      <c r="E620" s="49" t="s">
        <v>4713</v>
      </c>
    </row>
    <row r="621" spans="1:5" x14ac:dyDescent="0.25">
      <c r="A621" s="50" t="s">
        <v>1245</v>
      </c>
      <c r="B621" t="s">
        <v>4750</v>
      </c>
      <c r="E621" s="49" t="s">
        <v>4713</v>
      </c>
    </row>
    <row r="622" spans="1:5" x14ac:dyDescent="0.25">
      <c r="A622" s="50" t="s">
        <v>1246</v>
      </c>
      <c r="B622" t="s">
        <v>1246</v>
      </c>
      <c r="E622" s="49" t="s">
        <v>4713</v>
      </c>
    </row>
    <row r="623" spans="1:5" x14ac:dyDescent="0.25">
      <c r="A623" s="50" t="s">
        <v>1248</v>
      </c>
      <c r="B623" t="s">
        <v>1248</v>
      </c>
      <c r="E623" s="49" t="s">
        <v>4713</v>
      </c>
    </row>
    <row r="624" spans="1:5" x14ac:dyDescent="0.25">
      <c r="A624" s="50" t="s">
        <v>1250</v>
      </c>
      <c r="B624" t="s">
        <v>1250</v>
      </c>
      <c r="E624" s="49" t="s">
        <v>4713</v>
      </c>
    </row>
    <row r="625" spans="1:5" x14ac:dyDescent="0.25">
      <c r="A625" s="50" t="s">
        <v>1252</v>
      </c>
      <c r="B625" t="s">
        <v>1252</v>
      </c>
      <c r="E625" s="49" t="s">
        <v>4713</v>
      </c>
    </row>
    <row r="626" spans="1:5" x14ac:dyDescent="0.25">
      <c r="A626" s="50" t="s">
        <v>1254</v>
      </c>
      <c r="B626" t="s">
        <v>1254</v>
      </c>
      <c r="E626" s="49" t="s">
        <v>4713</v>
      </c>
    </row>
    <row r="627" spans="1:5" x14ac:dyDescent="0.25">
      <c r="A627" s="50" t="s">
        <v>1256</v>
      </c>
      <c r="B627" t="s">
        <v>4777</v>
      </c>
      <c r="E627" s="49" t="s">
        <v>4713</v>
      </c>
    </row>
    <row r="628" spans="1:5" x14ac:dyDescent="0.25">
      <c r="A628" s="50" t="s">
        <v>1257</v>
      </c>
      <c r="B628" t="s">
        <v>4757</v>
      </c>
      <c r="E628" s="49" t="s">
        <v>4713</v>
      </c>
    </row>
    <row r="629" spans="1:5" x14ac:dyDescent="0.25">
      <c r="A629" s="50" t="s">
        <v>1259</v>
      </c>
      <c r="B629" t="s">
        <v>4778</v>
      </c>
      <c r="E629" s="49" t="s">
        <v>4713</v>
      </c>
    </row>
    <row r="630" spans="1:5" x14ac:dyDescent="0.25">
      <c r="A630" s="50" t="s">
        <v>1261</v>
      </c>
      <c r="B630" t="s">
        <v>1261</v>
      </c>
      <c r="E630" s="49" t="s">
        <v>4713</v>
      </c>
    </row>
    <row r="631" spans="1:5" x14ac:dyDescent="0.25">
      <c r="A631" s="50" t="s">
        <v>263</v>
      </c>
      <c r="B631" t="s">
        <v>263</v>
      </c>
      <c r="E631" s="49" t="s">
        <v>4713</v>
      </c>
    </row>
    <row r="632" spans="1:5" x14ac:dyDescent="0.25">
      <c r="A632" s="50" t="s">
        <v>1264</v>
      </c>
      <c r="B632" t="s">
        <v>303</v>
      </c>
      <c r="E632" s="49" t="s">
        <v>4713</v>
      </c>
    </row>
    <row r="633" spans="1:5" x14ac:dyDescent="0.25">
      <c r="A633" s="50" t="s">
        <v>1265</v>
      </c>
      <c r="B633" t="s">
        <v>4794</v>
      </c>
      <c r="E633" s="49" t="s">
        <v>4713</v>
      </c>
    </row>
    <row r="634" spans="1:5" x14ac:dyDescent="0.25">
      <c r="A634" s="50" t="s">
        <v>1266</v>
      </c>
      <c r="B634" t="s">
        <v>4795</v>
      </c>
      <c r="E634" s="49" t="s">
        <v>4713</v>
      </c>
    </row>
    <row r="635" spans="1:5" x14ac:dyDescent="0.25">
      <c r="A635" s="50" t="s">
        <v>117</v>
      </c>
      <c r="B635" t="s">
        <v>117</v>
      </c>
      <c r="E635" s="49" t="s">
        <v>4713</v>
      </c>
    </row>
    <row r="636" spans="1:5" x14ac:dyDescent="0.25">
      <c r="A636" s="50" t="s">
        <v>1268</v>
      </c>
      <c r="B636" t="s">
        <v>1268</v>
      </c>
      <c r="E636" s="49" t="s">
        <v>4713</v>
      </c>
    </row>
    <row r="637" spans="1:5" x14ac:dyDescent="0.25">
      <c r="A637" s="50" t="s">
        <v>426</v>
      </c>
      <c r="B637" t="s">
        <v>426</v>
      </c>
      <c r="E637" s="49" t="s">
        <v>4713</v>
      </c>
    </row>
    <row r="638" spans="1:5" x14ac:dyDescent="0.25">
      <c r="A638" s="50" t="s">
        <v>101</v>
      </c>
      <c r="B638" t="s">
        <v>101</v>
      </c>
      <c r="E638" s="49" t="s">
        <v>4713</v>
      </c>
    </row>
    <row r="639" spans="1:5" x14ac:dyDescent="0.25">
      <c r="A639" s="50" t="s">
        <v>1271</v>
      </c>
      <c r="B639" t="s">
        <v>1271</v>
      </c>
      <c r="E639" s="49" t="s">
        <v>4713</v>
      </c>
    </row>
    <row r="640" spans="1:5" x14ac:dyDescent="0.25">
      <c r="A640" s="50" t="s">
        <v>115</v>
      </c>
      <c r="B640" t="s">
        <v>1984</v>
      </c>
      <c r="E640" s="49" t="s">
        <v>4713</v>
      </c>
    </row>
    <row r="641" spans="1:5" x14ac:dyDescent="0.25">
      <c r="A641" s="50" t="s">
        <v>42</v>
      </c>
      <c r="B641" t="s">
        <v>913</v>
      </c>
      <c r="E641" s="49" t="s">
        <v>4713</v>
      </c>
    </row>
    <row r="642" spans="1:5" x14ac:dyDescent="0.25">
      <c r="A642" s="50" t="s">
        <v>50</v>
      </c>
      <c r="B642" t="s">
        <v>50</v>
      </c>
      <c r="E642" s="49" t="s">
        <v>4713</v>
      </c>
    </row>
    <row r="643" spans="1:5" x14ac:dyDescent="0.25">
      <c r="A643" s="50" t="s">
        <v>1273</v>
      </c>
      <c r="B643" t="s">
        <v>1314</v>
      </c>
      <c r="E643" s="49" t="s">
        <v>4713</v>
      </c>
    </row>
    <row r="644" spans="1:5" x14ac:dyDescent="0.25">
      <c r="A644" s="50" t="s">
        <v>1275</v>
      </c>
      <c r="B644" t="s">
        <v>4807</v>
      </c>
      <c r="E644" s="49" t="s">
        <v>4713</v>
      </c>
    </row>
    <row r="645" spans="1:5" x14ac:dyDescent="0.25">
      <c r="A645" s="50" t="s">
        <v>1277</v>
      </c>
      <c r="B645" t="s">
        <v>4809</v>
      </c>
      <c r="E645" s="49" t="s">
        <v>4713</v>
      </c>
    </row>
    <row r="646" spans="1:5" x14ac:dyDescent="0.25">
      <c r="A646" s="50" t="s">
        <v>1279</v>
      </c>
      <c r="B646" t="s">
        <v>4811</v>
      </c>
      <c r="E646" s="49" t="s">
        <v>4713</v>
      </c>
    </row>
    <row r="647" spans="1:5" x14ac:dyDescent="0.25">
      <c r="A647" s="50" t="s">
        <v>36</v>
      </c>
      <c r="B647" t="s">
        <v>1841</v>
      </c>
      <c r="E647" s="49" t="s">
        <v>4713</v>
      </c>
    </row>
    <row r="648" spans="1:5" x14ac:dyDescent="0.25">
      <c r="A648" s="50" t="s">
        <v>1281</v>
      </c>
      <c r="B648" t="s">
        <v>4813</v>
      </c>
      <c r="E648" s="49" t="s">
        <v>4713</v>
      </c>
    </row>
    <row r="649" spans="1:5" x14ac:dyDescent="0.25">
      <c r="A649" s="50" t="s">
        <v>1283</v>
      </c>
      <c r="B649" t="s">
        <v>1283</v>
      </c>
      <c r="E649" s="49" t="s">
        <v>4713</v>
      </c>
    </row>
    <row r="650" spans="1:5" x14ac:dyDescent="0.25">
      <c r="A650" s="50" t="s">
        <v>18</v>
      </c>
      <c r="B650" t="s">
        <v>386</v>
      </c>
      <c r="E650" s="49" t="s">
        <v>4713</v>
      </c>
    </row>
    <row r="651" spans="1:5" x14ac:dyDescent="0.25">
      <c r="A651" s="50" t="s">
        <v>934</v>
      </c>
      <c r="B651" t="s">
        <v>3403</v>
      </c>
      <c r="E651" s="49" t="s">
        <v>4713</v>
      </c>
    </row>
    <row r="652" spans="1:5" x14ac:dyDescent="0.25">
      <c r="A652" s="50" t="s">
        <v>936</v>
      </c>
      <c r="B652" t="s">
        <v>936</v>
      </c>
      <c r="E652" s="49" t="s">
        <v>4713</v>
      </c>
    </row>
    <row r="653" spans="1:5" x14ac:dyDescent="0.25">
      <c r="A653" s="50" t="s">
        <v>938</v>
      </c>
      <c r="B653" t="s">
        <v>938</v>
      </c>
      <c r="E653" s="49" t="s">
        <v>4713</v>
      </c>
    </row>
    <row r="654" spans="1:5" x14ac:dyDescent="0.25">
      <c r="A654" s="50" t="s">
        <v>19</v>
      </c>
      <c r="B654" t="s">
        <v>19</v>
      </c>
      <c r="E654" s="49" t="s">
        <v>4713</v>
      </c>
    </row>
    <row r="655" spans="1:5" x14ac:dyDescent="0.25">
      <c r="A655" s="50" t="s">
        <v>940</v>
      </c>
      <c r="B655" t="s">
        <v>940</v>
      </c>
      <c r="E655" s="49" t="s">
        <v>4713</v>
      </c>
    </row>
    <row r="656" spans="1:5" x14ac:dyDescent="0.25">
      <c r="A656" s="50" t="s">
        <v>942</v>
      </c>
      <c r="B656" t="s">
        <v>942</v>
      </c>
      <c r="E656" s="49" t="s">
        <v>4713</v>
      </c>
    </row>
    <row r="657" spans="1:5" x14ac:dyDescent="0.25">
      <c r="A657" s="50" t="s">
        <v>944</v>
      </c>
      <c r="B657" t="s">
        <v>4262</v>
      </c>
      <c r="E657" s="49" t="s">
        <v>4713</v>
      </c>
    </row>
    <row r="658" spans="1:5" x14ac:dyDescent="0.25">
      <c r="A658" s="50" t="s">
        <v>946</v>
      </c>
      <c r="B658" t="s">
        <v>4272</v>
      </c>
      <c r="E658" s="49" t="s">
        <v>4713</v>
      </c>
    </row>
    <row r="659" spans="1:5" x14ac:dyDescent="0.25">
      <c r="A659" s="50" t="s">
        <v>949</v>
      </c>
      <c r="B659" t="s">
        <v>949</v>
      </c>
      <c r="E659" s="49" t="s">
        <v>4713</v>
      </c>
    </row>
    <row r="660" spans="1:5" x14ac:dyDescent="0.25">
      <c r="A660" s="50" t="s">
        <v>951</v>
      </c>
      <c r="B660" t="s">
        <v>951</v>
      </c>
      <c r="E660" s="49" t="s">
        <v>4713</v>
      </c>
    </row>
    <row r="661" spans="1:5" x14ac:dyDescent="0.25">
      <c r="A661" s="50" t="s">
        <v>217</v>
      </c>
      <c r="B661" t="s">
        <v>1413</v>
      </c>
      <c r="E661" s="49" t="s">
        <v>4713</v>
      </c>
    </row>
    <row r="662" spans="1:5" x14ac:dyDescent="0.25">
      <c r="A662" s="50" t="s">
        <v>220</v>
      </c>
      <c r="B662" t="s">
        <v>1416</v>
      </c>
      <c r="E662" s="49" t="s">
        <v>4713</v>
      </c>
    </row>
    <row r="663" spans="1:5" x14ac:dyDescent="0.25">
      <c r="A663" s="50" t="s">
        <v>216</v>
      </c>
      <c r="B663" t="s">
        <v>216</v>
      </c>
      <c r="E663" s="49" t="s">
        <v>4713</v>
      </c>
    </row>
    <row r="664" spans="1:5" x14ac:dyDescent="0.25">
      <c r="A664" s="50" t="s">
        <v>25</v>
      </c>
      <c r="B664" t="s">
        <v>1596</v>
      </c>
      <c r="E664" s="49" t="s">
        <v>4713</v>
      </c>
    </row>
    <row r="665" spans="1:5" x14ac:dyDescent="0.25">
      <c r="A665" s="50" t="s">
        <v>953</v>
      </c>
      <c r="B665" t="s">
        <v>953</v>
      </c>
      <c r="E665" s="49" t="s">
        <v>4713</v>
      </c>
    </row>
    <row r="666" spans="1:5" x14ac:dyDescent="0.25">
      <c r="A666" s="50" t="s">
        <v>955</v>
      </c>
      <c r="B666" t="s">
        <v>955</v>
      </c>
      <c r="E666" s="49" t="s">
        <v>4713</v>
      </c>
    </row>
    <row r="667" spans="1:5" x14ac:dyDescent="0.25">
      <c r="A667" s="50" t="s">
        <v>956</v>
      </c>
      <c r="B667" t="s">
        <v>405</v>
      </c>
      <c r="E667" s="49" t="s">
        <v>4713</v>
      </c>
    </row>
    <row r="668" spans="1:5" x14ac:dyDescent="0.25">
      <c r="A668" s="50" t="s">
        <v>958</v>
      </c>
      <c r="B668" t="s">
        <v>958</v>
      </c>
      <c r="E668" s="49" t="s">
        <v>4713</v>
      </c>
    </row>
    <row r="669" spans="1:5" x14ac:dyDescent="0.25">
      <c r="A669" s="50" t="s">
        <v>226</v>
      </c>
      <c r="B669" t="s">
        <v>1418</v>
      </c>
      <c r="E669" s="49" t="s">
        <v>4713</v>
      </c>
    </row>
    <row r="670" spans="1:5" x14ac:dyDescent="0.25">
      <c r="A670" s="50" t="s">
        <v>960</v>
      </c>
      <c r="B670" t="s">
        <v>4333</v>
      </c>
      <c r="E670" s="49" t="s">
        <v>4713</v>
      </c>
    </row>
    <row r="671" spans="1:5" x14ac:dyDescent="0.25">
      <c r="A671" s="50" t="s">
        <v>962</v>
      </c>
      <c r="B671">
        <v>0</v>
      </c>
      <c r="E671" s="49" t="s">
        <v>4713</v>
      </c>
    </row>
    <row r="672" spans="1:5" x14ac:dyDescent="0.25">
      <c r="A672" s="50" t="s">
        <v>964</v>
      </c>
      <c r="B672" t="s">
        <v>964</v>
      </c>
      <c r="E672" s="49" t="s">
        <v>4713</v>
      </c>
    </row>
    <row r="673" spans="1:5" x14ac:dyDescent="0.25">
      <c r="A673" s="50" t="s">
        <v>967</v>
      </c>
      <c r="B673">
        <v>0</v>
      </c>
      <c r="E673" s="49" t="s">
        <v>4713</v>
      </c>
    </row>
    <row r="674" spans="1:5" x14ac:dyDescent="0.25">
      <c r="A674" s="50" t="s">
        <v>969</v>
      </c>
      <c r="B674" t="s">
        <v>403</v>
      </c>
      <c r="E674" s="49" t="s">
        <v>4713</v>
      </c>
    </row>
    <row r="675" spans="1:5" x14ac:dyDescent="0.25">
      <c r="A675" s="50" t="s">
        <v>971</v>
      </c>
      <c r="B675" t="s">
        <v>412</v>
      </c>
      <c r="E675" s="49" t="s">
        <v>4713</v>
      </c>
    </row>
    <row r="676" spans="1:5" x14ac:dyDescent="0.25">
      <c r="A676" s="50" t="s">
        <v>974</v>
      </c>
      <c r="B676" t="s">
        <v>974</v>
      </c>
      <c r="E676" s="49" t="s">
        <v>4713</v>
      </c>
    </row>
    <row r="677" spans="1:5" x14ac:dyDescent="0.25">
      <c r="A677" s="50" t="s">
        <v>976</v>
      </c>
      <c r="B677" t="s">
        <v>976</v>
      </c>
      <c r="E677" s="49" t="s">
        <v>4713</v>
      </c>
    </row>
    <row r="678" spans="1:5" x14ac:dyDescent="0.25">
      <c r="A678" s="50" t="s">
        <v>978</v>
      </c>
      <c r="B678" t="s">
        <v>978</v>
      </c>
      <c r="E678" s="49" t="s">
        <v>4713</v>
      </c>
    </row>
    <row r="679" spans="1:5" x14ac:dyDescent="0.25">
      <c r="A679" s="50" t="s">
        <v>980</v>
      </c>
      <c r="B679" t="s">
        <v>4404</v>
      </c>
      <c r="E679" s="49" t="s">
        <v>4713</v>
      </c>
    </row>
    <row r="680" spans="1:5" x14ac:dyDescent="0.25">
      <c r="A680" s="50" t="s">
        <v>413</v>
      </c>
      <c r="B680" t="s">
        <v>413</v>
      </c>
      <c r="E680" s="49" t="s">
        <v>4713</v>
      </c>
    </row>
    <row r="681" spans="1:5" x14ac:dyDescent="0.25">
      <c r="A681" s="50" t="s">
        <v>984</v>
      </c>
      <c r="B681" t="s">
        <v>984</v>
      </c>
      <c r="E681" s="49" t="s">
        <v>4713</v>
      </c>
    </row>
    <row r="682" spans="1:5" x14ac:dyDescent="0.25">
      <c r="A682" s="50" t="s">
        <v>987</v>
      </c>
      <c r="B682" t="s">
        <v>987</v>
      </c>
      <c r="E682" s="49" t="s">
        <v>4713</v>
      </c>
    </row>
    <row r="683" spans="1:5" x14ac:dyDescent="0.25">
      <c r="A683" s="50" t="s">
        <v>251</v>
      </c>
      <c r="B683" t="s">
        <v>251</v>
      </c>
      <c r="E683" s="49" t="s">
        <v>4713</v>
      </c>
    </row>
    <row r="684" spans="1:5" x14ac:dyDescent="0.25">
      <c r="A684" s="50" t="s">
        <v>989</v>
      </c>
      <c r="B684" t="s">
        <v>989</v>
      </c>
      <c r="E684" s="49" t="s">
        <v>4713</v>
      </c>
    </row>
    <row r="685" spans="1:5" x14ac:dyDescent="0.25">
      <c r="A685" s="50" t="s">
        <v>991</v>
      </c>
      <c r="B685" t="s">
        <v>991</v>
      </c>
      <c r="E685" s="49" t="s">
        <v>4713</v>
      </c>
    </row>
    <row r="686" spans="1:5" x14ac:dyDescent="0.25">
      <c r="A686" s="50" t="s">
        <v>993</v>
      </c>
      <c r="B686" t="s">
        <v>4345</v>
      </c>
      <c r="E686" s="49" t="s">
        <v>4713</v>
      </c>
    </row>
    <row r="687" spans="1:5" x14ac:dyDescent="0.25">
      <c r="A687" s="50" t="s">
        <v>995</v>
      </c>
      <c r="B687" t="s">
        <v>270</v>
      </c>
      <c r="E687" s="49" t="s">
        <v>4713</v>
      </c>
    </row>
    <row r="688" spans="1:5" x14ac:dyDescent="0.25">
      <c r="A688" s="50" t="s">
        <v>997</v>
      </c>
      <c r="B688" t="s">
        <v>1897</v>
      </c>
      <c r="E688" s="49" t="s">
        <v>4713</v>
      </c>
    </row>
    <row r="689" spans="1:5" x14ac:dyDescent="0.25">
      <c r="A689" s="50" t="s">
        <v>999</v>
      </c>
      <c r="B689" t="s">
        <v>1327</v>
      </c>
      <c r="E689" s="49" t="s">
        <v>4713</v>
      </c>
    </row>
    <row r="690" spans="1:5" x14ac:dyDescent="0.25">
      <c r="A690" s="50" t="s">
        <v>1002</v>
      </c>
      <c r="B690" t="s">
        <v>4329</v>
      </c>
      <c r="E690" s="49" t="s">
        <v>4713</v>
      </c>
    </row>
    <row r="691" spans="1:5" x14ac:dyDescent="0.25">
      <c r="A691" s="50" t="s">
        <v>1004</v>
      </c>
      <c r="B691" t="s">
        <v>4417</v>
      </c>
      <c r="E691" s="49" t="s">
        <v>4713</v>
      </c>
    </row>
    <row r="692" spans="1:5" x14ac:dyDescent="0.25">
      <c r="A692" s="50" t="s">
        <v>1006</v>
      </c>
      <c r="B692" t="s">
        <v>4298</v>
      </c>
      <c r="E692" s="49" t="s">
        <v>4713</v>
      </c>
    </row>
    <row r="693" spans="1:5" x14ac:dyDescent="0.25">
      <c r="A693" s="50" t="s">
        <v>1009</v>
      </c>
      <c r="B693" t="s">
        <v>1009</v>
      </c>
      <c r="E693" s="49" t="s">
        <v>4713</v>
      </c>
    </row>
    <row r="694" spans="1:5" x14ac:dyDescent="0.25">
      <c r="A694" s="50" t="s">
        <v>1011</v>
      </c>
      <c r="B694" t="s">
        <v>1011</v>
      </c>
      <c r="E694" s="49" t="s">
        <v>4713</v>
      </c>
    </row>
    <row r="695" spans="1:5" x14ac:dyDescent="0.25">
      <c r="A695" s="50" t="s">
        <v>1014</v>
      </c>
      <c r="B695" t="s">
        <v>1014</v>
      </c>
      <c r="E695" s="49" t="s">
        <v>4713</v>
      </c>
    </row>
    <row r="696" spans="1:5" x14ac:dyDescent="0.25">
      <c r="A696" s="50" t="s">
        <v>1017</v>
      </c>
      <c r="B696" t="s">
        <v>1017</v>
      </c>
      <c r="E696" s="49" t="s">
        <v>4713</v>
      </c>
    </row>
    <row r="697" spans="1:5" x14ac:dyDescent="0.25">
      <c r="A697" s="50" t="s">
        <v>1019</v>
      </c>
      <c r="B697" t="s">
        <v>4436</v>
      </c>
      <c r="E697" s="49" t="s">
        <v>4713</v>
      </c>
    </row>
    <row r="698" spans="1:5" x14ac:dyDescent="0.25">
      <c r="A698" s="50" t="s">
        <v>1021</v>
      </c>
      <c r="B698" t="s">
        <v>4409</v>
      </c>
      <c r="E698" s="49" t="s">
        <v>4713</v>
      </c>
    </row>
    <row r="699" spans="1:5" x14ac:dyDescent="0.25">
      <c r="A699" s="50" t="s">
        <v>1023</v>
      </c>
      <c r="B699" t="s">
        <v>4415</v>
      </c>
      <c r="E699" s="49" t="s">
        <v>4713</v>
      </c>
    </row>
    <row r="700" spans="1:5" x14ac:dyDescent="0.25">
      <c r="A700" s="50" t="s">
        <v>1026</v>
      </c>
      <c r="B700" t="s">
        <v>1026</v>
      </c>
      <c r="E700" s="49" t="s">
        <v>4713</v>
      </c>
    </row>
    <row r="701" spans="1:5" x14ac:dyDescent="0.25">
      <c r="A701" s="50" t="s">
        <v>1028</v>
      </c>
      <c r="B701" t="s">
        <v>4434</v>
      </c>
      <c r="E701" s="49" t="s">
        <v>4713</v>
      </c>
    </row>
    <row r="702" spans="1:5" x14ac:dyDescent="0.25">
      <c r="A702" s="50" t="s">
        <v>1030</v>
      </c>
      <c r="B702" t="s">
        <v>4437</v>
      </c>
      <c r="E702" s="49" t="s">
        <v>4713</v>
      </c>
    </row>
    <row r="703" spans="1:5" x14ac:dyDescent="0.25">
      <c r="A703" s="50" t="s">
        <v>1032</v>
      </c>
      <c r="B703" t="s">
        <v>1032</v>
      </c>
      <c r="E703" s="49" t="s">
        <v>4713</v>
      </c>
    </row>
    <row r="704" spans="1:5" x14ac:dyDescent="0.25">
      <c r="A704" s="50" t="s">
        <v>1035</v>
      </c>
      <c r="B704" t="s">
        <v>1035</v>
      </c>
      <c r="E704" s="49" t="s">
        <v>4713</v>
      </c>
    </row>
    <row r="705" spans="1:5" x14ac:dyDescent="0.25">
      <c r="A705" s="50" t="s">
        <v>243</v>
      </c>
      <c r="B705" t="s">
        <v>297</v>
      </c>
      <c r="E705" s="49" t="s">
        <v>4713</v>
      </c>
    </row>
    <row r="706" spans="1:5" x14ac:dyDescent="0.25">
      <c r="A706" s="50" t="s">
        <v>1040</v>
      </c>
      <c r="B706" t="s">
        <v>1040</v>
      </c>
      <c r="E706" s="49" t="s">
        <v>4713</v>
      </c>
    </row>
    <row r="707" spans="1:5" x14ac:dyDescent="0.25">
      <c r="A707" s="50" t="s">
        <v>1042</v>
      </c>
      <c r="B707" t="s">
        <v>1042</v>
      </c>
      <c r="E707" s="49" t="s">
        <v>4713</v>
      </c>
    </row>
    <row r="708" spans="1:5" x14ac:dyDescent="0.25">
      <c r="A708" s="50" t="s">
        <v>1045</v>
      </c>
      <c r="B708" t="s">
        <v>1045</v>
      </c>
      <c r="E708" s="49" t="s">
        <v>4713</v>
      </c>
    </row>
    <row r="709" spans="1:5" x14ac:dyDescent="0.25">
      <c r="A709" s="50" t="s">
        <v>1047</v>
      </c>
      <c r="B709" t="s">
        <v>1047</v>
      </c>
      <c r="E709" s="49" t="s">
        <v>4713</v>
      </c>
    </row>
    <row r="710" spans="1:5" x14ac:dyDescent="0.25">
      <c r="A710" s="50" t="s">
        <v>1048</v>
      </c>
      <c r="B710" t="s">
        <v>1048</v>
      </c>
      <c r="E710" s="49" t="s">
        <v>4713</v>
      </c>
    </row>
    <row r="711" spans="1:5" x14ac:dyDescent="0.25">
      <c r="A711" s="50" t="s">
        <v>1050</v>
      </c>
      <c r="B711" t="s">
        <v>4487</v>
      </c>
      <c r="E711" s="49" t="s">
        <v>4713</v>
      </c>
    </row>
    <row r="712" spans="1:5" x14ac:dyDescent="0.25">
      <c r="A712" s="50" t="s">
        <v>97</v>
      </c>
      <c r="B712" t="s">
        <v>2071</v>
      </c>
      <c r="E712" s="49" t="s">
        <v>4713</v>
      </c>
    </row>
    <row r="713" spans="1:5" x14ac:dyDescent="0.25">
      <c r="A713" s="50" t="s">
        <v>1054</v>
      </c>
      <c r="B713" t="s">
        <v>1933</v>
      </c>
      <c r="E713" s="49" t="s">
        <v>4713</v>
      </c>
    </row>
    <row r="714" spans="1:5" x14ac:dyDescent="0.25">
      <c r="A714" s="50" t="s">
        <v>1056</v>
      </c>
      <c r="B714" t="s">
        <v>1056</v>
      </c>
      <c r="E714" s="49" t="s">
        <v>4713</v>
      </c>
    </row>
    <row r="715" spans="1:5" x14ac:dyDescent="0.25">
      <c r="A715" s="50" t="s">
        <v>31</v>
      </c>
      <c r="B715" t="s">
        <v>31</v>
      </c>
      <c r="E715" s="49" t="s">
        <v>4713</v>
      </c>
    </row>
    <row r="716" spans="1:5" x14ac:dyDescent="0.25">
      <c r="A716" s="50" t="s">
        <v>32</v>
      </c>
      <c r="B716" t="s">
        <v>1754</v>
      </c>
      <c r="E716" s="49" t="s">
        <v>4713</v>
      </c>
    </row>
    <row r="717" spans="1:5" x14ac:dyDescent="0.25">
      <c r="A717" s="50" t="s">
        <v>1060</v>
      </c>
      <c r="B717" t="s">
        <v>1060</v>
      </c>
      <c r="E717" s="49" t="s">
        <v>4713</v>
      </c>
    </row>
    <row r="718" spans="1:5" x14ac:dyDescent="0.25">
      <c r="A718" s="50" t="s">
        <v>1062</v>
      </c>
      <c r="B718" t="s">
        <v>1062</v>
      </c>
      <c r="E718" s="49" t="s">
        <v>4713</v>
      </c>
    </row>
    <row r="719" spans="1:5" x14ac:dyDescent="0.25">
      <c r="A719" s="50" t="s">
        <v>1064</v>
      </c>
      <c r="B719" t="s">
        <v>1064</v>
      </c>
      <c r="E719" s="49" t="s">
        <v>4713</v>
      </c>
    </row>
    <row r="720" spans="1:5" x14ac:dyDescent="0.25">
      <c r="A720" s="50" t="s">
        <v>1066</v>
      </c>
      <c r="B720" t="s">
        <v>1066</v>
      </c>
      <c r="E720" s="49" t="s">
        <v>4713</v>
      </c>
    </row>
    <row r="721" spans="1:5" x14ac:dyDescent="0.25">
      <c r="A721" s="50" t="s">
        <v>1068</v>
      </c>
      <c r="B721" t="s">
        <v>4494</v>
      </c>
      <c r="E721" s="49" t="s">
        <v>4713</v>
      </c>
    </row>
    <row r="722" spans="1:5" x14ac:dyDescent="0.25">
      <c r="A722" s="50" t="s">
        <v>1070</v>
      </c>
      <c r="B722" t="s">
        <v>1070</v>
      </c>
      <c r="E722" s="49" t="s">
        <v>4713</v>
      </c>
    </row>
    <row r="723" spans="1:5" x14ac:dyDescent="0.25">
      <c r="A723" s="50" t="s">
        <v>1072</v>
      </c>
      <c r="B723">
        <v>0</v>
      </c>
      <c r="E723" s="49" t="s">
        <v>4713</v>
      </c>
    </row>
    <row r="724" spans="1:5" x14ac:dyDescent="0.25">
      <c r="A724" s="50" t="s">
        <v>1073</v>
      </c>
      <c r="B724" t="s">
        <v>4503</v>
      </c>
      <c r="E724" s="49" t="s">
        <v>4713</v>
      </c>
    </row>
    <row r="725" spans="1:5" x14ac:dyDescent="0.25">
      <c r="A725" s="50" t="s">
        <v>1075</v>
      </c>
      <c r="B725" t="s">
        <v>3680</v>
      </c>
      <c r="E725" s="49" t="s">
        <v>4713</v>
      </c>
    </row>
    <row r="726" spans="1:5" x14ac:dyDescent="0.25">
      <c r="A726" s="50" t="s">
        <v>1074</v>
      </c>
      <c r="B726" t="s">
        <v>1074</v>
      </c>
      <c r="E726" s="49" t="s">
        <v>4713</v>
      </c>
    </row>
    <row r="727" spans="1:5" x14ac:dyDescent="0.25">
      <c r="A727" s="50" t="s">
        <v>1076</v>
      </c>
      <c r="B727" t="s">
        <v>1076</v>
      </c>
      <c r="E727" s="49" t="s">
        <v>4713</v>
      </c>
    </row>
    <row r="728" spans="1:5" x14ac:dyDescent="0.25">
      <c r="A728" s="50" t="s">
        <v>1078</v>
      </c>
      <c r="B728" t="s">
        <v>1078</v>
      </c>
      <c r="E728" s="49" t="s">
        <v>4713</v>
      </c>
    </row>
    <row r="729" spans="1:5" x14ac:dyDescent="0.25">
      <c r="A729" s="50" t="s">
        <v>1080</v>
      </c>
      <c r="B729" t="s">
        <v>1080</v>
      </c>
      <c r="E729" s="49" t="s">
        <v>4713</v>
      </c>
    </row>
    <row r="730" spans="1:5" x14ac:dyDescent="0.25">
      <c r="A730" s="50" t="s">
        <v>1083</v>
      </c>
      <c r="B730" t="s">
        <v>1083</v>
      </c>
      <c r="E730" s="49" t="s">
        <v>4713</v>
      </c>
    </row>
    <row r="731" spans="1:5" x14ac:dyDescent="0.25">
      <c r="A731" s="50" t="s">
        <v>1085</v>
      </c>
      <c r="B731" t="s">
        <v>1085</v>
      </c>
      <c r="E731" s="49" t="s">
        <v>4713</v>
      </c>
    </row>
    <row r="732" spans="1:5" x14ac:dyDescent="0.25">
      <c r="A732" s="50" t="s">
        <v>1088</v>
      </c>
      <c r="B732" t="s">
        <v>4541</v>
      </c>
      <c r="E732" s="49" t="s">
        <v>4713</v>
      </c>
    </row>
    <row r="733" spans="1:5" x14ac:dyDescent="0.25">
      <c r="A733" s="50" t="s">
        <v>1090</v>
      </c>
      <c r="B733" t="s">
        <v>4534</v>
      </c>
      <c r="E733" s="49" t="s">
        <v>4713</v>
      </c>
    </row>
    <row r="734" spans="1:5" x14ac:dyDescent="0.25">
      <c r="A734" s="50" t="s">
        <v>1092</v>
      </c>
      <c r="B734" t="s">
        <v>1092</v>
      </c>
      <c r="E734" s="49" t="s">
        <v>4713</v>
      </c>
    </row>
    <row r="735" spans="1:5" x14ac:dyDescent="0.25">
      <c r="A735" s="50" t="s">
        <v>1094</v>
      </c>
      <c r="B735" t="s">
        <v>1912</v>
      </c>
      <c r="E735" s="49" t="s">
        <v>4713</v>
      </c>
    </row>
    <row r="736" spans="1:5" x14ac:dyDescent="0.25">
      <c r="A736" s="50" t="s">
        <v>1096</v>
      </c>
      <c r="B736" t="s">
        <v>4550</v>
      </c>
      <c r="E736" s="49" t="s">
        <v>4713</v>
      </c>
    </row>
    <row r="737" spans="1:5" x14ac:dyDescent="0.25">
      <c r="A737" s="50" t="s">
        <v>1098</v>
      </c>
      <c r="B737" t="s">
        <v>1098</v>
      </c>
      <c r="E737" s="49" t="s">
        <v>4713</v>
      </c>
    </row>
    <row r="738" spans="1:5" x14ac:dyDescent="0.25">
      <c r="A738" s="50" t="s">
        <v>1100</v>
      </c>
      <c r="B738" t="s">
        <v>4413</v>
      </c>
      <c r="E738" s="49" t="s">
        <v>4713</v>
      </c>
    </row>
    <row r="739" spans="1:5" x14ac:dyDescent="0.25">
      <c r="A739" s="50" t="s">
        <v>1102</v>
      </c>
      <c r="B739" t="s">
        <v>1102</v>
      </c>
      <c r="E739" s="49" t="s">
        <v>4713</v>
      </c>
    </row>
    <row r="740" spans="1:5" x14ac:dyDescent="0.25">
      <c r="A740" s="50" t="s">
        <v>1104</v>
      </c>
      <c r="B740" t="s">
        <v>1104</v>
      </c>
      <c r="E740" s="49" t="s">
        <v>4713</v>
      </c>
    </row>
    <row r="741" spans="1:5" x14ac:dyDescent="0.25">
      <c r="A741" s="50" t="s">
        <v>1106</v>
      </c>
      <c r="B741" t="s">
        <v>1106</v>
      </c>
      <c r="E741" s="49" t="s">
        <v>4713</v>
      </c>
    </row>
    <row r="742" spans="1:5" x14ac:dyDescent="0.25">
      <c r="A742" s="50" t="s">
        <v>34</v>
      </c>
      <c r="B742" t="s">
        <v>1753</v>
      </c>
      <c r="E742" s="49" t="s">
        <v>4713</v>
      </c>
    </row>
    <row r="743" spans="1:5" x14ac:dyDescent="0.25">
      <c r="A743" s="50" t="s">
        <v>1109</v>
      </c>
      <c r="B743" t="s">
        <v>1109</v>
      </c>
      <c r="E743" s="49" t="s">
        <v>4713</v>
      </c>
    </row>
    <row r="744" spans="1:5" x14ac:dyDescent="0.25">
      <c r="A744" s="50" t="s">
        <v>1111</v>
      </c>
      <c r="B744" t="s">
        <v>1111</v>
      </c>
      <c r="E744" s="49" t="s">
        <v>4713</v>
      </c>
    </row>
    <row r="745" spans="1:5" x14ac:dyDescent="0.25">
      <c r="A745" s="50" t="s">
        <v>381</v>
      </c>
      <c r="B745" t="s">
        <v>381</v>
      </c>
      <c r="E745" s="49" t="s">
        <v>4713</v>
      </c>
    </row>
    <row r="746" spans="1:5" x14ac:dyDescent="0.25">
      <c r="A746" s="50" t="s">
        <v>335</v>
      </c>
      <c r="B746" t="s">
        <v>335</v>
      </c>
      <c r="E746" s="49" t="s">
        <v>4713</v>
      </c>
    </row>
    <row r="747" spans="1:5" x14ac:dyDescent="0.25">
      <c r="A747" s="50" t="s">
        <v>1116</v>
      </c>
      <c r="B747" t="s">
        <v>1116</v>
      </c>
      <c r="E747" s="49" t="s">
        <v>4713</v>
      </c>
    </row>
    <row r="748" spans="1:5" x14ac:dyDescent="0.25">
      <c r="A748" s="50" t="s">
        <v>376</v>
      </c>
      <c r="B748" t="s">
        <v>376</v>
      </c>
      <c r="E748" s="49" t="s">
        <v>4713</v>
      </c>
    </row>
    <row r="749" spans="1:5" x14ac:dyDescent="0.25">
      <c r="A749" s="50" t="s">
        <v>1118</v>
      </c>
      <c r="B749" t="s">
        <v>4617</v>
      </c>
      <c r="E749" s="49" t="s">
        <v>4713</v>
      </c>
    </row>
    <row r="750" spans="1:5" x14ac:dyDescent="0.25">
      <c r="A750" s="50" t="s">
        <v>1120</v>
      </c>
      <c r="B750" t="s">
        <v>1120</v>
      </c>
      <c r="E750" s="49" t="s">
        <v>4713</v>
      </c>
    </row>
    <row r="751" spans="1:5" x14ac:dyDescent="0.25">
      <c r="A751" s="50" t="s">
        <v>1122</v>
      </c>
      <c r="B751" t="s">
        <v>4622</v>
      </c>
      <c r="E751" s="49" t="s">
        <v>4713</v>
      </c>
    </row>
    <row r="752" spans="1:5" x14ac:dyDescent="0.25">
      <c r="A752" s="50" t="s">
        <v>1124</v>
      </c>
      <c r="B752" t="s">
        <v>1315</v>
      </c>
      <c r="E752" s="49" t="s">
        <v>4713</v>
      </c>
    </row>
    <row r="753" spans="1:5" x14ac:dyDescent="0.25">
      <c r="A753" s="50" t="s">
        <v>1041</v>
      </c>
      <c r="B753" t="s">
        <v>4445</v>
      </c>
      <c r="E753" s="49" t="s">
        <v>4713</v>
      </c>
    </row>
    <row r="754" spans="1:5" x14ac:dyDescent="0.25">
      <c r="A754" s="50" t="s">
        <v>661</v>
      </c>
      <c r="B754" t="s">
        <v>4504</v>
      </c>
      <c r="E754" s="49" t="s">
        <v>4713</v>
      </c>
    </row>
    <row r="755" spans="1:5" x14ac:dyDescent="0.25">
      <c r="A755" s="50" t="s">
        <v>1127</v>
      </c>
      <c r="B755" t="s">
        <v>4624</v>
      </c>
      <c r="E755" s="49" t="s">
        <v>4713</v>
      </c>
    </row>
    <row r="756" spans="1:5" x14ac:dyDescent="0.25">
      <c r="A756" s="50" t="s">
        <v>35</v>
      </c>
      <c r="B756" t="s">
        <v>1840</v>
      </c>
      <c r="E756" s="49" t="s">
        <v>4713</v>
      </c>
    </row>
    <row r="757" spans="1:5" x14ac:dyDescent="0.25">
      <c r="A757" s="50" t="s">
        <v>100</v>
      </c>
      <c r="B757" t="s">
        <v>2000</v>
      </c>
      <c r="E757" s="49" t="s">
        <v>4713</v>
      </c>
    </row>
    <row r="758" spans="1:5" x14ac:dyDescent="0.25">
      <c r="A758" s="50" t="s">
        <v>1129</v>
      </c>
      <c r="B758" t="s">
        <v>1129</v>
      </c>
      <c r="E758" s="49" t="s">
        <v>4713</v>
      </c>
    </row>
    <row r="759" spans="1:5" x14ac:dyDescent="0.25">
      <c r="A759" s="50" t="s">
        <v>1131</v>
      </c>
      <c r="B759" t="s">
        <v>1956</v>
      </c>
      <c r="E759" s="49" t="s">
        <v>4713</v>
      </c>
    </row>
    <row r="760" spans="1:5" x14ac:dyDescent="0.25">
      <c r="A760" s="50" t="s">
        <v>325</v>
      </c>
      <c r="B760" t="s">
        <v>325</v>
      </c>
      <c r="E760" s="49" t="s">
        <v>4713</v>
      </c>
    </row>
    <row r="761" spans="1:5" x14ac:dyDescent="0.25">
      <c r="A761" s="50" t="s">
        <v>698</v>
      </c>
      <c r="B761" t="s">
        <v>337</v>
      </c>
      <c r="E761" s="49" t="s">
        <v>4713</v>
      </c>
    </row>
    <row r="762" spans="1:5" x14ac:dyDescent="0.25">
      <c r="A762" s="50" t="s">
        <v>1134</v>
      </c>
      <c r="B762" t="s">
        <v>1134</v>
      </c>
      <c r="E762" s="49" t="s">
        <v>4713</v>
      </c>
    </row>
    <row r="763" spans="1:5" x14ac:dyDescent="0.25">
      <c r="A763" s="50" t="s">
        <v>1136</v>
      </c>
      <c r="B763" t="s">
        <v>4637</v>
      </c>
      <c r="E763" s="49" t="s">
        <v>4713</v>
      </c>
    </row>
    <row r="764" spans="1:5" x14ac:dyDescent="0.25">
      <c r="A764" s="50" t="s">
        <v>338</v>
      </c>
      <c r="B764" t="s">
        <v>338</v>
      </c>
      <c r="E764" s="49" t="s">
        <v>4713</v>
      </c>
    </row>
    <row r="765" spans="1:5" x14ac:dyDescent="0.25">
      <c r="A765" s="50" t="s">
        <v>1138</v>
      </c>
      <c r="B765" t="s">
        <v>329</v>
      </c>
      <c r="E765" s="49" t="s">
        <v>4713</v>
      </c>
    </row>
    <row r="766" spans="1:5" x14ac:dyDescent="0.25">
      <c r="A766" s="50" t="s">
        <v>1140</v>
      </c>
      <c r="B766" t="s">
        <v>4642</v>
      </c>
      <c r="E766" s="49" t="s">
        <v>4713</v>
      </c>
    </row>
    <row r="767" spans="1:5" x14ac:dyDescent="0.25">
      <c r="A767" s="50" t="s">
        <v>1141</v>
      </c>
      <c r="B767" t="s">
        <v>331</v>
      </c>
      <c r="E767" s="49" t="s">
        <v>4713</v>
      </c>
    </row>
    <row r="768" spans="1:5" x14ac:dyDescent="0.25">
      <c r="A768" s="50" t="s">
        <v>336</v>
      </c>
      <c r="B768" t="s">
        <v>336</v>
      </c>
      <c r="E768" s="49" t="s">
        <v>4713</v>
      </c>
    </row>
    <row r="769" spans="1:5" x14ac:dyDescent="0.25">
      <c r="A769" s="50" t="s">
        <v>1143</v>
      </c>
      <c r="B769" t="s">
        <v>4706</v>
      </c>
      <c r="E769" s="49" t="s">
        <v>4713</v>
      </c>
    </row>
    <row r="770" spans="1:5" x14ac:dyDescent="0.25">
      <c r="A770" s="50" t="s">
        <v>110</v>
      </c>
      <c r="B770" t="s">
        <v>110</v>
      </c>
      <c r="E770" s="49" t="s">
        <v>4713</v>
      </c>
    </row>
    <row r="771" spans="1:5" x14ac:dyDescent="0.25">
      <c r="A771" s="50" t="s">
        <v>108</v>
      </c>
      <c r="B771" t="s">
        <v>1971</v>
      </c>
      <c r="E771" s="49" t="s">
        <v>4713</v>
      </c>
    </row>
    <row r="772" spans="1:5" x14ac:dyDescent="0.25">
      <c r="A772" s="50" t="s">
        <v>71</v>
      </c>
      <c r="B772" t="s">
        <v>71</v>
      </c>
      <c r="E772" s="49" t="s">
        <v>4713</v>
      </c>
    </row>
    <row r="773" spans="1:5" x14ac:dyDescent="0.25">
      <c r="A773" s="50" t="s">
        <v>41</v>
      </c>
      <c r="B773" t="s">
        <v>912</v>
      </c>
      <c r="E773" s="49" t="s">
        <v>4713</v>
      </c>
    </row>
    <row r="774" spans="1:5" x14ac:dyDescent="0.25">
      <c r="A774" s="50" t="s">
        <v>1145</v>
      </c>
      <c r="B774" t="s">
        <v>1145</v>
      </c>
      <c r="E774" s="49" t="s">
        <v>4713</v>
      </c>
    </row>
    <row r="775" spans="1:5" x14ac:dyDescent="0.25">
      <c r="A775" s="50" t="s">
        <v>1147</v>
      </c>
      <c r="B775" t="s">
        <v>1147</v>
      </c>
      <c r="E775" s="49" t="s">
        <v>4713</v>
      </c>
    </row>
    <row r="776" spans="1:5" x14ac:dyDescent="0.25">
      <c r="A776" s="50" t="s">
        <v>1149</v>
      </c>
      <c r="B776" t="s">
        <v>4652</v>
      </c>
      <c r="E776" s="49" t="s">
        <v>4713</v>
      </c>
    </row>
    <row r="777" spans="1:5" x14ac:dyDescent="0.25">
      <c r="A777" s="50" t="s">
        <v>1151</v>
      </c>
      <c r="B777" t="s">
        <v>4654</v>
      </c>
      <c r="E777" s="49" t="s">
        <v>4713</v>
      </c>
    </row>
    <row r="778" spans="1:5" x14ac:dyDescent="0.25">
      <c r="A778" s="50" t="s">
        <v>1153</v>
      </c>
      <c r="B778" t="s">
        <v>1153</v>
      </c>
      <c r="E778" s="49" t="s">
        <v>4713</v>
      </c>
    </row>
    <row r="779" spans="1:5" x14ac:dyDescent="0.25">
      <c r="A779" s="50" t="s">
        <v>1155</v>
      </c>
      <c r="B779" t="s">
        <v>427</v>
      </c>
      <c r="E779" s="49" t="s">
        <v>4713</v>
      </c>
    </row>
    <row r="780" spans="1:5" x14ac:dyDescent="0.25">
      <c r="A780" s="50" t="s">
        <v>1157</v>
      </c>
      <c r="B780" t="s">
        <v>4662</v>
      </c>
      <c r="E780" s="49" t="s">
        <v>4713</v>
      </c>
    </row>
    <row r="781" spans="1:5" x14ac:dyDescent="0.25">
      <c r="A781" s="50" t="s">
        <v>1159</v>
      </c>
      <c r="B781" t="s">
        <v>1159</v>
      </c>
      <c r="E781" s="49" t="s">
        <v>4713</v>
      </c>
    </row>
    <row r="782" spans="1:5" x14ac:dyDescent="0.25">
      <c r="A782" s="50" t="s">
        <v>262</v>
      </c>
      <c r="B782" t="s">
        <v>293</v>
      </c>
      <c r="E782" s="49" t="s">
        <v>4713</v>
      </c>
    </row>
    <row r="783" spans="1:5" x14ac:dyDescent="0.25">
      <c r="A783" s="50" t="s">
        <v>1161</v>
      </c>
      <c r="B783" t="s">
        <v>1967</v>
      </c>
      <c r="E783" s="49" t="s">
        <v>4713</v>
      </c>
    </row>
    <row r="784" spans="1:5" x14ac:dyDescent="0.25">
      <c r="A784" s="50" t="s">
        <v>323</v>
      </c>
      <c r="B784" t="s">
        <v>323</v>
      </c>
      <c r="E784" s="49" t="s">
        <v>4713</v>
      </c>
    </row>
    <row r="785" spans="1:5" x14ac:dyDescent="0.25">
      <c r="A785" s="50" t="s">
        <v>1164</v>
      </c>
      <c r="B785" t="s">
        <v>1164</v>
      </c>
      <c r="E785" s="49" t="s">
        <v>4713</v>
      </c>
    </row>
    <row r="786" spans="1:5" x14ac:dyDescent="0.25">
      <c r="A786" s="50" t="s">
        <v>1166</v>
      </c>
      <c r="B786" t="s">
        <v>4667</v>
      </c>
      <c r="E786" s="49" t="s">
        <v>4713</v>
      </c>
    </row>
    <row r="787" spans="1:5" x14ac:dyDescent="0.25">
      <c r="A787" s="50" t="s">
        <v>1168</v>
      </c>
      <c r="B787" t="s">
        <v>4669</v>
      </c>
      <c r="E787" s="49" t="s">
        <v>4713</v>
      </c>
    </row>
    <row r="788" spans="1:5" x14ac:dyDescent="0.25">
      <c r="A788" s="50" t="s">
        <v>1170</v>
      </c>
      <c r="B788" t="s">
        <v>4671</v>
      </c>
      <c r="E788" s="49" t="s">
        <v>4713</v>
      </c>
    </row>
    <row r="789" spans="1:5" x14ac:dyDescent="0.25">
      <c r="A789" s="50" t="s">
        <v>62</v>
      </c>
      <c r="B789" t="s">
        <v>62</v>
      </c>
      <c r="E789" s="49" t="s">
        <v>4713</v>
      </c>
    </row>
    <row r="790" spans="1:5" x14ac:dyDescent="0.25">
      <c r="A790" s="50" t="s">
        <v>1172</v>
      </c>
      <c r="B790" t="s">
        <v>1172</v>
      </c>
      <c r="E790" s="49" t="s">
        <v>4713</v>
      </c>
    </row>
    <row r="791" spans="1:5" x14ac:dyDescent="0.25">
      <c r="A791" s="50" t="s">
        <v>1174</v>
      </c>
      <c r="B791" t="s">
        <v>4677</v>
      </c>
      <c r="E791" s="49" t="s">
        <v>4713</v>
      </c>
    </row>
    <row r="792" spans="1:5" x14ac:dyDescent="0.25">
      <c r="A792" s="50" t="s">
        <v>1176</v>
      </c>
      <c r="B792" t="s">
        <v>1176</v>
      </c>
      <c r="E792" s="49" t="s">
        <v>4713</v>
      </c>
    </row>
    <row r="793" spans="1:5" x14ac:dyDescent="0.25">
      <c r="A793" s="50" t="s">
        <v>37</v>
      </c>
      <c r="B793" t="s">
        <v>37</v>
      </c>
      <c r="E793" s="49" t="s">
        <v>4713</v>
      </c>
    </row>
    <row r="794" spans="1:5" x14ac:dyDescent="0.25">
      <c r="A794" s="50" t="s">
        <v>1177</v>
      </c>
      <c r="B794" t="s">
        <v>1177</v>
      </c>
      <c r="E794" s="49" t="s">
        <v>4713</v>
      </c>
    </row>
    <row r="795" spans="1:5" x14ac:dyDescent="0.25">
      <c r="A795" s="50" t="s">
        <v>1179</v>
      </c>
      <c r="B795" t="s">
        <v>1179</v>
      </c>
      <c r="E795" s="49" t="s">
        <v>4713</v>
      </c>
    </row>
    <row r="796" spans="1:5" x14ac:dyDescent="0.25">
      <c r="A796" s="50" t="s">
        <v>1181</v>
      </c>
      <c r="B796" t="s">
        <v>418</v>
      </c>
      <c r="E796" s="49" t="s">
        <v>4713</v>
      </c>
    </row>
    <row r="797" spans="1:5" x14ac:dyDescent="0.25">
      <c r="A797" s="50" t="s">
        <v>1183</v>
      </c>
      <c r="B797" t="s">
        <v>1183</v>
      </c>
      <c r="E797" s="49" t="s">
        <v>4713</v>
      </c>
    </row>
    <row r="798" spans="1:5" x14ac:dyDescent="0.25">
      <c r="A798" s="50" t="s">
        <v>421</v>
      </c>
      <c r="B798" t="s">
        <v>421</v>
      </c>
      <c r="E798" s="49" t="s">
        <v>4713</v>
      </c>
    </row>
    <row r="799" spans="1:5" x14ac:dyDescent="0.25">
      <c r="A799" s="50" t="s">
        <v>237</v>
      </c>
      <c r="B799" t="s">
        <v>395</v>
      </c>
      <c r="E799" s="49" t="s">
        <v>4713</v>
      </c>
    </row>
    <row r="800" spans="1:5" x14ac:dyDescent="0.25">
      <c r="A800" s="50" t="s">
        <v>39</v>
      </c>
      <c r="B800" t="s">
        <v>875</v>
      </c>
      <c r="E800" s="49" t="s">
        <v>4713</v>
      </c>
    </row>
    <row r="801" spans="1:5" x14ac:dyDescent="0.25">
      <c r="A801" s="50" t="s">
        <v>69</v>
      </c>
      <c r="B801" t="s">
        <v>877</v>
      </c>
      <c r="E801" s="49" t="s">
        <v>4713</v>
      </c>
    </row>
    <row r="802" spans="1:5" x14ac:dyDescent="0.25">
      <c r="A802" s="50" t="s">
        <v>1188</v>
      </c>
      <c r="B802" t="s">
        <v>1188</v>
      </c>
      <c r="E802" s="49" t="s">
        <v>4713</v>
      </c>
    </row>
    <row r="803" spans="1:5" x14ac:dyDescent="0.25">
      <c r="A803" s="50" t="s">
        <v>49</v>
      </c>
      <c r="B803" t="s">
        <v>915</v>
      </c>
      <c r="E803" s="49" t="s">
        <v>4713</v>
      </c>
    </row>
    <row r="804" spans="1:5" x14ac:dyDescent="0.25">
      <c r="A804" s="50" t="s">
        <v>234</v>
      </c>
      <c r="B804" t="s">
        <v>398</v>
      </c>
      <c r="E804" s="49" t="s">
        <v>4713</v>
      </c>
    </row>
    <row r="805" spans="1:5" x14ac:dyDescent="0.25">
      <c r="A805" s="50" t="s">
        <v>1190</v>
      </c>
      <c r="B805" t="s">
        <v>4689</v>
      </c>
      <c r="E805" s="49" t="s">
        <v>4713</v>
      </c>
    </row>
    <row r="806" spans="1:5" x14ac:dyDescent="0.25">
      <c r="A806" s="50" t="s">
        <v>1192</v>
      </c>
      <c r="B806" t="s">
        <v>1192</v>
      </c>
      <c r="E806" s="49" t="s">
        <v>4713</v>
      </c>
    </row>
    <row r="807" spans="1:5" x14ac:dyDescent="0.25">
      <c r="A807" s="50" t="s">
        <v>1194</v>
      </c>
      <c r="B807" t="s">
        <v>4690</v>
      </c>
      <c r="E807" s="49" t="s">
        <v>4713</v>
      </c>
    </row>
    <row r="808" spans="1:5" x14ac:dyDescent="0.25">
      <c r="A808" s="50" t="s">
        <v>1196</v>
      </c>
      <c r="B808" t="s">
        <v>4692</v>
      </c>
      <c r="E808" s="49" t="s">
        <v>4713</v>
      </c>
    </row>
    <row r="809" spans="1:5" x14ac:dyDescent="0.25">
      <c r="A809" s="50" t="s">
        <v>1198</v>
      </c>
      <c r="B809" t="s">
        <v>1881</v>
      </c>
      <c r="E809" s="49" t="s">
        <v>4713</v>
      </c>
    </row>
    <row r="810" spans="1:5" x14ac:dyDescent="0.25">
      <c r="A810" s="50" t="s">
        <v>1200</v>
      </c>
      <c r="B810" t="s">
        <v>1200</v>
      </c>
      <c r="E810" s="49" t="s">
        <v>4713</v>
      </c>
    </row>
    <row r="811" spans="1:5" x14ac:dyDescent="0.25">
      <c r="A811" s="50" t="s">
        <v>96</v>
      </c>
      <c r="B811" t="s">
        <v>96</v>
      </c>
      <c r="E811" s="49" t="s">
        <v>4713</v>
      </c>
    </row>
    <row r="812" spans="1:5" x14ac:dyDescent="0.25">
      <c r="A812" s="50" t="s">
        <v>1203</v>
      </c>
      <c r="B812" t="s">
        <v>1203</v>
      </c>
      <c r="E812" s="49" t="s">
        <v>4713</v>
      </c>
    </row>
    <row r="813" spans="1:5" x14ac:dyDescent="0.25">
      <c r="A813" s="50" t="s">
        <v>230</v>
      </c>
      <c r="B813" t="s">
        <v>373</v>
      </c>
      <c r="E813" s="49" t="s">
        <v>4713</v>
      </c>
    </row>
    <row r="814" spans="1:5" x14ac:dyDescent="0.25">
      <c r="A814" s="50" t="s">
        <v>109</v>
      </c>
      <c r="B814" t="s">
        <v>1972</v>
      </c>
      <c r="E814" s="49" t="s">
        <v>4713</v>
      </c>
    </row>
    <row r="815" spans="1:5" x14ac:dyDescent="0.25">
      <c r="A815" s="50" t="s">
        <v>1205</v>
      </c>
      <c r="B815" t="s">
        <v>1205</v>
      </c>
      <c r="E815" s="49" t="s">
        <v>4713</v>
      </c>
    </row>
    <row r="816" spans="1:5" x14ac:dyDescent="0.25">
      <c r="A816" s="50" t="s">
        <v>84</v>
      </c>
      <c r="B816" t="s">
        <v>84</v>
      </c>
      <c r="E816" s="49" t="s">
        <v>4713</v>
      </c>
    </row>
    <row r="817" spans="1:5" x14ac:dyDescent="0.25">
      <c r="A817" s="50" t="s">
        <v>1208</v>
      </c>
      <c r="B817" t="s">
        <v>1208</v>
      </c>
      <c r="E817" s="49" t="s">
        <v>4713</v>
      </c>
    </row>
    <row r="818" spans="1:5" x14ac:dyDescent="0.25">
      <c r="A818" s="50" t="s">
        <v>83</v>
      </c>
      <c r="B818" t="s">
        <v>83</v>
      </c>
      <c r="E818" s="49" t="s">
        <v>4713</v>
      </c>
    </row>
    <row r="819" spans="1:5" x14ac:dyDescent="0.25">
      <c r="A819" s="50" t="s">
        <v>1211</v>
      </c>
      <c r="B819" t="s">
        <v>1211</v>
      </c>
      <c r="E819" s="49" t="s">
        <v>4713</v>
      </c>
    </row>
    <row r="820" spans="1:5" x14ac:dyDescent="0.25">
      <c r="A820" s="50" t="s">
        <v>1214</v>
      </c>
      <c r="B820" t="s">
        <v>4705</v>
      </c>
      <c r="E820" s="49" t="s">
        <v>4713</v>
      </c>
    </row>
    <row r="821" spans="1:5" x14ac:dyDescent="0.25">
      <c r="A821" s="50" t="s">
        <v>1216</v>
      </c>
      <c r="B821" t="s">
        <v>4648</v>
      </c>
      <c r="E821" s="49" t="s">
        <v>4713</v>
      </c>
    </row>
    <row r="822" spans="1:5" x14ac:dyDescent="0.25">
      <c r="A822" s="50" t="s">
        <v>1218</v>
      </c>
      <c r="B822" t="s">
        <v>4708</v>
      </c>
      <c r="E822" s="49" t="s">
        <v>4713</v>
      </c>
    </row>
    <row r="823" spans="1:5" x14ac:dyDescent="0.25">
      <c r="A823" s="50" t="s">
        <v>1223</v>
      </c>
      <c r="B823" t="s">
        <v>1223</v>
      </c>
      <c r="E823" s="49" t="s">
        <v>4713</v>
      </c>
    </row>
    <row r="824" spans="1:5" x14ac:dyDescent="0.25">
      <c r="A824" s="50" t="s">
        <v>1225</v>
      </c>
      <c r="B824" t="s">
        <v>1887</v>
      </c>
      <c r="E824" s="49" t="s">
        <v>4713</v>
      </c>
    </row>
    <row r="825" spans="1:5" x14ac:dyDescent="0.25">
      <c r="A825" s="50" t="s">
        <v>1227</v>
      </c>
      <c r="B825" t="s">
        <v>4709</v>
      </c>
      <c r="E825" s="49" t="s">
        <v>4713</v>
      </c>
    </row>
    <row r="826" spans="1:5" x14ac:dyDescent="0.25">
      <c r="A826" s="50" t="s">
        <v>1228</v>
      </c>
      <c r="B826" t="s">
        <v>4712</v>
      </c>
      <c r="E826" s="49" t="s">
        <v>4713</v>
      </c>
    </row>
    <row r="827" spans="1:5" x14ac:dyDescent="0.25">
      <c r="A827" s="50" t="s">
        <v>1230</v>
      </c>
      <c r="B827" t="s">
        <v>1230</v>
      </c>
      <c r="E827" s="49" t="s">
        <v>4713</v>
      </c>
    </row>
    <row r="828" spans="1:5" x14ac:dyDescent="0.25">
      <c r="A828" s="50" t="s">
        <v>1233</v>
      </c>
      <c r="B828" t="s">
        <v>4719</v>
      </c>
      <c r="E828" s="49" t="s">
        <v>4713</v>
      </c>
    </row>
    <row r="829" spans="1:5" x14ac:dyDescent="0.25">
      <c r="A829" s="50" t="s">
        <v>246</v>
      </c>
      <c r="B829" t="s">
        <v>290</v>
      </c>
      <c r="E829" s="49" t="s">
        <v>4713</v>
      </c>
    </row>
    <row r="830" spans="1:5" x14ac:dyDescent="0.25">
      <c r="A830" s="50" t="s">
        <v>1236</v>
      </c>
      <c r="B830" t="s">
        <v>1236</v>
      </c>
      <c r="E830" s="49" t="s">
        <v>4713</v>
      </c>
    </row>
    <row r="831" spans="1:5" x14ac:dyDescent="0.25">
      <c r="A831" s="50" t="s">
        <v>1238</v>
      </c>
      <c r="B831" t="s">
        <v>4740</v>
      </c>
      <c r="E831" s="49" t="s">
        <v>4713</v>
      </c>
    </row>
    <row r="832" spans="1:5" x14ac:dyDescent="0.25">
      <c r="A832" s="50" t="s">
        <v>1239</v>
      </c>
      <c r="B832" t="s">
        <v>1930</v>
      </c>
      <c r="E832" s="49" t="s">
        <v>4713</v>
      </c>
    </row>
    <row r="833" spans="1:5" x14ac:dyDescent="0.25">
      <c r="A833" s="50" t="s">
        <v>1241</v>
      </c>
      <c r="B833" t="s">
        <v>1951</v>
      </c>
      <c r="E833" s="49" t="s">
        <v>4713</v>
      </c>
    </row>
    <row r="834" spans="1:5" x14ac:dyDescent="0.25">
      <c r="A834" s="50" t="s">
        <v>1243</v>
      </c>
      <c r="B834" t="s">
        <v>1243</v>
      </c>
      <c r="E834" s="49" t="s">
        <v>4713</v>
      </c>
    </row>
    <row r="835" spans="1:5" x14ac:dyDescent="0.25">
      <c r="A835" s="50" t="s">
        <v>1244</v>
      </c>
      <c r="B835" t="s">
        <v>1244</v>
      </c>
      <c r="E835" s="49" t="s">
        <v>4713</v>
      </c>
    </row>
    <row r="836" spans="1:5" x14ac:dyDescent="0.25">
      <c r="A836" s="50" t="s">
        <v>254</v>
      </c>
      <c r="B836" t="s">
        <v>289</v>
      </c>
      <c r="E836" s="49" t="s">
        <v>4713</v>
      </c>
    </row>
    <row r="837" spans="1:5" x14ac:dyDescent="0.25">
      <c r="A837" s="50" t="s">
        <v>1247</v>
      </c>
      <c r="B837" t="s">
        <v>1247</v>
      </c>
      <c r="E837" s="49" t="s">
        <v>4713</v>
      </c>
    </row>
    <row r="838" spans="1:5" x14ac:dyDescent="0.25">
      <c r="A838" s="50" t="s">
        <v>1249</v>
      </c>
      <c r="B838" t="s">
        <v>1249</v>
      </c>
      <c r="E838" s="49" t="s">
        <v>4713</v>
      </c>
    </row>
    <row r="839" spans="1:5" x14ac:dyDescent="0.25">
      <c r="A839" s="50" t="s">
        <v>1251</v>
      </c>
      <c r="B839" t="s">
        <v>1251</v>
      </c>
      <c r="E839" s="49" t="s">
        <v>4713</v>
      </c>
    </row>
    <row r="840" spans="1:5" x14ac:dyDescent="0.25">
      <c r="A840" s="50" t="s">
        <v>1253</v>
      </c>
      <c r="B840" t="s">
        <v>1253</v>
      </c>
      <c r="E840" s="49" t="s">
        <v>4713</v>
      </c>
    </row>
    <row r="841" spans="1:5" x14ac:dyDescent="0.25">
      <c r="A841" s="50" t="s">
        <v>1255</v>
      </c>
      <c r="B841" t="s">
        <v>4776</v>
      </c>
      <c r="E841" s="49" t="s">
        <v>4713</v>
      </c>
    </row>
    <row r="842" spans="1:5" x14ac:dyDescent="0.25">
      <c r="A842" s="50" t="s">
        <v>271</v>
      </c>
      <c r="B842" t="s">
        <v>271</v>
      </c>
      <c r="E842" s="49" t="s">
        <v>4713</v>
      </c>
    </row>
    <row r="843" spans="1:5" x14ac:dyDescent="0.25">
      <c r="A843" s="50" t="s">
        <v>1258</v>
      </c>
      <c r="B843" t="s">
        <v>1258</v>
      </c>
      <c r="E843" s="49" t="s">
        <v>4713</v>
      </c>
    </row>
    <row r="844" spans="1:5" x14ac:dyDescent="0.25">
      <c r="A844" s="50" t="s">
        <v>1260</v>
      </c>
      <c r="B844" t="s">
        <v>4779</v>
      </c>
      <c r="E844" s="49" t="s">
        <v>4713</v>
      </c>
    </row>
    <row r="845" spans="1:5" x14ac:dyDescent="0.25">
      <c r="A845" s="50" t="s">
        <v>1262</v>
      </c>
      <c r="B845" t="s">
        <v>4784</v>
      </c>
      <c r="E845" s="49" t="s">
        <v>4713</v>
      </c>
    </row>
    <row r="846" spans="1:5" x14ac:dyDescent="0.25">
      <c r="A846" s="50" t="s">
        <v>1263</v>
      </c>
      <c r="B846" t="s">
        <v>1263</v>
      </c>
      <c r="E846" s="49" t="s">
        <v>4713</v>
      </c>
    </row>
    <row r="847" spans="1:5" x14ac:dyDescent="0.25">
      <c r="A847" s="50" t="s">
        <v>302</v>
      </c>
      <c r="B847" t="s">
        <v>302</v>
      </c>
      <c r="E847" s="49" t="s">
        <v>4713</v>
      </c>
    </row>
    <row r="848" spans="1:5" x14ac:dyDescent="0.25">
      <c r="A848" s="50" t="s">
        <v>273</v>
      </c>
      <c r="B848" t="s">
        <v>273</v>
      </c>
      <c r="E848" s="49" t="s">
        <v>4713</v>
      </c>
    </row>
    <row r="849" spans="1:5" x14ac:dyDescent="0.25">
      <c r="A849" s="50" t="s">
        <v>1267</v>
      </c>
      <c r="B849" t="s">
        <v>4796</v>
      </c>
      <c r="E849" s="49" t="s">
        <v>4713</v>
      </c>
    </row>
    <row r="850" spans="1:5" x14ac:dyDescent="0.25">
      <c r="A850" s="50" t="s">
        <v>228</v>
      </c>
      <c r="B850" t="s">
        <v>429</v>
      </c>
      <c r="E850" s="49" t="s">
        <v>4713</v>
      </c>
    </row>
    <row r="851" spans="1:5" x14ac:dyDescent="0.25">
      <c r="A851" s="50" t="s">
        <v>1269</v>
      </c>
      <c r="B851" t="s">
        <v>1269</v>
      </c>
      <c r="E851" s="49" t="s">
        <v>4713</v>
      </c>
    </row>
    <row r="852" spans="1:5" x14ac:dyDescent="0.25">
      <c r="A852" s="50" t="s">
        <v>1270</v>
      </c>
      <c r="B852" t="s">
        <v>4798</v>
      </c>
      <c r="E852" s="49" t="s">
        <v>4713</v>
      </c>
    </row>
    <row r="853" spans="1:5" x14ac:dyDescent="0.25">
      <c r="A853" s="50" t="s">
        <v>238</v>
      </c>
      <c r="B853" t="s">
        <v>431</v>
      </c>
      <c r="E853" s="49" t="s">
        <v>4713</v>
      </c>
    </row>
    <row r="854" spans="1:5" x14ac:dyDescent="0.25">
      <c r="A854" s="50" t="s">
        <v>1272</v>
      </c>
      <c r="B854" t="s">
        <v>4802</v>
      </c>
      <c r="E854" s="49" t="s">
        <v>4713</v>
      </c>
    </row>
    <row r="855" spans="1:5" x14ac:dyDescent="0.25">
      <c r="A855" s="50" t="s">
        <v>43</v>
      </c>
      <c r="B855" t="s">
        <v>914</v>
      </c>
      <c r="E855" s="49" t="s">
        <v>4713</v>
      </c>
    </row>
    <row r="856" spans="1:5" x14ac:dyDescent="0.25">
      <c r="A856" s="50" t="s">
        <v>240</v>
      </c>
      <c r="B856" t="s">
        <v>400</v>
      </c>
      <c r="E856" s="49" t="s">
        <v>4713</v>
      </c>
    </row>
    <row r="857" spans="1:5" x14ac:dyDescent="0.25">
      <c r="A857" s="50" t="s">
        <v>114</v>
      </c>
      <c r="B857" t="s">
        <v>1983</v>
      </c>
      <c r="E857" s="49" t="s">
        <v>4713</v>
      </c>
    </row>
    <row r="858" spans="1:5" x14ac:dyDescent="0.25">
      <c r="A858" s="50" t="s">
        <v>1274</v>
      </c>
      <c r="B858" t="s">
        <v>4805</v>
      </c>
      <c r="E858" s="49" t="s">
        <v>4713</v>
      </c>
    </row>
    <row r="859" spans="1:5" x14ac:dyDescent="0.25">
      <c r="A859" s="50" t="s">
        <v>1276</v>
      </c>
      <c r="B859" t="s">
        <v>4808</v>
      </c>
      <c r="E859" s="49" t="s">
        <v>4713</v>
      </c>
    </row>
    <row r="860" spans="1:5" x14ac:dyDescent="0.25">
      <c r="A860" s="50" t="s">
        <v>1278</v>
      </c>
      <c r="B860" t="s">
        <v>1278</v>
      </c>
      <c r="E860" s="49" t="s">
        <v>4713</v>
      </c>
    </row>
    <row r="861" spans="1:5" x14ac:dyDescent="0.25">
      <c r="A861" s="50" t="s">
        <v>1280</v>
      </c>
      <c r="B861" t="s">
        <v>1280</v>
      </c>
      <c r="E861" s="49" t="s">
        <v>4713</v>
      </c>
    </row>
    <row r="862" spans="1:5" x14ac:dyDescent="0.25">
      <c r="A862" s="50" t="s">
        <v>116</v>
      </c>
      <c r="B862" t="s">
        <v>116</v>
      </c>
      <c r="E862" s="49" t="s">
        <v>4713</v>
      </c>
    </row>
    <row r="863" spans="1:5" x14ac:dyDescent="0.25">
      <c r="A863" s="50" t="s">
        <v>1282</v>
      </c>
      <c r="B863" t="s">
        <v>4814</v>
      </c>
      <c r="E863" s="49" t="s">
        <v>4713</v>
      </c>
    </row>
    <row r="864" spans="1:5" x14ac:dyDescent="0.25">
      <c r="A864" s="50" t="s">
        <v>1284</v>
      </c>
      <c r="B864" t="s">
        <v>1284</v>
      </c>
      <c r="E864" s="49" t="s">
        <v>4713</v>
      </c>
    </row>
    <row r="865" spans="1:5" x14ac:dyDescent="0.25">
      <c r="A865" t="s">
        <v>2216</v>
      </c>
      <c r="B865" t="s">
        <v>5083</v>
      </c>
      <c r="E865" s="49" t="s">
        <v>4713</v>
      </c>
    </row>
    <row r="866" spans="1:5" x14ac:dyDescent="0.25">
      <c r="A866" t="s">
        <v>225</v>
      </c>
      <c r="B866" t="s">
        <v>1369</v>
      </c>
      <c r="E866" s="49" t="s">
        <v>4713</v>
      </c>
    </row>
    <row r="867" spans="1:5" x14ac:dyDescent="0.25">
      <c r="A867" t="s">
        <v>227</v>
      </c>
      <c r="B867" t="s">
        <v>227</v>
      </c>
      <c r="E867" s="49" t="s">
        <v>4713</v>
      </c>
    </row>
    <row r="868" spans="1:5" x14ac:dyDescent="0.25">
      <c r="A868" t="s">
        <v>2219</v>
      </c>
      <c r="B868" t="s">
        <v>5102</v>
      </c>
      <c r="E868" s="49" t="s">
        <v>4713</v>
      </c>
    </row>
    <row r="869" spans="1:5" x14ac:dyDescent="0.25">
      <c r="A869" t="s">
        <v>160</v>
      </c>
      <c r="B869" t="s">
        <v>160</v>
      </c>
      <c r="E869" s="49" t="s">
        <v>4713</v>
      </c>
    </row>
    <row r="870" spans="1:5" x14ac:dyDescent="0.25">
      <c r="A870" t="s">
        <v>2221</v>
      </c>
      <c r="B870" t="s">
        <v>5151</v>
      </c>
      <c r="E870" s="49" t="s">
        <v>4713</v>
      </c>
    </row>
    <row r="871" spans="1:5" x14ac:dyDescent="0.25">
      <c r="A871" t="s">
        <v>159</v>
      </c>
      <c r="B871" t="s">
        <v>2535</v>
      </c>
      <c r="E871" s="49" t="s">
        <v>4713</v>
      </c>
    </row>
    <row r="872" spans="1:5" x14ac:dyDescent="0.25">
      <c r="A872" t="s">
        <v>198</v>
      </c>
      <c r="B872" t="s">
        <v>198</v>
      </c>
      <c r="E872" s="49" t="s">
        <v>4713</v>
      </c>
    </row>
    <row r="873" spans="1:5" x14ac:dyDescent="0.25">
      <c r="A873" t="s">
        <v>783</v>
      </c>
      <c r="B873" t="s">
        <v>783</v>
      </c>
      <c r="E873" s="49" t="s">
        <v>4713</v>
      </c>
    </row>
    <row r="874" spans="1:5" x14ac:dyDescent="0.25">
      <c r="A874" t="s">
        <v>119</v>
      </c>
      <c r="B874" t="s">
        <v>1985</v>
      </c>
      <c r="E874" s="49" t="s">
        <v>4713</v>
      </c>
    </row>
    <row r="875" spans="1:5" x14ac:dyDescent="0.25">
      <c r="A875" t="s">
        <v>44</v>
      </c>
      <c r="B875" t="s">
        <v>44</v>
      </c>
      <c r="E875" s="49" t="s">
        <v>4713</v>
      </c>
    </row>
    <row r="876" spans="1:5" x14ac:dyDescent="0.25">
      <c r="A876" t="s">
        <v>107</v>
      </c>
      <c r="B876" t="s">
        <v>107</v>
      </c>
      <c r="E876" s="49" t="s">
        <v>4713</v>
      </c>
    </row>
    <row r="877" spans="1:5" x14ac:dyDescent="0.25">
      <c r="A877" t="s">
        <v>105</v>
      </c>
      <c r="B877" t="s">
        <v>105</v>
      </c>
      <c r="E877" s="49" t="s">
        <v>4713</v>
      </c>
    </row>
    <row r="878" spans="1:5" x14ac:dyDescent="0.25">
      <c r="A878" t="s">
        <v>241</v>
      </c>
      <c r="B878" t="s">
        <v>401</v>
      </c>
      <c r="E878" s="49" t="s">
        <v>4713</v>
      </c>
    </row>
    <row r="879" spans="1:5" x14ac:dyDescent="0.25">
      <c r="A879" t="s">
        <v>247</v>
      </c>
      <c r="B879" t="s">
        <v>247</v>
      </c>
      <c r="E879" s="49" t="s">
        <v>4713</v>
      </c>
    </row>
    <row r="880" spans="1:5" x14ac:dyDescent="0.25">
      <c r="A880" t="s">
        <v>2217</v>
      </c>
      <c r="B880" t="s">
        <v>5095</v>
      </c>
      <c r="E880" s="49" t="s">
        <v>4713</v>
      </c>
    </row>
    <row r="881" spans="1:5" x14ac:dyDescent="0.25">
      <c r="A881" t="s">
        <v>2218</v>
      </c>
      <c r="B881" t="s">
        <v>5101</v>
      </c>
      <c r="E881" s="49" t="s">
        <v>4713</v>
      </c>
    </row>
    <row r="882" spans="1:5" x14ac:dyDescent="0.25">
      <c r="A882" t="s">
        <v>2220</v>
      </c>
      <c r="B882" t="s">
        <v>5103</v>
      </c>
      <c r="E882" s="49" t="s">
        <v>4713</v>
      </c>
    </row>
    <row r="883" spans="1:5" x14ac:dyDescent="0.25">
      <c r="A883" t="s">
        <v>751</v>
      </c>
      <c r="B883" t="s">
        <v>3510</v>
      </c>
      <c r="E883" s="49" t="s">
        <v>4713</v>
      </c>
    </row>
    <row r="884" spans="1:5" x14ac:dyDescent="0.25">
      <c r="A884" t="s">
        <v>161</v>
      </c>
      <c r="B884" t="s">
        <v>2481</v>
      </c>
      <c r="E884" s="49" t="s">
        <v>4713</v>
      </c>
    </row>
    <row r="885" spans="1:5" x14ac:dyDescent="0.25">
      <c r="A885" t="s">
        <v>175</v>
      </c>
      <c r="B885" t="s">
        <v>2536</v>
      </c>
      <c r="E885" s="49" t="s">
        <v>4713</v>
      </c>
    </row>
    <row r="886" spans="1:5" x14ac:dyDescent="0.25">
      <c r="A886" t="s">
        <v>106</v>
      </c>
      <c r="B886" t="s">
        <v>1974</v>
      </c>
      <c r="E886" s="49" t="s">
        <v>4713</v>
      </c>
    </row>
    <row r="887" spans="1:5" x14ac:dyDescent="0.25">
      <c r="A887" t="s">
        <v>165</v>
      </c>
      <c r="B887" t="s">
        <v>2223</v>
      </c>
      <c r="E887" s="49" t="s">
        <v>4713</v>
      </c>
    </row>
    <row r="888" spans="1:5" x14ac:dyDescent="0.25">
      <c r="A888" t="s">
        <v>232</v>
      </c>
      <c r="B888" t="s">
        <v>396</v>
      </c>
      <c r="E888" s="49" t="s">
        <v>4713</v>
      </c>
    </row>
    <row r="889" spans="1:5" x14ac:dyDescent="0.25">
      <c r="A889" t="s">
        <v>112</v>
      </c>
      <c r="B889" t="s">
        <v>1981</v>
      </c>
      <c r="E889" s="49" t="s">
        <v>4713</v>
      </c>
    </row>
    <row r="890" spans="1:5" x14ac:dyDescent="0.25">
      <c r="A890" t="s">
        <v>645</v>
      </c>
      <c r="B890" t="s">
        <v>645</v>
      </c>
      <c r="E890" s="49" t="s">
        <v>4713</v>
      </c>
    </row>
    <row r="891" spans="1:5" x14ac:dyDescent="0.25">
      <c r="A891" t="s">
        <v>177</v>
      </c>
      <c r="B891" t="s">
        <v>2225</v>
      </c>
      <c r="E891" s="49" t="s">
        <v>4713</v>
      </c>
    </row>
    <row r="892" spans="1:5" x14ac:dyDescent="0.25">
      <c r="A892" t="s">
        <v>118</v>
      </c>
      <c r="B892" t="s">
        <v>118</v>
      </c>
      <c r="E892" s="49" t="s">
        <v>4713</v>
      </c>
    </row>
  </sheetData>
  <autoFilter ref="A1:E1" xr:uid="{9AB6C352-3DE9-4C93-A883-9D93887D916B}"/>
  <conditionalFormatting sqref="A1:A1048576">
    <cfRule type="duplicateValues" dxfId="17" priority="5"/>
  </conditionalFormatting>
  <conditionalFormatting sqref="C1:C1048576">
    <cfRule type="duplicateValues" dxfId="16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538"/>
  <sheetViews>
    <sheetView workbookViewId="0">
      <pane ySplit="2" topLeftCell="A512" activePane="bottomLeft" state="frozen"/>
      <selection pane="bottomLeft" activeCell="E539" sqref="E539"/>
    </sheetView>
  </sheetViews>
  <sheetFormatPr defaultColWidth="8.85546875" defaultRowHeight="15" x14ac:dyDescent="0.25"/>
  <sheetData>
    <row r="1" spans="1:43" x14ac:dyDescent="0.25">
      <c r="A1">
        <f>COUNTA(C:C)</f>
        <v>537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25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</row>
    <row r="3" spans="1:43" x14ac:dyDescent="0.25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3" x14ac:dyDescent="0.25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3" x14ac:dyDescent="0.25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3" x14ac:dyDescent="0.25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3" x14ac:dyDescent="0.25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3" x14ac:dyDescent="0.25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3" x14ac:dyDescent="0.25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3" x14ac:dyDescent="0.25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3" x14ac:dyDescent="0.25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3" x14ac:dyDescent="0.25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3" x14ac:dyDescent="0.25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3" x14ac:dyDescent="0.25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3" x14ac:dyDescent="0.25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3" x14ac:dyDescent="0.25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25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25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25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25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25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25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25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25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25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25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25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25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25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25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25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25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25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25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25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25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25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25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25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25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25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25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25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25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25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25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25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25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25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25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25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25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25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25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25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25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25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25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25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25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25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25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25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25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25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25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25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25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25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25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25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25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25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25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25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25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25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25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25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25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25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25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25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25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25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25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25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25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25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25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25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25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25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25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25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25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25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25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25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25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25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25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25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25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25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25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25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25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25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25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25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25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25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2742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25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2228</v>
      </c>
      <c r="Y114" t="s">
        <v>198</v>
      </c>
      <c r="Z114" t="s">
        <v>2743</v>
      </c>
      <c r="AA114" t="s">
        <v>453</v>
      </c>
      <c r="AB114" t="s">
        <v>2117</v>
      </c>
      <c r="AC114" t="s">
        <v>2116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2116</v>
      </c>
      <c r="AI114" t="s">
        <v>2117</v>
      </c>
      <c r="AJ114" t="s">
        <v>2116</v>
      </c>
      <c r="AK114" t="s">
        <v>2116</v>
      </c>
      <c r="AL114" t="s">
        <v>2116</v>
      </c>
      <c r="AM114" t="s">
        <v>2116</v>
      </c>
      <c r="AN114" t="s">
        <v>2117</v>
      </c>
      <c r="AO114" t="s">
        <v>2117</v>
      </c>
      <c r="AP114" t="s">
        <v>2116</v>
      </c>
      <c r="AQ114" t="s">
        <v>2117</v>
      </c>
    </row>
    <row r="115" spans="2:43" x14ac:dyDescent="0.25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2229</v>
      </c>
      <c r="Y115" t="s">
        <v>2230</v>
      </c>
      <c r="Z115" t="s">
        <v>2744</v>
      </c>
      <c r="AA115" t="s">
        <v>2120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25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2745</v>
      </c>
      <c r="AA116" t="s">
        <v>2130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2117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2116</v>
      </c>
    </row>
    <row r="117" spans="2:43" x14ac:dyDescent="0.25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2746</v>
      </c>
      <c r="AA117" t="s">
        <v>453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25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2388</v>
      </c>
      <c r="Z118" t="s">
        <v>2747</v>
      </c>
      <c r="AA118" t="s">
        <v>2125</v>
      </c>
      <c r="AB118" t="s">
        <v>2117</v>
      </c>
      <c r="AC118" t="s">
        <v>2116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2116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25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2534</v>
      </c>
      <c r="Y119" t="s">
        <v>208</v>
      </c>
      <c r="Z119" t="s">
        <v>2748</v>
      </c>
      <c r="AA119" t="s">
        <v>2120</v>
      </c>
      <c r="AB119" t="s">
        <v>2116</v>
      </c>
      <c r="AC119" t="s">
        <v>2117</v>
      </c>
      <c r="AD119" t="s">
        <v>2116</v>
      </c>
      <c r="AE119" t="s">
        <v>2117</v>
      </c>
      <c r="AF119" t="s">
        <v>2117</v>
      </c>
      <c r="AG119" t="s">
        <v>2116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2116</v>
      </c>
      <c r="AP119" t="s">
        <v>2117</v>
      </c>
      <c r="AQ119" t="s">
        <v>2116</v>
      </c>
    </row>
    <row r="120" spans="2:43" x14ac:dyDescent="0.25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2749</v>
      </c>
      <c r="AA120" t="s">
        <v>462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2117</v>
      </c>
      <c r="AI120" t="s">
        <v>2116</v>
      </c>
      <c r="AJ120" t="s">
        <v>2116</v>
      </c>
      <c r="AK120" t="s">
        <v>2117</v>
      </c>
      <c r="AL120" t="s">
        <v>2117</v>
      </c>
      <c r="AM120" t="s">
        <v>2117</v>
      </c>
      <c r="AN120" t="s">
        <v>2116</v>
      </c>
      <c r="AO120" t="s">
        <v>2117</v>
      </c>
      <c r="AP120" t="s">
        <v>2117</v>
      </c>
      <c r="AQ120" t="s">
        <v>2116</v>
      </c>
    </row>
    <row r="121" spans="2:43" x14ac:dyDescent="0.25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2383</v>
      </c>
      <c r="Y121" t="s">
        <v>212</v>
      </c>
      <c r="Z121" t="s">
        <v>2750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25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25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2786</v>
      </c>
      <c r="Z123" t="s">
        <v>4013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2116</v>
      </c>
      <c r="AI123" t="s">
        <v>2117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25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4014</v>
      </c>
      <c r="AA124" t="s">
        <v>4015</v>
      </c>
      <c r="AB124" t="s">
        <v>2116</v>
      </c>
      <c r="AC124" t="s">
        <v>2116</v>
      </c>
      <c r="AD124" t="s">
        <v>2117</v>
      </c>
      <c r="AE124" t="s">
        <v>2116</v>
      </c>
      <c r="AF124" t="s">
        <v>2117</v>
      </c>
      <c r="AG124" t="s">
        <v>2117</v>
      </c>
      <c r="AH124" t="s">
        <v>2116</v>
      </c>
      <c r="AI124" t="s">
        <v>2116</v>
      </c>
      <c r="AJ124" t="s">
        <v>2117</v>
      </c>
      <c r="AK124" t="s">
        <v>2117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2116</v>
      </c>
      <c r="AQ124" t="s">
        <v>2117</v>
      </c>
    </row>
    <row r="125" spans="2:43" x14ac:dyDescent="0.25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4016</v>
      </c>
      <c r="AA125" t="s">
        <v>447</v>
      </c>
      <c r="AB125" t="s">
        <v>2116</v>
      </c>
      <c r="AC125" t="s">
        <v>2117</v>
      </c>
      <c r="AD125" t="s">
        <v>2116</v>
      </c>
      <c r="AE125" t="s">
        <v>2117</v>
      </c>
      <c r="AF125" t="s">
        <v>2117</v>
      </c>
      <c r="AG125" t="s">
        <v>2116</v>
      </c>
      <c r="AH125" t="s">
        <v>2116</v>
      </c>
      <c r="AI125" t="s">
        <v>2117</v>
      </c>
      <c r="AJ125" t="s">
        <v>2116</v>
      </c>
      <c r="AK125" t="s">
        <v>2116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25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4017</v>
      </c>
      <c r="AA126" t="s">
        <v>460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  <c r="AG126" t="s">
        <v>2117</v>
      </c>
      <c r="AH126" t="s">
        <v>2116</v>
      </c>
      <c r="AI126" t="s">
        <v>2116</v>
      </c>
      <c r="AJ126" t="s">
        <v>2117</v>
      </c>
      <c r="AK126" t="s">
        <v>2117</v>
      </c>
      <c r="AL126" t="s">
        <v>2117</v>
      </c>
      <c r="AM126" t="s">
        <v>2117</v>
      </c>
      <c r="AN126" t="s">
        <v>2116</v>
      </c>
      <c r="AO126" t="s">
        <v>2117</v>
      </c>
      <c r="AP126" t="s">
        <v>2117</v>
      </c>
      <c r="AQ126" t="s">
        <v>2116</v>
      </c>
    </row>
    <row r="127" spans="2:43" x14ac:dyDescent="0.25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4018</v>
      </c>
      <c r="AA127" t="s">
        <v>453</v>
      </c>
      <c r="AB127" t="s">
        <v>2117</v>
      </c>
      <c r="AC127" t="s">
        <v>2116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2116</v>
      </c>
      <c r="AN127" t="s">
        <v>2117</v>
      </c>
      <c r="AO127" t="s">
        <v>2117</v>
      </c>
      <c r="AP127" t="s">
        <v>2116</v>
      </c>
      <c r="AQ127" t="s">
        <v>2117</v>
      </c>
    </row>
    <row r="128" spans="2:43" x14ac:dyDescent="0.25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2799</v>
      </c>
      <c r="Y128" t="s">
        <v>502</v>
      </c>
      <c r="Z128" t="s">
        <v>4019</v>
      </c>
      <c r="AA128" t="s">
        <v>2120</v>
      </c>
      <c r="AB128" t="s">
        <v>2116</v>
      </c>
      <c r="AC128" t="s">
        <v>2117</v>
      </c>
      <c r="AD128" t="s">
        <v>2116</v>
      </c>
      <c r="AE128" t="s">
        <v>2117</v>
      </c>
      <c r="AF128" t="s">
        <v>2117</v>
      </c>
      <c r="AG128" t="s">
        <v>2116</v>
      </c>
      <c r="AH128" t="s">
        <v>2116</v>
      </c>
      <c r="AI128" t="s">
        <v>2117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25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2803</v>
      </c>
      <c r="Y129" t="s">
        <v>2804</v>
      </c>
      <c r="Z129" t="s">
        <v>4020</v>
      </c>
      <c r="AA129" t="s">
        <v>461</v>
      </c>
      <c r="AB129" t="s">
        <v>2116</v>
      </c>
      <c r="AC129" t="s">
        <v>2116</v>
      </c>
      <c r="AD129" t="s">
        <v>2117</v>
      </c>
      <c r="AE129" t="s">
        <v>2116</v>
      </c>
      <c r="AF129" t="s">
        <v>2117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2117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2116</v>
      </c>
    </row>
    <row r="130" spans="2:43" x14ac:dyDescent="0.25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2800</v>
      </c>
      <c r="Z130" t="s">
        <v>4021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2117</v>
      </c>
      <c r="AI130" t="s">
        <v>2116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25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2801</v>
      </c>
      <c r="Y131" t="s">
        <v>508</v>
      </c>
      <c r="Z131" t="s">
        <v>4022</v>
      </c>
      <c r="AA131" t="s">
        <v>461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2116</v>
      </c>
      <c r="AI131" t="s">
        <v>2116</v>
      </c>
      <c r="AJ131" t="s">
        <v>2117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25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4023</v>
      </c>
      <c r="AA132" t="s">
        <v>4024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2117</v>
      </c>
      <c r="AQ132" t="s">
        <v>2116</v>
      </c>
    </row>
    <row r="133" spans="2:43" x14ac:dyDescent="0.25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4025</v>
      </c>
      <c r="AA133" t="s">
        <v>459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2117</v>
      </c>
      <c r="AM133" t="s">
        <v>2116</v>
      </c>
      <c r="AN133" t="s">
        <v>2117</v>
      </c>
      <c r="AO133" t="s">
        <v>2117</v>
      </c>
      <c r="AP133" t="s">
        <v>2117</v>
      </c>
      <c r="AQ133" t="s">
        <v>2116</v>
      </c>
    </row>
    <row r="134" spans="2:43" x14ac:dyDescent="0.25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4026</v>
      </c>
      <c r="AA134" t="s">
        <v>456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25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2796</v>
      </c>
      <c r="Z135" t="s">
        <v>4027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25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2787</v>
      </c>
      <c r="Y136" t="s">
        <v>518</v>
      </c>
      <c r="Z136" t="s">
        <v>4028</v>
      </c>
      <c r="AA136" t="s">
        <v>462</v>
      </c>
      <c r="AB136" t="s">
        <v>2117</v>
      </c>
      <c r="AC136" t="s">
        <v>2116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2116</v>
      </c>
      <c r="AI136" t="s">
        <v>2116</v>
      </c>
      <c r="AJ136" t="s">
        <v>2117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2117</v>
      </c>
      <c r="AP136" t="s">
        <v>2117</v>
      </c>
      <c r="AQ136" t="s">
        <v>2116</v>
      </c>
    </row>
    <row r="137" spans="2:43" x14ac:dyDescent="0.25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4029</v>
      </c>
      <c r="AA137" t="s">
        <v>449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2116</v>
      </c>
      <c r="AI137" t="s">
        <v>2117</v>
      </c>
      <c r="AJ137" t="s">
        <v>2116</v>
      </c>
      <c r="AK137" t="s">
        <v>2116</v>
      </c>
      <c r="AL137" t="s">
        <v>2117</v>
      </c>
      <c r="AM137" t="s">
        <v>2116</v>
      </c>
      <c r="AN137" t="s">
        <v>2117</v>
      </c>
      <c r="AO137" t="s">
        <v>2117</v>
      </c>
      <c r="AP137" t="s">
        <v>2116</v>
      </c>
      <c r="AQ137" t="s">
        <v>2117</v>
      </c>
    </row>
    <row r="138" spans="2:43" x14ac:dyDescent="0.25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4030</v>
      </c>
      <c r="AA138" t="s">
        <v>2171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2117</v>
      </c>
      <c r="AM138" t="s">
        <v>2117</v>
      </c>
      <c r="AN138" t="s">
        <v>2116</v>
      </c>
      <c r="AO138" t="s">
        <v>2116</v>
      </c>
      <c r="AP138" t="s">
        <v>2116</v>
      </c>
      <c r="AQ138" t="s">
        <v>2117</v>
      </c>
    </row>
    <row r="139" spans="2:43" x14ac:dyDescent="0.25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2805</v>
      </c>
      <c r="Y139" t="s">
        <v>525</v>
      </c>
      <c r="Z139" t="s">
        <v>4031</v>
      </c>
      <c r="AA139" t="s">
        <v>447</v>
      </c>
      <c r="AB139" t="s">
        <v>2116</v>
      </c>
      <c r="AC139" t="s">
        <v>2117</v>
      </c>
      <c r="AD139" t="s">
        <v>2116</v>
      </c>
      <c r="AE139" t="s">
        <v>2117</v>
      </c>
      <c r="AF139" t="s">
        <v>2117</v>
      </c>
      <c r="AG139" t="s">
        <v>2116</v>
      </c>
      <c r="AH139" t="s">
        <v>2116</v>
      </c>
      <c r="AI139" t="s">
        <v>2117</v>
      </c>
      <c r="AJ139" t="s">
        <v>2116</v>
      </c>
      <c r="AK139" t="s">
        <v>2116</v>
      </c>
      <c r="AL139" t="s">
        <v>2116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25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2806</v>
      </c>
      <c r="Y140" t="s">
        <v>393</v>
      </c>
      <c r="Z140" t="s">
        <v>4032</v>
      </c>
      <c r="AA140" t="s">
        <v>449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2116</v>
      </c>
      <c r="AQ140" t="s">
        <v>2117</v>
      </c>
    </row>
    <row r="141" spans="2:43" x14ac:dyDescent="0.25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2808</v>
      </c>
      <c r="Y141" t="s">
        <v>528</v>
      </c>
      <c r="Z141" t="s">
        <v>4033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2116</v>
      </c>
      <c r="AI141" t="s">
        <v>2116</v>
      </c>
      <c r="AJ141" t="s">
        <v>2117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25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2809</v>
      </c>
      <c r="Z142" t="s">
        <v>4034</v>
      </c>
      <c r="AA142" t="s">
        <v>460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2116</v>
      </c>
      <c r="AO142" t="s">
        <v>2117</v>
      </c>
      <c r="AP142" t="s">
        <v>2117</v>
      </c>
      <c r="AQ142" t="s">
        <v>2116</v>
      </c>
    </row>
    <row r="143" spans="2:43" x14ac:dyDescent="0.25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2788</v>
      </c>
      <c r="Y143" t="s">
        <v>532</v>
      </c>
      <c r="Z143" t="s">
        <v>4035</v>
      </c>
      <c r="AA143" t="s">
        <v>2183</v>
      </c>
      <c r="AB143" t="s">
        <v>2116</v>
      </c>
      <c r="AC143" t="s">
        <v>2116</v>
      </c>
      <c r="AD143" t="s">
        <v>2117</v>
      </c>
      <c r="AE143" t="s">
        <v>2116</v>
      </c>
      <c r="AF143" t="s">
        <v>2117</v>
      </c>
      <c r="AG143" t="s">
        <v>2117</v>
      </c>
      <c r="AH143" t="s">
        <v>2116</v>
      </c>
      <c r="AI143" t="s">
        <v>2116</v>
      </c>
      <c r="AJ143" t="s">
        <v>2117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2116</v>
      </c>
      <c r="AQ143" t="s">
        <v>2117</v>
      </c>
    </row>
    <row r="144" spans="2:43" x14ac:dyDescent="0.25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4036</v>
      </c>
      <c r="AA144" t="s">
        <v>4037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25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2789</v>
      </c>
      <c r="Y145" t="s">
        <v>2790</v>
      </c>
      <c r="Z145" t="s">
        <v>4038</v>
      </c>
      <c r="AA145" t="s">
        <v>4037</v>
      </c>
      <c r="AB145" t="s">
        <v>2117</v>
      </c>
      <c r="AC145" t="s">
        <v>2116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2117</v>
      </c>
      <c r="AM145" t="s">
        <v>2117</v>
      </c>
      <c r="AN145" t="s">
        <v>2116</v>
      </c>
      <c r="AO145" t="s">
        <v>2116</v>
      </c>
      <c r="AP145" t="s">
        <v>2117</v>
      </c>
      <c r="AQ145" t="s">
        <v>2116</v>
      </c>
    </row>
    <row r="146" spans="2:43" x14ac:dyDescent="0.25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2798</v>
      </c>
      <c r="Z146" t="s">
        <v>4039</v>
      </c>
      <c r="AA146" t="s">
        <v>459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2117</v>
      </c>
      <c r="AM146" t="s">
        <v>2116</v>
      </c>
      <c r="AN146" t="s">
        <v>2117</v>
      </c>
      <c r="AO146" t="s">
        <v>2117</v>
      </c>
      <c r="AP146" t="s">
        <v>2117</v>
      </c>
      <c r="AQ146" t="s">
        <v>2116</v>
      </c>
    </row>
    <row r="147" spans="2:43" x14ac:dyDescent="0.25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2791</v>
      </c>
      <c r="Y147" t="s">
        <v>2792</v>
      </c>
      <c r="Z147" t="s">
        <v>4040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25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2793</v>
      </c>
      <c r="Y148" t="s">
        <v>542</v>
      </c>
      <c r="Z148" t="s">
        <v>4041</v>
      </c>
      <c r="AA148" t="s">
        <v>453</v>
      </c>
      <c r="AB148" t="s">
        <v>2117</v>
      </c>
      <c r="AC148" t="s">
        <v>2116</v>
      </c>
      <c r="AD148" t="s">
        <v>2116</v>
      </c>
      <c r="AE148" t="s">
        <v>2117</v>
      </c>
      <c r="AF148" t="s">
        <v>2116</v>
      </c>
      <c r="AG148" t="s">
        <v>2117</v>
      </c>
      <c r="AH148" t="s">
        <v>2116</v>
      </c>
      <c r="AI148" t="s">
        <v>2117</v>
      </c>
      <c r="AJ148" t="s">
        <v>2116</v>
      </c>
      <c r="AK148" t="s">
        <v>2116</v>
      </c>
      <c r="AL148" t="s">
        <v>2116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25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3118</v>
      </c>
      <c r="Z149" t="s">
        <v>4042</v>
      </c>
      <c r="AA149" t="s">
        <v>449</v>
      </c>
      <c r="AB149" t="s">
        <v>2116</v>
      </c>
      <c r="AC149" t="s">
        <v>2116</v>
      </c>
      <c r="AD149" t="s">
        <v>2117</v>
      </c>
      <c r="AE149" t="s">
        <v>2116</v>
      </c>
      <c r="AF149" t="s">
        <v>2117</v>
      </c>
      <c r="AG149" t="s">
        <v>2117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25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3124</v>
      </c>
      <c r="Z150" t="s">
        <v>4043</v>
      </c>
      <c r="AA150" t="s">
        <v>2125</v>
      </c>
      <c r="AB150" t="s">
        <v>2117</v>
      </c>
      <c r="AC150" t="s">
        <v>2116</v>
      </c>
      <c r="AD150" t="s">
        <v>2116</v>
      </c>
      <c r="AE150" t="s">
        <v>2117</v>
      </c>
      <c r="AF150" t="s">
        <v>2116</v>
      </c>
      <c r="AG150" t="s">
        <v>2117</v>
      </c>
      <c r="AH150" t="s">
        <v>2117</v>
      </c>
      <c r="AI150" t="s">
        <v>2116</v>
      </c>
      <c r="AJ150" t="s">
        <v>2116</v>
      </c>
      <c r="AK150" t="s">
        <v>2117</v>
      </c>
      <c r="AL150" t="s">
        <v>2117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</row>
    <row r="151" spans="2:43" x14ac:dyDescent="0.25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2802</v>
      </c>
      <c r="Y151" t="s">
        <v>549</v>
      </c>
      <c r="Z151" t="s">
        <v>4044</v>
      </c>
      <c r="AA151" t="s">
        <v>2115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25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4045</v>
      </c>
      <c r="AA152" t="s">
        <v>2169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25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4046</v>
      </c>
      <c r="AA153" t="s">
        <v>449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2116</v>
      </c>
      <c r="AJ153" t="s">
        <v>2117</v>
      </c>
      <c r="AK153" t="s">
        <v>2117</v>
      </c>
      <c r="AL153" t="s">
        <v>2117</v>
      </c>
      <c r="AM153" t="s">
        <v>2116</v>
      </c>
      <c r="AN153" t="s">
        <v>2117</v>
      </c>
      <c r="AO153" t="s">
        <v>2117</v>
      </c>
      <c r="AP153" t="s">
        <v>2116</v>
      </c>
      <c r="AQ153" t="s">
        <v>2117</v>
      </c>
    </row>
    <row r="154" spans="2:43" x14ac:dyDescent="0.25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3630</v>
      </c>
      <c r="Y154" t="s">
        <v>3631</v>
      </c>
      <c r="Z154" t="s">
        <v>4047</v>
      </c>
      <c r="AA154" t="s">
        <v>2139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2117</v>
      </c>
      <c r="AJ154" t="s">
        <v>2116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2116</v>
      </c>
      <c r="AP154" t="s">
        <v>2117</v>
      </c>
      <c r="AQ154" t="s">
        <v>2116</v>
      </c>
    </row>
    <row r="155" spans="2:43" x14ac:dyDescent="0.25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3632</v>
      </c>
      <c r="Y155" t="s">
        <v>553</v>
      </c>
      <c r="Z155" t="s">
        <v>4048</v>
      </c>
      <c r="AA155" t="s">
        <v>460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  <c r="AG155" t="s">
        <v>2117</v>
      </c>
      <c r="AH155" t="s">
        <v>2116</v>
      </c>
      <c r="AI155" t="s">
        <v>2116</v>
      </c>
      <c r="AJ155" t="s">
        <v>2117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2117</v>
      </c>
      <c r="AP155" t="s">
        <v>2117</v>
      </c>
      <c r="AQ155" t="s">
        <v>2116</v>
      </c>
    </row>
    <row r="156" spans="2:43" x14ac:dyDescent="0.25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3633</v>
      </c>
      <c r="Y156" t="s">
        <v>3634</v>
      </c>
      <c r="Z156" t="s">
        <v>4049</v>
      </c>
      <c r="AA156" t="s">
        <v>2169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2117</v>
      </c>
      <c r="AN156" t="s">
        <v>2116</v>
      </c>
      <c r="AO156" t="s">
        <v>2116</v>
      </c>
      <c r="AP156" t="s">
        <v>2117</v>
      </c>
      <c r="AQ156" t="s">
        <v>2116</v>
      </c>
    </row>
    <row r="157" spans="2:43" x14ac:dyDescent="0.25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3635</v>
      </c>
      <c r="Z157" t="s">
        <v>4050</v>
      </c>
      <c r="AA157" t="s">
        <v>459</v>
      </c>
      <c r="AB157" t="s">
        <v>2116</v>
      </c>
      <c r="AC157" t="s">
        <v>2117</v>
      </c>
      <c r="AD157" t="s">
        <v>2116</v>
      </c>
      <c r="AE157" t="s">
        <v>2117</v>
      </c>
      <c r="AF157" t="s">
        <v>2117</v>
      </c>
      <c r="AG157" t="s">
        <v>2116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2117</v>
      </c>
      <c r="AQ157" t="s">
        <v>2116</v>
      </c>
    </row>
    <row r="158" spans="2:43" x14ac:dyDescent="0.25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4051</v>
      </c>
      <c r="AA158" t="s">
        <v>462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25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3120</v>
      </c>
      <c r="Y159" t="s">
        <v>3121</v>
      </c>
      <c r="Z159" t="s">
        <v>4052</v>
      </c>
      <c r="AA159" t="s">
        <v>460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2117</v>
      </c>
      <c r="AQ159" t="s">
        <v>2116</v>
      </c>
    </row>
    <row r="160" spans="2:43" x14ac:dyDescent="0.25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4053</v>
      </c>
      <c r="AA160" t="s">
        <v>2162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2117</v>
      </c>
      <c r="AP160" t="s">
        <v>2116</v>
      </c>
      <c r="AQ160" t="s">
        <v>2117</v>
      </c>
    </row>
    <row r="161" spans="2:43" x14ac:dyDescent="0.25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3125</v>
      </c>
      <c r="Y161" t="s">
        <v>3126</v>
      </c>
      <c r="Z161" t="s">
        <v>4054</v>
      </c>
      <c r="AA161" t="s">
        <v>447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2116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25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3127</v>
      </c>
      <c r="Y162" t="s">
        <v>568</v>
      </c>
      <c r="Z162" t="s">
        <v>4055</v>
      </c>
      <c r="AA162" t="s">
        <v>459</v>
      </c>
      <c r="AB162" t="s">
        <v>2116</v>
      </c>
      <c r="AC162" t="s">
        <v>2117</v>
      </c>
      <c r="AD162" t="s">
        <v>2116</v>
      </c>
      <c r="AE162" t="s">
        <v>2117</v>
      </c>
      <c r="AF162" t="s">
        <v>2117</v>
      </c>
      <c r="AG162" t="s">
        <v>2116</v>
      </c>
      <c r="AH162" t="s">
        <v>2116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2116</v>
      </c>
      <c r="AN162" t="s">
        <v>2117</v>
      </c>
      <c r="AO162" t="s">
        <v>2117</v>
      </c>
      <c r="AP162" t="s">
        <v>2117</v>
      </c>
      <c r="AQ162" t="s">
        <v>2116</v>
      </c>
    </row>
    <row r="163" spans="2:43" x14ac:dyDescent="0.25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3381</v>
      </c>
      <c r="Y163" t="s">
        <v>288</v>
      </c>
      <c r="Z163" t="s">
        <v>4056</v>
      </c>
      <c r="AA163" t="s">
        <v>4057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2116</v>
      </c>
      <c r="AP163" t="s">
        <v>2117</v>
      </c>
      <c r="AQ163" t="s">
        <v>2116</v>
      </c>
    </row>
    <row r="164" spans="2:43" x14ac:dyDescent="0.25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3122</v>
      </c>
      <c r="Z164" t="s">
        <v>4058</v>
      </c>
      <c r="AA164" t="s">
        <v>449</v>
      </c>
      <c r="AB164" t="s">
        <v>2116</v>
      </c>
      <c r="AC164" t="s">
        <v>2116</v>
      </c>
      <c r="AD164" t="s">
        <v>2117</v>
      </c>
      <c r="AE164" t="s">
        <v>2116</v>
      </c>
      <c r="AF164" t="s">
        <v>2117</v>
      </c>
      <c r="AG164" t="s">
        <v>2117</v>
      </c>
      <c r="AH164" t="s">
        <v>2116</v>
      </c>
      <c r="AI164" t="s">
        <v>2117</v>
      </c>
      <c r="AJ164" t="s">
        <v>2116</v>
      </c>
      <c r="AK164" t="s">
        <v>2116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2116</v>
      </c>
      <c r="AQ164" t="s">
        <v>2117</v>
      </c>
    </row>
    <row r="165" spans="2:43" x14ac:dyDescent="0.25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3123</v>
      </c>
      <c r="Y165" t="s">
        <v>574</v>
      </c>
      <c r="Z165" t="s">
        <v>4059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2116</v>
      </c>
      <c r="AI165" t="s">
        <v>2117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25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3128</v>
      </c>
      <c r="Y166" t="s">
        <v>576</v>
      </c>
      <c r="Z166" t="s">
        <v>4060</v>
      </c>
      <c r="AA166" t="s">
        <v>2162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2116</v>
      </c>
      <c r="AQ166" t="s">
        <v>2117</v>
      </c>
    </row>
    <row r="167" spans="2:43" x14ac:dyDescent="0.25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3129</v>
      </c>
      <c r="Y167" t="s">
        <v>578</v>
      </c>
      <c r="Z167" t="s">
        <v>4061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25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4062</v>
      </c>
      <c r="AA168" t="s">
        <v>2120</v>
      </c>
      <c r="AB168" t="s">
        <v>2116</v>
      </c>
      <c r="AC168" t="s">
        <v>2117</v>
      </c>
      <c r="AD168" t="s">
        <v>2116</v>
      </c>
      <c r="AE168" t="s">
        <v>2117</v>
      </c>
      <c r="AF168" t="s">
        <v>2117</v>
      </c>
      <c r="AG168" t="s">
        <v>2116</v>
      </c>
      <c r="AH168" t="s">
        <v>2116</v>
      </c>
      <c r="AI168" t="s">
        <v>2116</v>
      </c>
      <c r="AJ168" t="s">
        <v>2117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2116</v>
      </c>
      <c r="AP168" t="s">
        <v>2117</v>
      </c>
      <c r="AQ168" t="s">
        <v>2116</v>
      </c>
    </row>
    <row r="169" spans="2:43" x14ac:dyDescent="0.25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3119</v>
      </c>
      <c r="Y169" t="s">
        <v>407</v>
      </c>
      <c r="Z169" t="s">
        <v>4063</v>
      </c>
      <c r="AA169" t="s">
        <v>456</v>
      </c>
      <c r="AB169" t="s">
        <v>2116</v>
      </c>
      <c r="AC169" t="s">
        <v>2116</v>
      </c>
      <c r="AD169" t="s">
        <v>2117</v>
      </c>
      <c r="AE169" t="s">
        <v>2116</v>
      </c>
      <c r="AF169" t="s">
        <v>2117</v>
      </c>
      <c r="AG169" t="s">
        <v>2117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25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4064</v>
      </c>
      <c r="AA170" t="s">
        <v>2125</v>
      </c>
      <c r="AB170" t="s">
        <v>2117</v>
      </c>
      <c r="AC170" t="s">
        <v>2116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2116</v>
      </c>
      <c r="AQ170" t="s">
        <v>2117</v>
      </c>
    </row>
    <row r="171" spans="2:43" x14ac:dyDescent="0.25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3378</v>
      </c>
      <c r="Y171" t="s">
        <v>586</v>
      </c>
      <c r="Z171" t="s">
        <v>4065</v>
      </c>
      <c r="AA171" t="s">
        <v>460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2117</v>
      </c>
      <c r="AP171" t="s">
        <v>2117</v>
      </c>
      <c r="AQ171" t="s">
        <v>2116</v>
      </c>
    </row>
    <row r="172" spans="2:43" x14ac:dyDescent="0.25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4066</v>
      </c>
      <c r="AA172" t="s">
        <v>453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25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3206</v>
      </c>
      <c r="Y173" t="s">
        <v>1343</v>
      </c>
      <c r="Z173" t="s">
        <v>4067</v>
      </c>
      <c r="AA173" t="s">
        <v>2130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25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4068</v>
      </c>
      <c r="AA174" t="s">
        <v>4037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2116</v>
      </c>
      <c r="AP174" t="s">
        <v>2117</v>
      </c>
      <c r="AQ174" t="s">
        <v>2116</v>
      </c>
    </row>
    <row r="175" spans="2:43" x14ac:dyDescent="0.25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3377</v>
      </c>
      <c r="Y175" t="s">
        <v>590</v>
      </c>
      <c r="Z175" t="s">
        <v>4069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25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4070</v>
      </c>
      <c r="AA176" t="s">
        <v>2125</v>
      </c>
      <c r="AB176" t="s">
        <v>2117</v>
      </c>
      <c r="AC176" t="s">
        <v>2116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2116</v>
      </c>
      <c r="AN176" t="s">
        <v>2117</v>
      </c>
      <c r="AO176" t="s">
        <v>2117</v>
      </c>
      <c r="AP176" t="s">
        <v>2116</v>
      </c>
      <c r="AQ176" t="s">
        <v>2117</v>
      </c>
    </row>
    <row r="177" spans="2:43" x14ac:dyDescent="0.25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3207</v>
      </c>
      <c r="Y177" t="s">
        <v>593</v>
      </c>
      <c r="Z177" t="s">
        <v>4071</v>
      </c>
      <c r="AA177" t="s">
        <v>4072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2117</v>
      </c>
      <c r="AM177" t="s">
        <v>2117</v>
      </c>
      <c r="AN177" t="s">
        <v>2116</v>
      </c>
      <c r="AO177" t="s">
        <v>2116</v>
      </c>
      <c r="AP177" t="s">
        <v>2117</v>
      </c>
      <c r="AQ177" t="s">
        <v>2116</v>
      </c>
    </row>
    <row r="178" spans="2:43" x14ac:dyDescent="0.25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3208</v>
      </c>
      <c r="Y178" t="s">
        <v>3209</v>
      </c>
      <c r="Z178" t="s">
        <v>4073</v>
      </c>
      <c r="AA178" t="s">
        <v>447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2117</v>
      </c>
      <c r="AJ178" t="s">
        <v>2116</v>
      </c>
      <c r="AK178" t="s">
        <v>2116</v>
      </c>
      <c r="AL178" t="s">
        <v>2116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25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3382</v>
      </c>
      <c r="Y179" t="s">
        <v>597</v>
      </c>
      <c r="Z179" t="s">
        <v>4074</v>
      </c>
      <c r="AA179" t="s">
        <v>459</v>
      </c>
      <c r="AB179" t="s">
        <v>2116</v>
      </c>
      <c r="AC179" t="s">
        <v>2117</v>
      </c>
      <c r="AD179" t="s">
        <v>2116</v>
      </c>
      <c r="AE179" t="s">
        <v>2117</v>
      </c>
      <c r="AF179" t="s">
        <v>2117</v>
      </c>
      <c r="AG179" t="s">
        <v>2116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2116</v>
      </c>
      <c r="AN179" t="s">
        <v>2117</v>
      </c>
      <c r="AO179" t="s">
        <v>2117</v>
      </c>
      <c r="AP179" t="s">
        <v>2117</v>
      </c>
      <c r="AQ179" t="s">
        <v>2116</v>
      </c>
    </row>
    <row r="180" spans="2:43" x14ac:dyDescent="0.25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2751</v>
      </c>
      <c r="Y180" t="s">
        <v>258</v>
      </c>
      <c r="Z180" t="s">
        <v>4075</v>
      </c>
      <c r="AA180" t="s">
        <v>456</v>
      </c>
      <c r="AB180" t="s">
        <v>2116</v>
      </c>
      <c r="AC180" t="s">
        <v>2116</v>
      </c>
      <c r="AD180" t="s">
        <v>2117</v>
      </c>
      <c r="AE180" t="s">
        <v>2116</v>
      </c>
      <c r="AF180" t="s">
        <v>2117</v>
      </c>
      <c r="AG180" t="s">
        <v>2117</v>
      </c>
      <c r="AH180" t="s">
        <v>2116</v>
      </c>
      <c r="AI180" t="s">
        <v>2116</v>
      </c>
      <c r="AJ180" t="s">
        <v>2117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25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4076</v>
      </c>
      <c r="AA181" t="s">
        <v>447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2116</v>
      </c>
      <c r="AI181" t="s">
        <v>2117</v>
      </c>
      <c r="AJ181" t="s">
        <v>2116</v>
      </c>
      <c r="AK181" t="s">
        <v>2116</v>
      </c>
      <c r="AL181" t="s">
        <v>2116</v>
      </c>
      <c r="AM181" t="s">
        <v>2116</v>
      </c>
      <c r="AN181" t="s">
        <v>2117</v>
      </c>
      <c r="AO181" t="s">
        <v>2117</v>
      </c>
      <c r="AP181" t="s">
        <v>2116</v>
      </c>
      <c r="AQ181" t="s">
        <v>2117</v>
      </c>
    </row>
    <row r="182" spans="2:43" x14ac:dyDescent="0.25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4077</v>
      </c>
      <c r="AA182" t="s">
        <v>459</v>
      </c>
      <c r="AB182" t="s">
        <v>2116</v>
      </c>
      <c r="AC182" t="s">
        <v>2117</v>
      </c>
      <c r="AD182" t="s">
        <v>2116</v>
      </c>
      <c r="AE182" t="s">
        <v>2117</v>
      </c>
      <c r="AF182" t="s">
        <v>2117</v>
      </c>
      <c r="AG182" t="s">
        <v>2116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2116</v>
      </c>
      <c r="AN182" t="s">
        <v>2117</v>
      </c>
      <c r="AO182" t="s">
        <v>2117</v>
      </c>
      <c r="AP182" t="s">
        <v>2117</v>
      </c>
      <c r="AQ182" t="s">
        <v>2116</v>
      </c>
    </row>
    <row r="183" spans="2:43" x14ac:dyDescent="0.25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3205</v>
      </c>
      <c r="Z183" t="s">
        <v>4078</v>
      </c>
      <c r="AA183" t="s">
        <v>2130</v>
      </c>
      <c r="AB183" t="s">
        <v>2117</v>
      </c>
      <c r="AC183" t="s">
        <v>2116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2117</v>
      </c>
      <c r="AM183" t="s">
        <v>2117</v>
      </c>
      <c r="AN183" t="s">
        <v>2116</v>
      </c>
      <c r="AO183" t="s">
        <v>2116</v>
      </c>
      <c r="AP183" t="s">
        <v>2117</v>
      </c>
      <c r="AQ183" t="s">
        <v>2116</v>
      </c>
    </row>
    <row r="184" spans="2:43" x14ac:dyDescent="0.25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4079</v>
      </c>
      <c r="AA184" t="s">
        <v>2736</v>
      </c>
      <c r="AB184" t="s">
        <v>2116</v>
      </c>
      <c r="AC184" t="s">
        <v>2117</v>
      </c>
      <c r="AD184" t="s">
        <v>2116</v>
      </c>
      <c r="AE184" t="s">
        <v>2117</v>
      </c>
      <c r="AF184" t="s">
        <v>2117</v>
      </c>
      <c r="AG184" t="s">
        <v>2116</v>
      </c>
      <c r="AH184" t="s">
        <v>2116</v>
      </c>
      <c r="AI184" t="s">
        <v>2117</v>
      </c>
      <c r="AJ184" t="s">
        <v>2116</v>
      </c>
      <c r="AK184" t="s">
        <v>2116</v>
      </c>
      <c r="AL184" t="s">
        <v>2116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25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4080</v>
      </c>
      <c r="AA185" t="s">
        <v>2125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2116</v>
      </c>
      <c r="AN185" t="s">
        <v>2117</v>
      </c>
      <c r="AO185" t="s">
        <v>2117</v>
      </c>
      <c r="AP185" t="s">
        <v>2116</v>
      </c>
      <c r="AQ185" t="s">
        <v>2117</v>
      </c>
    </row>
    <row r="186" spans="2:43" x14ac:dyDescent="0.25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3342</v>
      </c>
      <c r="Y186" t="s">
        <v>3343</v>
      </c>
      <c r="Z186" t="s">
        <v>4081</v>
      </c>
      <c r="AA186" t="s">
        <v>2157</v>
      </c>
      <c r="AB186" t="s">
        <v>2117</v>
      </c>
      <c r="AC186" t="s">
        <v>2116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2117</v>
      </c>
      <c r="AN186" t="s">
        <v>2116</v>
      </c>
      <c r="AO186" t="s">
        <v>2116</v>
      </c>
      <c r="AP186" t="s">
        <v>2117</v>
      </c>
      <c r="AQ186" t="s">
        <v>2116</v>
      </c>
    </row>
    <row r="187" spans="2:43" x14ac:dyDescent="0.25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3383</v>
      </c>
      <c r="Y187" t="s">
        <v>3384</v>
      </c>
      <c r="Z187" t="s">
        <v>4082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25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3389</v>
      </c>
      <c r="Z188" t="s">
        <v>4083</v>
      </c>
      <c r="AA188" t="s">
        <v>462</v>
      </c>
      <c r="AB188" t="s">
        <v>2117</v>
      </c>
      <c r="AC188" t="s">
        <v>2116</v>
      </c>
      <c r="AD188" t="s">
        <v>2116</v>
      </c>
      <c r="AE188" t="s">
        <v>2117</v>
      </c>
      <c r="AF188" t="s">
        <v>2116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25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4084</v>
      </c>
      <c r="AA189" t="s">
        <v>460</v>
      </c>
      <c r="AB189" t="s">
        <v>2116</v>
      </c>
      <c r="AC189" t="s">
        <v>2116</v>
      </c>
      <c r="AD189" t="s">
        <v>2117</v>
      </c>
      <c r="AE189" t="s">
        <v>2116</v>
      </c>
      <c r="AF189" t="s">
        <v>2117</v>
      </c>
      <c r="AG189" t="s">
        <v>2117</v>
      </c>
      <c r="AH189" t="s">
        <v>2116</v>
      </c>
      <c r="AI189" t="s">
        <v>2117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25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3379</v>
      </c>
      <c r="Y190" t="s">
        <v>3380</v>
      </c>
      <c r="Z190" t="s">
        <v>4085</v>
      </c>
      <c r="AA190" t="s">
        <v>462</v>
      </c>
      <c r="AB190" t="s">
        <v>2117</v>
      </c>
      <c r="AC190" t="s">
        <v>2116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2117</v>
      </c>
      <c r="AN190" t="s">
        <v>2116</v>
      </c>
      <c r="AO190" t="s">
        <v>2117</v>
      </c>
      <c r="AP190" t="s">
        <v>2117</v>
      </c>
      <c r="AQ190" t="s">
        <v>2116</v>
      </c>
    </row>
    <row r="191" spans="2:43" x14ac:dyDescent="0.25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3210</v>
      </c>
      <c r="Y191" t="s">
        <v>618</v>
      </c>
      <c r="Z191" t="s">
        <v>4086</v>
      </c>
      <c r="AA191" t="s">
        <v>459</v>
      </c>
      <c r="AB191" t="s">
        <v>2116</v>
      </c>
      <c r="AC191" t="s">
        <v>2117</v>
      </c>
      <c r="AD191" t="s">
        <v>2116</v>
      </c>
      <c r="AE191" t="s">
        <v>2117</v>
      </c>
      <c r="AF191" t="s">
        <v>2117</v>
      </c>
      <c r="AG191" t="s">
        <v>2116</v>
      </c>
      <c r="AH191" t="s">
        <v>2116</v>
      </c>
      <c r="AI191" t="s">
        <v>2116</v>
      </c>
      <c r="AJ191" t="s">
        <v>2117</v>
      </c>
      <c r="AK191" t="s">
        <v>2117</v>
      </c>
      <c r="AL191" t="s">
        <v>2117</v>
      </c>
      <c r="AM191" t="s">
        <v>2116</v>
      </c>
      <c r="AN191" t="s">
        <v>2117</v>
      </c>
      <c r="AO191" t="s">
        <v>2117</v>
      </c>
      <c r="AP191" t="s">
        <v>2117</v>
      </c>
      <c r="AQ191" t="s">
        <v>2116</v>
      </c>
    </row>
    <row r="192" spans="2:43" x14ac:dyDescent="0.25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3385</v>
      </c>
      <c r="Y192" t="s">
        <v>620</v>
      </c>
      <c r="Z192" t="s">
        <v>4087</v>
      </c>
      <c r="AA192" t="s">
        <v>460</v>
      </c>
      <c r="AB192" t="s">
        <v>2116</v>
      </c>
      <c r="AC192" t="s">
        <v>2116</v>
      </c>
      <c r="AD192" t="s">
        <v>2117</v>
      </c>
      <c r="AE192" t="s">
        <v>2116</v>
      </c>
      <c r="AF192" t="s">
        <v>2117</v>
      </c>
      <c r="AG192" t="s">
        <v>2117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2117</v>
      </c>
      <c r="AM192" t="s">
        <v>2117</v>
      </c>
      <c r="AN192" t="s">
        <v>2116</v>
      </c>
      <c r="AO192" t="s">
        <v>2117</v>
      </c>
      <c r="AP192" t="s">
        <v>2117</v>
      </c>
      <c r="AQ192" t="s">
        <v>2116</v>
      </c>
    </row>
    <row r="193" spans="2:43" x14ac:dyDescent="0.25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3390</v>
      </c>
      <c r="Z193" t="s">
        <v>4088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25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4089</v>
      </c>
      <c r="AA194" t="s">
        <v>2736</v>
      </c>
      <c r="AB194" t="s">
        <v>2116</v>
      </c>
      <c r="AC194" t="s">
        <v>2117</v>
      </c>
      <c r="AD194" t="s">
        <v>2116</v>
      </c>
      <c r="AE194" t="s">
        <v>2117</v>
      </c>
      <c r="AF194" t="s">
        <v>2117</v>
      </c>
      <c r="AG194" t="s">
        <v>2116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2116</v>
      </c>
      <c r="AM194" t="s">
        <v>2116</v>
      </c>
      <c r="AN194" t="s">
        <v>2117</v>
      </c>
      <c r="AO194" t="s">
        <v>2117</v>
      </c>
      <c r="AP194" t="s">
        <v>2116</v>
      </c>
      <c r="AQ194" t="s">
        <v>2117</v>
      </c>
    </row>
    <row r="195" spans="2:43" x14ac:dyDescent="0.25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4090</v>
      </c>
      <c r="AA195" t="s">
        <v>462</v>
      </c>
      <c r="AB195" t="s">
        <v>2117</v>
      </c>
      <c r="AC195" t="s">
        <v>2116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2116</v>
      </c>
      <c r="AI195" t="s">
        <v>2117</v>
      </c>
      <c r="AJ195" t="s">
        <v>2116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2117</v>
      </c>
      <c r="AP195" t="s">
        <v>2117</v>
      </c>
      <c r="AQ195" t="s">
        <v>2116</v>
      </c>
    </row>
    <row r="196" spans="2:43" x14ac:dyDescent="0.25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3201</v>
      </c>
      <c r="Y196" t="s">
        <v>1672</v>
      </c>
      <c r="Z196" t="s">
        <v>4091</v>
      </c>
      <c r="AA196" t="s">
        <v>4092</v>
      </c>
      <c r="AB196" t="s">
        <v>2116</v>
      </c>
      <c r="AC196" t="s">
        <v>2116</v>
      </c>
      <c r="AD196" t="s">
        <v>2117</v>
      </c>
      <c r="AE196" t="s">
        <v>2116</v>
      </c>
      <c r="AF196" t="s">
        <v>2117</v>
      </c>
      <c r="AG196" t="s">
        <v>2117</v>
      </c>
      <c r="AH196" t="s">
        <v>2116</v>
      </c>
      <c r="AI196" t="s">
        <v>2116</v>
      </c>
      <c r="AJ196" t="s">
        <v>2117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2116</v>
      </c>
      <c r="AP196" t="s">
        <v>2116</v>
      </c>
      <c r="AQ196" t="s">
        <v>2117</v>
      </c>
    </row>
    <row r="197" spans="2:43" x14ac:dyDescent="0.25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3357</v>
      </c>
      <c r="Y197" t="s">
        <v>3358</v>
      </c>
      <c r="Z197" t="s">
        <v>4093</v>
      </c>
      <c r="AA197" t="s">
        <v>447</v>
      </c>
      <c r="AB197" t="s">
        <v>2116</v>
      </c>
      <c r="AC197" t="s">
        <v>2117</v>
      </c>
      <c r="AD197" t="s">
        <v>2116</v>
      </c>
      <c r="AE197" t="s">
        <v>2117</v>
      </c>
      <c r="AF197" t="s">
        <v>2117</v>
      </c>
      <c r="AG197" t="s">
        <v>2116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25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4094</v>
      </c>
      <c r="AA198" t="s">
        <v>456</v>
      </c>
      <c r="AB198" t="s">
        <v>2116</v>
      </c>
      <c r="AC198" t="s">
        <v>2116</v>
      </c>
      <c r="AD198" t="s">
        <v>2117</v>
      </c>
      <c r="AE198" t="s">
        <v>2116</v>
      </c>
      <c r="AF198" t="s">
        <v>2117</v>
      </c>
      <c r="AG198" t="s">
        <v>2117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2116</v>
      </c>
      <c r="AM198" t="s">
        <v>2116</v>
      </c>
      <c r="AN198" t="s">
        <v>2117</v>
      </c>
      <c r="AO198" t="s">
        <v>2117</v>
      </c>
      <c r="AP198" t="s">
        <v>2116</v>
      </c>
      <c r="AQ198" t="s">
        <v>2117</v>
      </c>
    </row>
    <row r="199" spans="2:43" x14ac:dyDescent="0.25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3345</v>
      </c>
      <c r="Y199" t="s">
        <v>634</v>
      </c>
      <c r="Z199" t="s">
        <v>4095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25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4096</v>
      </c>
      <c r="AA200" t="s">
        <v>2736</v>
      </c>
      <c r="AB200" t="s">
        <v>2116</v>
      </c>
      <c r="AC200" t="s">
        <v>2117</v>
      </c>
      <c r="AD200" t="s">
        <v>2116</v>
      </c>
      <c r="AE200" t="s">
        <v>2117</v>
      </c>
      <c r="AF200" t="s">
        <v>2117</v>
      </c>
      <c r="AG200" t="s">
        <v>2116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25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4097</v>
      </c>
      <c r="AA201" t="s">
        <v>453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2116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25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3437</v>
      </c>
      <c r="Z202" t="s">
        <v>4098</v>
      </c>
      <c r="AA202" t="s">
        <v>459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2117</v>
      </c>
      <c r="AQ202" t="s">
        <v>2116</v>
      </c>
    </row>
    <row r="203" spans="2:43" x14ac:dyDescent="0.25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4099</v>
      </c>
      <c r="AA203" t="s">
        <v>2125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2116</v>
      </c>
      <c r="AN203" t="s">
        <v>2117</v>
      </c>
      <c r="AO203" t="s">
        <v>2117</v>
      </c>
      <c r="AP203" t="s">
        <v>2116</v>
      </c>
      <c r="AQ203" t="s">
        <v>2117</v>
      </c>
    </row>
    <row r="204" spans="2:43" x14ac:dyDescent="0.25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3344</v>
      </c>
      <c r="Z204" t="s">
        <v>4100</v>
      </c>
      <c r="AA204" t="s">
        <v>458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2117</v>
      </c>
      <c r="AI204" t="s">
        <v>2116</v>
      </c>
      <c r="AJ204" t="s">
        <v>2116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2117</v>
      </c>
      <c r="AQ204" t="s">
        <v>2116</v>
      </c>
    </row>
    <row r="205" spans="2:43" x14ac:dyDescent="0.25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4101</v>
      </c>
      <c r="AA205" t="s">
        <v>453</v>
      </c>
      <c r="AB205" t="s">
        <v>2117</v>
      </c>
      <c r="AC205" t="s">
        <v>2116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25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2754</v>
      </c>
      <c r="Y206" t="s">
        <v>2755</v>
      </c>
      <c r="Z206" t="s">
        <v>4102</v>
      </c>
      <c r="AA206" t="s">
        <v>460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2116</v>
      </c>
      <c r="AJ206" t="s">
        <v>2117</v>
      </c>
      <c r="AK206" t="s">
        <v>2117</v>
      </c>
      <c r="AL206" t="s">
        <v>2117</v>
      </c>
      <c r="AM206" t="s">
        <v>2117</v>
      </c>
      <c r="AN206" t="s">
        <v>2116</v>
      </c>
      <c r="AO206" t="s">
        <v>2117</v>
      </c>
      <c r="AP206" t="s">
        <v>2117</v>
      </c>
      <c r="AQ206" t="s">
        <v>2116</v>
      </c>
    </row>
    <row r="207" spans="2:43" x14ac:dyDescent="0.25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4103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25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2771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25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25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4105</v>
      </c>
      <c r="AA210" t="s">
        <v>456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25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2775</v>
      </c>
      <c r="Y211" t="s">
        <v>2776</v>
      </c>
      <c r="Z211" t="s">
        <v>4106</v>
      </c>
      <c r="AA211" t="s">
        <v>456</v>
      </c>
      <c r="AB211" t="s">
        <v>2116</v>
      </c>
      <c r="AC211" t="s">
        <v>2116</v>
      </c>
      <c r="AD211" t="s">
        <v>2117</v>
      </c>
      <c r="AE211" t="s">
        <v>2116</v>
      </c>
      <c r="AF211" t="s">
        <v>2117</v>
      </c>
      <c r="AG211" t="s">
        <v>2117</v>
      </c>
      <c r="AH211" t="s">
        <v>2116</v>
      </c>
      <c r="AI211" t="s">
        <v>2116</v>
      </c>
      <c r="AJ211" t="s">
        <v>2117</v>
      </c>
      <c r="AK211" t="s">
        <v>2117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25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4107</v>
      </c>
      <c r="AA212" t="s">
        <v>453</v>
      </c>
      <c r="AB212" t="s">
        <v>2117</v>
      </c>
      <c r="AC212" t="s">
        <v>2116</v>
      </c>
      <c r="AD212" t="s">
        <v>2116</v>
      </c>
      <c r="AE212" t="s">
        <v>2117</v>
      </c>
      <c r="AF212" t="s">
        <v>2116</v>
      </c>
      <c r="AG212" t="s">
        <v>2117</v>
      </c>
      <c r="AH212" t="s">
        <v>2116</v>
      </c>
      <c r="AI212" t="s">
        <v>2117</v>
      </c>
      <c r="AJ212" t="s">
        <v>2116</v>
      </c>
      <c r="AK212" t="s">
        <v>2116</v>
      </c>
      <c r="AL212" t="s">
        <v>2116</v>
      </c>
      <c r="AM212" t="s">
        <v>2116</v>
      </c>
      <c r="AN212" t="s">
        <v>2117</v>
      </c>
      <c r="AO212" t="s">
        <v>2117</v>
      </c>
      <c r="AP212" t="s">
        <v>2116</v>
      </c>
      <c r="AQ212" t="s">
        <v>2117</v>
      </c>
    </row>
    <row r="213" spans="2:43" x14ac:dyDescent="0.25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4103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25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4103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25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4103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25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4108</v>
      </c>
      <c r="AA216" t="s">
        <v>449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2116</v>
      </c>
      <c r="AJ216" t="s">
        <v>2117</v>
      </c>
      <c r="AK216" t="s">
        <v>2117</v>
      </c>
      <c r="AL216" t="s">
        <v>2117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25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2772</v>
      </c>
      <c r="Y217" t="s">
        <v>317</v>
      </c>
      <c r="Z217" t="s">
        <v>4109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25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4103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25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25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4103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25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4110</v>
      </c>
      <c r="AA221" t="s">
        <v>460</v>
      </c>
      <c r="AB221" t="s">
        <v>2116</v>
      </c>
      <c r="AC221" t="s">
        <v>2116</v>
      </c>
      <c r="AD221" t="s">
        <v>2117</v>
      </c>
      <c r="AE221" t="s">
        <v>2116</v>
      </c>
      <c r="AF221" t="s">
        <v>2117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2117</v>
      </c>
      <c r="AM221" t="s">
        <v>2117</v>
      </c>
      <c r="AN221" t="s">
        <v>2116</v>
      </c>
      <c r="AO221" t="s">
        <v>2117</v>
      </c>
      <c r="AP221" t="s">
        <v>2117</v>
      </c>
      <c r="AQ221" t="s">
        <v>2116</v>
      </c>
    </row>
    <row r="222" spans="2:43" x14ac:dyDescent="0.25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4111</v>
      </c>
      <c r="AA222" t="s">
        <v>2125</v>
      </c>
      <c r="AB222" t="s">
        <v>2117</v>
      </c>
      <c r="AC222" t="s">
        <v>2116</v>
      </c>
      <c r="AD222" t="s">
        <v>2116</v>
      </c>
      <c r="AE222" t="s">
        <v>2117</v>
      </c>
      <c r="AF222" t="s">
        <v>2116</v>
      </c>
      <c r="AG222" t="s">
        <v>2117</v>
      </c>
      <c r="AH222" t="s">
        <v>2116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2116</v>
      </c>
      <c r="AN222" t="s">
        <v>2117</v>
      </c>
      <c r="AO222" t="s">
        <v>2117</v>
      </c>
      <c r="AP222" t="s">
        <v>2116</v>
      </c>
      <c r="AQ222" t="s">
        <v>2117</v>
      </c>
    </row>
    <row r="223" spans="2:43" x14ac:dyDescent="0.25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3678</v>
      </c>
      <c r="Z223" t="s">
        <v>4112</v>
      </c>
      <c r="AA223" t="s">
        <v>2736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2117</v>
      </c>
      <c r="AJ223" t="s">
        <v>2116</v>
      </c>
      <c r="AK223" t="s">
        <v>2116</v>
      </c>
      <c r="AL223" t="s">
        <v>2116</v>
      </c>
      <c r="AM223" t="s">
        <v>2116</v>
      </c>
      <c r="AN223" t="s">
        <v>2117</v>
      </c>
      <c r="AO223" t="s">
        <v>2117</v>
      </c>
      <c r="AP223" t="s">
        <v>2116</v>
      </c>
      <c r="AQ223" t="s">
        <v>2117</v>
      </c>
    </row>
    <row r="224" spans="2:43" x14ac:dyDescent="0.25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3360</v>
      </c>
      <c r="Z224" t="s">
        <v>4113</v>
      </c>
      <c r="AA224" t="s">
        <v>460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2117</v>
      </c>
      <c r="AN224" t="s">
        <v>2116</v>
      </c>
      <c r="AO224" t="s">
        <v>2117</v>
      </c>
      <c r="AP224" t="s">
        <v>2117</v>
      </c>
      <c r="AQ224" t="s">
        <v>2116</v>
      </c>
    </row>
    <row r="225" spans="2:43" x14ac:dyDescent="0.25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3359</v>
      </c>
      <c r="Y225" t="s">
        <v>681</v>
      </c>
      <c r="Z225" t="s">
        <v>4114</v>
      </c>
      <c r="AA225" t="s">
        <v>2120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2117</v>
      </c>
      <c r="AM225" t="s">
        <v>2117</v>
      </c>
      <c r="AN225" t="s">
        <v>2116</v>
      </c>
      <c r="AO225" t="s">
        <v>2116</v>
      </c>
      <c r="AP225" t="s">
        <v>2117</v>
      </c>
      <c r="AQ225" t="s">
        <v>2116</v>
      </c>
    </row>
    <row r="226" spans="2:43" x14ac:dyDescent="0.25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2756</v>
      </c>
      <c r="Y226" t="s">
        <v>683</v>
      </c>
      <c r="Z226" t="s">
        <v>4115</v>
      </c>
      <c r="AA226" t="s">
        <v>453</v>
      </c>
      <c r="AB226" t="s">
        <v>2117</v>
      </c>
      <c r="AC226" t="s">
        <v>2116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25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4116</v>
      </c>
      <c r="AA227" t="s">
        <v>2130</v>
      </c>
      <c r="AB227" t="s">
        <v>2117</v>
      </c>
      <c r="AC227" t="s">
        <v>2116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2117</v>
      </c>
      <c r="AM227" t="s">
        <v>2117</v>
      </c>
      <c r="AN227" t="s">
        <v>2116</v>
      </c>
      <c r="AO227" t="s">
        <v>2116</v>
      </c>
      <c r="AP227" t="s">
        <v>2117</v>
      </c>
      <c r="AQ227" t="s">
        <v>2116</v>
      </c>
    </row>
    <row r="228" spans="2:43" x14ac:dyDescent="0.25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3043</v>
      </c>
      <c r="Z228" t="s">
        <v>4117</v>
      </c>
      <c r="AA228" t="s">
        <v>459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2117</v>
      </c>
      <c r="AL228" t="s">
        <v>2117</v>
      </c>
      <c r="AM228" t="s">
        <v>2116</v>
      </c>
      <c r="AN228" t="s">
        <v>2117</v>
      </c>
      <c r="AO228" t="s">
        <v>2117</v>
      </c>
      <c r="AP228" t="s">
        <v>2117</v>
      </c>
      <c r="AQ228" t="s">
        <v>2116</v>
      </c>
    </row>
    <row r="229" spans="2:43" x14ac:dyDescent="0.25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3044</v>
      </c>
      <c r="Y229" t="s">
        <v>3045</v>
      </c>
      <c r="Z229" t="s">
        <v>4118</v>
      </c>
      <c r="AA229" t="s">
        <v>453</v>
      </c>
      <c r="AB229" t="s">
        <v>2117</v>
      </c>
      <c r="AC229" t="s">
        <v>2116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25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3107</v>
      </c>
      <c r="Z230" t="s">
        <v>4119</v>
      </c>
      <c r="AA230" t="s">
        <v>2736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25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3110</v>
      </c>
      <c r="Z231" t="s">
        <v>4120</v>
      </c>
      <c r="AA231" t="s">
        <v>460</v>
      </c>
      <c r="AB231" t="s">
        <v>2116</v>
      </c>
      <c r="AC231" t="s">
        <v>2116</v>
      </c>
      <c r="AD231" t="s">
        <v>2117</v>
      </c>
      <c r="AE231" t="s">
        <v>2116</v>
      </c>
      <c r="AF231" t="s">
        <v>2117</v>
      </c>
      <c r="AG231" t="s">
        <v>2117</v>
      </c>
      <c r="AH231" t="s">
        <v>2116</v>
      </c>
      <c r="AI231" t="s">
        <v>2116</v>
      </c>
      <c r="AJ231" t="s">
        <v>2117</v>
      </c>
      <c r="AK231" t="s">
        <v>2117</v>
      </c>
      <c r="AL231" t="s">
        <v>2117</v>
      </c>
      <c r="AM231" t="s">
        <v>2117</v>
      </c>
      <c r="AN231" t="s">
        <v>2116</v>
      </c>
      <c r="AO231" t="s">
        <v>2117</v>
      </c>
      <c r="AP231" t="s">
        <v>2117</v>
      </c>
      <c r="AQ231" t="s">
        <v>2116</v>
      </c>
    </row>
    <row r="232" spans="2:43" x14ac:dyDescent="0.25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3509</v>
      </c>
      <c r="Y232" t="s">
        <v>695</v>
      </c>
      <c r="Z232" t="s">
        <v>4121</v>
      </c>
      <c r="AA232" t="s">
        <v>459</v>
      </c>
      <c r="AB232" t="s">
        <v>2116</v>
      </c>
      <c r="AC232" t="s">
        <v>2117</v>
      </c>
      <c r="AD232" t="s">
        <v>2116</v>
      </c>
      <c r="AE232" t="s">
        <v>2117</v>
      </c>
      <c r="AF232" t="s">
        <v>2117</v>
      </c>
      <c r="AG232" t="s">
        <v>2116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2116</v>
      </c>
      <c r="AN232" t="s">
        <v>2117</v>
      </c>
      <c r="AO232" t="s">
        <v>2117</v>
      </c>
      <c r="AP232" t="s">
        <v>2117</v>
      </c>
      <c r="AQ232" t="s">
        <v>2116</v>
      </c>
    </row>
    <row r="233" spans="2:43" x14ac:dyDescent="0.25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2753</v>
      </c>
      <c r="Z233" t="s">
        <v>4122</v>
      </c>
      <c r="AA233" t="s">
        <v>453</v>
      </c>
      <c r="AB233" t="s">
        <v>2117</v>
      </c>
      <c r="AC233" t="s">
        <v>2116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2116</v>
      </c>
      <c r="AL233" t="s">
        <v>2116</v>
      </c>
      <c r="AM233" t="s">
        <v>2116</v>
      </c>
      <c r="AN233" t="s">
        <v>2117</v>
      </c>
      <c r="AO233" t="s">
        <v>2117</v>
      </c>
      <c r="AP233" t="s">
        <v>2116</v>
      </c>
      <c r="AQ233" t="s">
        <v>2117</v>
      </c>
    </row>
    <row r="234" spans="2:43" x14ac:dyDescent="0.25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2758</v>
      </c>
      <c r="Z234" t="s">
        <v>4123</v>
      </c>
      <c r="AA234" t="s">
        <v>2736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25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4124</v>
      </c>
      <c r="AA235" t="s">
        <v>2736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25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4125</v>
      </c>
      <c r="AA236" t="s">
        <v>2736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2116</v>
      </c>
      <c r="AL236" t="s">
        <v>2116</v>
      </c>
      <c r="AM236" t="s">
        <v>2116</v>
      </c>
      <c r="AN236" t="s">
        <v>2117</v>
      </c>
      <c r="AO236" t="s">
        <v>2117</v>
      </c>
      <c r="AP236" t="s">
        <v>2116</v>
      </c>
      <c r="AQ236" t="s">
        <v>2117</v>
      </c>
    </row>
    <row r="237" spans="2:43" x14ac:dyDescent="0.25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4126</v>
      </c>
      <c r="AA237" t="s">
        <v>2736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25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2756</v>
      </c>
      <c r="Z238" t="s">
        <v>4127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25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2764</v>
      </c>
      <c r="Z239" t="s">
        <v>4128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25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2765</v>
      </c>
      <c r="Z240" t="s">
        <v>4129</v>
      </c>
      <c r="AA240" t="s">
        <v>2125</v>
      </c>
      <c r="AB240" t="s">
        <v>2117</v>
      </c>
      <c r="AC240" t="s">
        <v>2116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25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2766</v>
      </c>
      <c r="Y241" t="s">
        <v>711</v>
      </c>
      <c r="Z241" t="s">
        <v>4130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2117</v>
      </c>
      <c r="AI241" t="s">
        <v>2116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25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2767</v>
      </c>
      <c r="Y242" t="s">
        <v>713</v>
      </c>
      <c r="Z242" t="s">
        <v>4131</v>
      </c>
      <c r="AA242" t="s">
        <v>460</v>
      </c>
      <c r="AB242" t="s">
        <v>2116</v>
      </c>
      <c r="AC242" t="s">
        <v>2116</v>
      </c>
      <c r="AD242" t="s">
        <v>2117</v>
      </c>
      <c r="AE242" t="s">
        <v>2116</v>
      </c>
      <c r="AF242" t="s">
        <v>2117</v>
      </c>
      <c r="AG242" t="s">
        <v>2117</v>
      </c>
      <c r="AH242" t="s">
        <v>2116</v>
      </c>
      <c r="AI242" t="s">
        <v>2117</v>
      </c>
      <c r="AJ242" t="s">
        <v>2116</v>
      </c>
      <c r="AK242" t="s">
        <v>2117</v>
      </c>
      <c r="AL242" t="s">
        <v>2117</v>
      </c>
      <c r="AM242" t="s">
        <v>2117</v>
      </c>
      <c r="AN242" t="s">
        <v>2116</v>
      </c>
      <c r="AO242" t="s">
        <v>2117</v>
      </c>
      <c r="AP242" t="s">
        <v>2117</v>
      </c>
      <c r="AQ242" t="s">
        <v>2116</v>
      </c>
    </row>
    <row r="243" spans="2:43" x14ac:dyDescent="0.25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4132</v>
      </c>
      <c r="AA243" t="s">
        <v>459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2117</v>
      </c>
      <c r="AM243" t="s">
        <v>2116</v>
      </c>
      <c r="AN243" t="s">
        <v>2117</v>
      </c>
      <c r="AO243" t="s">
        <v>2117</v>
      </c>
      <c r="AP243" t="s">
        <v>2117</v>
      </c>
      <c r="AQ243" t="s">
        <v>2116</v>
      </c>
    </row>
    <row r="244" spans="2:43" x14ac:dyDescent="0.25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2768</v>
      </c>
      <c r="Z244" t="s">
        <v>4133</v>
      </c>
      <c r="AA244" t="s">
        <v>447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25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4103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25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2760</v>
      </c>
      <c r="Y246" t="s">
        <v>2761</v>
      </c>
      <c r="Z246" t="s">
        <v>4134</v>
      </c>
      <c r="AA246" t="s">
        <v>459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2116</v>
      </c>
      <c r="AJ246" t="s">
        <v>2117</v>
      </c>
      <c r="AK246" t="s">
        <v>2117</v>
      </c>
      <c r="AL246" t="s">
        <v>2117</v>
      </c>
      <c r="AM246" t="s">
        <v>2116</v>
      </c>
      <c r="AN246" t="s">
        <v>2117</v>
      </c>
      <c r="AO246" t="s">
        <v>2117</v>
      </c>
      <c r="AP246" t="s">
        <v>2117</v>
      </c>
      <c r="AQ246" t="s">
        <v>2116</v>
      </c>
    </row>
    <row r="247" spans="2:43" x14ac:dyDescent="0.25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4135</v>
      </c>
      <c r="AA247" t="s">
        <v>459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2116</v>
      </c>
      <c r="AN247" t="s">
        <v>2117</v>
      </c>
      <c r="AO247" t="s">
        <v>2117</v>
      </c>
      <c r="AP247" t="s">
        <v>2117</v>
      </c>
      <c r="AQ247" t="s">
        <v>2116</v>
      </c>
    </row>
    <row r="248" spans="2:43" x14ac:dyDescent="0.25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4103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25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2769</v>
      </c>
      <c r="Y249" t="s">
        <v>2770</v>
      </c>
      <c r="Z249" t="s">
        <v>4136</v>
      </c>
      <c r="AA249" t="s">
        <v>460</v>
      </c>
      <c r="AB249" t="s">
        <v>2116</v>
      </c>
      <c r="AC249" t="s">
        <v>2116</v>
      </c>
      <c r="AD249" t="s">
        <v>2117</v>
      </c>
      <c r="AE249" t="s">
        <v>2116</v>
      </c>
      <c r="AF249" t="s">
        <v>2117</v>
      </c>
      <c r="AG249" t="s">
        <v>2117</v>
      </c>
      <c r="AH249" t="s">
        <v>2116</v>
      </c>
      <c r="AI249" t="s">
        <v>2117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2117</v>
      </c>
      <c r="AP249" t="s">
        <v>2117</v>
      </c>
      <c r="AQ249" t="s">
        <v>2116</v>
      </c>
    </row>
    <row r="250" spans="2:43" x14ac:dyDescent="0.25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3038</v>
      </c>
      <c r="Y250" t="s">
        <v>3039</v>
      </c>
      <c r="Z250" t="s">
        <v>4137</v>
      </c>
      <c r="AA250" t="s">
        <v>447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2117</v>
      </c>
      <c r="AJ250" t="s">
        <v>2116</v>
      </c>
      <c r="AK250" t="s">
        <v>2116</v>
      </c>
      <c r="AL250" t="s">
        <v>2116</v>
      </c>
      <c r="AM250" t="s">
        <v>2116</v>
      </c>
      <c r="AN250" t="s">
        <v>2117</v>
      </c>
      <c r="AO250" t="s">
        <v>2117</v>
      </c>
      <c r="AP250" t="s">
        <v>2116</v>
      </c>
      <c r="AQ250" t="s">
        <v>2117</v>
      </c>
    </row>
    <row r="251" spans="2:43" x14ac:dyDescent="0.25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4138</v>
      </c>
      <c r="AA251" t="s">
        <v>456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  <c r="AG251" t="s">
        <v>2117</v>
      </c>
      <c r="AH251" t="s">
        <v>2116</v>
      </c>
      <c r="AI251" t="s">
        <v>2116</v>
      </c>
      <c r="AJ251" t="s">
        <v>2117</v>
      </c>
      <c r="AK251" t="s">
        <v>2117</v>
      </c>
      <c r="AL251" t="s">
        <v>2116</v>
      </c>
      <c r="AM251" t="s">
        <v>2116</v>
      </c>
      <c r="AN251" t="s">
        <v>2117</v>
      </c>
      <c r="AO251" t="s">
        <v>2117</v>
      </c>
      <c r="AP251" t="s">
        <v>2116</v>
      </c>
      <c r="AQ251" t="s">
        <v>2117</v>
      </c>
    </row>
    <row r="252" spans="2:43" x14ac:dyDescent="0.25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3516</v>
      </c>
      <c r="Y252" t="s">
        <v>734</v>
      </c>
      <c r="Z252" t="s">
        <v>4139</v>
      </c>
      <c r="AA252" t="s">
        <v>2125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2117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25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3130</v>
      </c>
      <c r="Y253" t="s">
        <v>416</v>
      </c>
      <c r="Z253" t="s">
        <v>4140</v>
      </c>
      <c r="AA253" t="s">
        <v>2736</v>
      </c>
      <c r="AB253" t="s">
        <v>2116</v>
      </c>
      <c r="AC253" t="s">
        <v>2117</v>
      </c>
      <c r="AD253" t="s">
        <v>2116</v>
      </c>
      <c r="AE253" t="s">
        <v>2117</v>
      </c>
      <c r="AF253" t="s">
        <v>2117</v>
      </c>
      <c r="AG253" t="s">
        <v>2116</v>
      </c>
      <c r="AH253" t="s">
        <v>2116</v>
      </c>
      <c r="AI253" t="s">
        <v>2117</v>
      </c>
      <c r="AJ253" t="s">
        <v>2116</v>
      </c>
      <c r="AK253" t="s">
        <v>2116</v>
      </c>
      <c r="AL253" t="s">
        <v>2116</v>
      </c>
      <c r="AM253" t="s">
        <v>2116</v>
      </c>
      <c r="AN253" t="s">
        <v>2117</v>
      </c>
      <c r="AO253" t="s">
        <v>2117</v>
      </c>
      <c r="AP253" t="s">
        <v>2116</v>
      </c>
      <c r="AQ253" t="s">
        <v>2117</v>
      </c>
    </row>
    <row r="254" spans="2:43" x14ac:dyDescent="0.25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4141</v>
      </c>
      <c r="AA254" t="s">
        <v>453</v>
      </c>
      <c r="AB254" t="s">
        <v>2117</v>
      </c>
      <c r="AC254" t="s">
        <v>2116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2117</v>
      </c>
      <c r="AL254" t="s">
        <v>2116</v>
      </c>
      <c r="AM254" t="s">
        <v>2116</v>
      </c>
      <c r="AN254" t="s">
        <v>2117</v>
      </c>
      <c r="AO254" t="s">
        <v>2117</v>
      </c>
      <c r="AP254" t="s">
        <v>2116</v>
      </c>
      <c r="AQ254" t="s">
        <v>2117</v>
      </c>
    </row>
    <row r="255" spans="2:43" x14ac:dyDescent="0.25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4142</v>
      </c>
      <c r="AA255" t="s">
        <v>462</v>
      </c>
      <c r="AB255" t="s">
        <v>2117</v>
      </c>
      <c r="AC255" t="s">
        <v>2116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2116</v>
      </c>
      <c r="AI255" t="s">
        <v>2117</v>
      </c>
      <c r="AJ255" t="s">
        <v>2116</v>
      </c>
      <c r="AK255" t="s">
        <v>2117</v>
      </c>
      <c r="AL255" t="s">
        <v>2117</v>
      </c>
      <c r="AM255" t="s">
        <v>2117</v>
      </c>
      <c r="AN255" t="s">
        <v>2116</v>
      </c>
      <c r="AO255" t="s">
        <v>2117</v>
      </c>
      <c r="AP255" t="s">
        <v>2117</v>
      </c>
      <c r="AQ255" t="s">
        <v>2116</v>
      </c>
    </row>
    <row r="256" spans="2:43" x14ac:dyDescent="0.25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3679</v>
      </c>
      <c r="Z256" t="s">
        <v>4143</v>
      </c>
      <c r="AA256" t="s">
        <v>2736</v>
      </c>
      <c r="AB256" t="s">
        <v>2116</v>
      </c>
      <c r="AC256" t="s">
        <v>2117</v>
      </c>
      <c r="AD256" t="s">
        <v>2116</v>
      </c>
      <c r="AE256" t="s">
        <v>2117</v>
      </c>
      <c r="AF256" t="s">
        <v>2117</v>
      </c>
      <c r="AG256" t="s">
        <v>2116</v>
      </c>
      <c r="AH256" t="s">
        <v>2116</v>
      </c>
      <c r="AI256" t="s">
        <v>2117</v>
      </c>
      <c r="AJ256" t="s">
        <v>2116</v>
      </c>
      <c r="AK256" t="s">
        <v>2116</v>
      </c>
      <c r="AL256" t="s">
        <v>2116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25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4144</v>
      </c>
      <c r="AA257" t="s">
        <v>2169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2116</v>
      </c>
      <c r="AP257" t="s">
        <v>2117</v>
      </c>
      <c r="AQ257" t="s">
        <v>2116</v>
      </c>
    </row>
    <row r="258" spans="2:43" x14ac:dyDescent="0.25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3037</v>
      </c>
      <c r="Y258" t="s">
        <v>267</v>
      </c>
      <c r="Z258" t="s">
        <v>4145</v>
      </c>
      <c r="AA258" t="s">
        <v>4037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2116</v>
      </c>
      <c r="AP258" t="s">
        <v>2117</v>
      </c>
      <c r="AQ258" t="s">
        <v>2116</v>
      </c>
    </row>
    <row r="259" spans="2:43" x14ac:dyDescent="0.25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4146</v>
      </c>
      <c r="AA259" t="s">
        <v>2125</v>
      </c>
      <c r="AB259" t="s">
        <v>2117</v>
      </c>
      <c r="AC259" t="s">
        <v>2116</v>
      </c>
      <c r="AD259" t="s">
        <v>2116</v>
      </c>
      <c r="AE259" t="s">
        <v>2117</v>
      </c>
      <c r="AF259" t="s">
        <v>2116</v>
      </c>
      <c r="AG259" t="s">
        <v>2117</v>
      </c>
      <c r="AH259" t="s">
        <v>2117</v>
      </c>
      <c r="AI259" t="s">
        <v>2116</v>
      </c>
      <c r="AJ259" t="s">
        <v>2116</v>
      </c>
      <c r="AK259" t="s">
        <v>2117</v>
      </c>
      <c r="AL259" t="s">
        <v>2117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25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4147</v>
      </c>
      <c r="AA260" t="s">
        <v>2120</v>
      </c>
      <c r="AB260" t="s">
        <v>2116</v>
      </c>
      <c r="AC260" t="s">
        <v>2117</v>
      </c>
      <c r="AD260" t="s">
        <v>2116</v>
      </c>
      <c r="AE260" t="s">
        <v>2117</v>
      </c>
      <c r="AF260" t="s">
        <v>2117</v>
      </c>
      <c r="AG260" t="s">
        <v>2116</v>
      </c>
      <c r="AH260" t="s">
        <v>2117</v>
      </c>
      <c r="AI260" t="s">
        <v>2116</v>
      </c>
      <c r="AJ260" t="s">
        <v>2116</v>
      </c>
      <c r="AK260" t="s">
        <v>2117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2116</v>
      </c>
    </row>
    <row r="261" spans="2:43" x14ac:dyDescent="0.25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3040</v>
      </c>
      <c r="Y261" t="s">
        <v>3041</v>
      </c>
      <c r="Z261" t="s">
        <v>4148</v>
      </c>
      <c r="AA261" t="s">
        <v>459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2116</v>
      </c>
      <c r="AJ261" t="s">
        <v>2117</v>
      </c>
      <c r="AK261" t="s">
        <v>2117</v>
      </c>
      <c r="AL261" t="s">
        <v>2117</v>
      </c>
      <c r="AM261" t="s">
        <v>2116</v>
      </c>
      <c r="AN261" t="s">
        <v>2117</v>
      </c>
      <c r="AO261" t="s">
        <v>2117</v>
      </c>
      <c r="AP261" t="s">
        <v>2117</v>
      </c>
      <c r="AQ261" t="s">
        <v>2116</v>
      </c>
    </row>
    <row r="262" spans="2:43" x14ac:dyDescent="0.25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4149</v>
      </c>
      <c r="AA262" t="s">
        <v>4072</v>
      </c>
      <c r="AB262" t="s">
        <v>2116</v>
      </c>
      <c r="AC262" t="s">
        <v>2117</v>
      </c>
      <c r="AD262" t="s">
        <v>2116</v>
      </c>
      <c r="AE262" t="s">
        <v>2117</v>
      </c>
      <c r="AF262" t="s">
        <v>2117</v>
      </c>
      <c r="AG262" t="s">
        <v>2116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25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3111</v>
      </c>
      <c r="Z263" t="s">
        <v>4150</v>
      </c>
      <c r="AA263" t="s">
        <v>2157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2117</v>
      </c>
      <c r="AI263" t="s">
        <v>2116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2116</v>
      </c>
      <c r="AP263" t="s">
        <v>2117</v>
      </c>
      <c r="AQ263" t="s">
        <v>2116</v>
      </c>
    </row>
    <row r="264" spans="2:43" x14ac:dyDescent="0.25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3510</v>
      </c>
      <c r="Y264" t="s">
        <v>1323</v>
      </c>
      <c r="Z264" t="s">
        <v>4151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25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2757</v>
      </c>
      <c r="Z265" t="s">
        <v>4152</v>
      </c>
      <c r="AA265" t="s">
        <v>460</v>
      </c>
      <c r="AB265" t="s">
        <v>2116</v>
      </c>
      <c r="AC265" t="s">
        <v>2116</v>
      </c>
      <c r="AD265" t="s">
        <v>2117</v>
      </c>
      <c r="AE265" t="s">
        <v>2116</v>
      </c>
      <c r="AF265" t="s">
        <v>2117</v>
      </c>
      <c r="AG265" t="s">
        <v>2117</v>
      </c>
      <c r="AH265" t="s">
        <v>2116</v>
      </c>
      <c r="AI265" t="s">
        <v>2116</v>
      </c>
      <c r="AJ265" t="s">
        <v>2117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2117</v>
      </c>
      <c r="AQ265" t="s">
        <v>2116</v>
      </c>
    </row>
    <row r="266" spans="2:43" x14ac:dyDescent="0.25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3042</v>
      </c>
      <c r="Z266" t="s">
        <v>4153</v>
      </c>
      <c r="AA266" t="s">
        <v>2139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25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4154</v>
      </c>
      <c r="AA267" t="s">
        <v>456</v>
      </c>
      <c r="AB267" t="s">
        <v>2116</v>
      </c>
      <c r="AC267" t="s">
        <v>2116</v>
      </c>
      <c r="AD267" t="s">
        <v>2117</v>
      </c>
      <c r="AE267" t="s">
        <v>2116</v>
      </c>
      <c r="AF267" t="s">
        <v>2117</v>
      </c>
      <c r="AG267" t="s">
        <v>2117</v>
      </c>
      <c r="AH267" t="s">
        <v>2116</v>
      </c>
      <c r="AI267" t="s">
        <v>2116</v>
      </c>
      <c r="AJ267" t="s">
        <v>2117</v>
      </c>
      <c r="AK267" t="s">
        <v>2117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25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4155</v>
      </c>
      <c r="AA268" t="s">
        <v>449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2116</v>
      </c>
      <c r="AN268" t="s">
        <v>2117</v>
      </c>
      <c r="AO268" t="s">
        <v>2117</v>
      </c>
      <c r="AP268" t="s">
        <v>2116</v>
      </c>
      <c r="AQ268" t="s">
        <v>2117</v>
      </c>
    </row>
    <row r="269" spans="2:43" x14ac:dyDescent="0.25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4156</v>
      </c>
      <c r="AA269" t="s">
        <v>2125</v>
      </c>
      <c r="AB269" t="s">
        <v>2117</v>
      </c>
      <c r="AC269" t="s">
        <v>2116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2116</v>
      </c>
      <c r="AI269" t="s">
        <v>2117</v>
      </c>
      <c r="AJ269" t="s">
        <v>2116</v>
      </c>
      <c r="AK269" t="s">
        <v>2116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2116</v>
      </c>
      <c r="AQ269" t="s">
        <v>2117</v>
      </c>
    </row>
    <row r="270" spans="2:43" x14ac:dyDescent="0.25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4157</v>
      </c>
      <c r="AA270" t="s">
        <v>462</v>
      </c>
      <c r="AB270" t="s">
        <v>2117</v>
      </c>
      <c r="AC270" t="s">
        <v>2116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2117</v>
      </c>
      <c r="AP270" t="s">
        <v>2117</v>
      </c>
      <c r="AQ270" t="s">
        <v>2116</v>
      </c>
    </row>
    <row r="271" spans="2:43" x14ac:dyDescent="0.25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4158</v>
      </c>
      <c r="AA271" t="s">
        <v>456</v>
      </c>
      <c r="AB271" t="s">
        <v>2116</v>
      </c>
      <c r="AC271" t="s">
        <v>2116</v>
      </c>
      <c r="AD271" t="s">
        <v>2117</v>
      </c>
      <c r="AE271" t="s">
        <v>2116</v>
      </c>
      <c r="AF271" t="s">
        <v>2117</v>
      </c>
      <c r="AG271" t="s">
        <v>2117</v>
      </c>
      <c r="AH271" t="s">
        <v>2116</v>
      </c>
      <c r="AI271" t="s">
        <v>2116</v>
      </c>
      <c r="AJ271" t="s">
        <v>2117</v>
      </c>
      <c r="AK271" t="s">
        <v>2117</v>
      </c>
      <c r="AL271" t="s">
        <v>2116</v>
      </c>
      <c r="AM271" t="s">
        <v>2116</v>
      </c>
      <c r="AN271" t="s">
        <v>2117</v>
      </c>
      <c r="AO271" t="s">
        <v>2117</v>
      </c>
      <c r="AP271" t="s">
        <v>2116</v>
      </c>
      <c r="AQ271" t="s">
        <v>2117</v>
      </c>
    </row>
    <row r="272" spans="2:43" x14ac:dyDescent="0.25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3687</v>
      </c>
      <c r="Z272" t="s">
        <v>4159</v>
      </c>
      <c r="AA272" t="s">
        <v>456</v>
      </c>
      <c r="AB272" t="s">
        <v>2116</v>
      </c>
      <c r="AC272" t="s">
        <v>2116</v>
      </c>
      <c r="AD272" t="s">
        <v>2117</v>
      </c>
      <c r="AE272" t="s">
        <v>2116</v>
      </c>
      <c r="AF272" t="s">
        <v>2117</v>
      </c>
      <c r="AG272" t="s">
        <v>2117</v>
      </c>
      <c r="AH272" t="s">
        <v>2116</v>
      </c>
      <c r="AI272" t="s">
        <v>2116</v>
      </c>
      <c r="AJ272" t="s">
        <v>2117</v>
      </c>
      <c r="AK272" t="s">
        <v>2117</v>
      </c>
      <c r="AL272" t="s">
        <v>2116</v>
      </c>
      <c r="AM272" t="s">
        <v>2116</v>
      </c>
      <c r="AN272" t="s">
        <v>2117</v>
      </c>
      <c r="AO272" t="s">
        <v>2117</v>
      </c>
      <c r="AP272" t="s">
        <v>2116</v>
      </c>
      <c r="AQ272" t="s">
        <v>2117</v>
      </c>
    </row>
    <row r="273" spans="2:43" x14ac:dyDescent="0.25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3688</v>
      </c>
      <c r="Z273" t="s">
        <v>4160</v>
      </c>
      <c r="AA273" t="s">
        <v>456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2117</v>
      </c>
      <c r="AJ273" t="s">
        <v>2116</v>
      </c>
      <c r="AK273" t="s">
        <v>2116</v>
      </c>
      <c r="AL273" t="s">
        <v>2116</v>
      </c>
      <c r="AM273" t="s">
        <v>2116</v>
      </c>
      <c r="AN273" t="s">
        <v>2117</v>
      </c>
      <c r="AO273" t="s">
        <v>2117</v>
      </c>
      <c r="AP273" t="s">
        <v>2116</v>
      </c>
      <c r="AQ273" t="s">
        <v>2117</v>
      </c>
    </row>
    <row r="274" spans="2:43" x14ac:dyDescent="0.25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4161</v>
      </c>
      <c r="AA274" t="s">
        <v>461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2116</v>
      </c>
      <c r="AJ274" t="s">
        <v>2117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25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3689</v>
      </c>
      <c r="Z275" t="s">
        <v>4162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2117</v>
      </c>
      <c r="AJ275" t="s">
        <v>2116</v>
      </c>
      <c r="AK275" t="s">
        <v>2116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25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4163</v>
      </c>
      <c r="AA276" t="s">
        <v>2171</v>
      </c>
      <c r="AB276" t="s">
        <v>2117</v>
      </c>
      <c r="AC276" t="s">
        <v>2116</v>
      </c>
      <c r="AD276" t="s">
        <v>2116</v>
      </c>
      <c r="AE276" t="s">
        <v>2117</v>
      </c>
      <c r="AF276" t="s">
        <v>2116</v>
      </c>
      <c r="AG276" t="s">
        <v>2117</v>
      </c>
      <c r="AH276" t="s">
        <v>2117</v>
      </c>
      <c r="AI276" t="s">
        <v>2116</v>
      </c>
      <c r="AJ276" t="s">
        <v>2116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2116</v>
      </c>
      <c r="AQ276" t="s">
        <v>2117</v>
      </c>
    </row>
    <row r="277" spans="2:43" x14ac:dyDescent="0.25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3707</v>
      </c>
      <c r="Y277" t="s">
        <v>770</v>
      </c>
      <c r="Z277" t="s">
        <v>4164</v>
      </c>
      <c r="AA277" t="s">
        <v>2162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2117</v>
      </c>
      <c r="AN277" t="s">
        <v>2116</v>
      </c>
      <c r="AO277" t="s">
        <v>2117</v>
      </c>
      <c r="AP277" t="s">
        <v>2116</v>
      </c>
      <c r="AQ277" t="s">
        <v>2117</v>
      </c>
    </row>
    <row r="278" spans="2:43" x14ac:dyDescent="0.25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3131</v>
      </c>
      <c r="Y278" t="s">
        <v>3132</v>
      </c>
      <c r="Z278" t="s">
        <v>4165</v>
      </c>
      <c r="AA278" t="s">
        <v>456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  <c r="AG278" t="s">
        <v>2117</v>
      </c>
      <c r="AH278" t="s">
        <v>2116</v>
      </c>
      <c r="AI278" t="s">
        <v>2117</v>
      </c>
      <c r="AJ278" t="s">
        <v>2116</v>
      </c>
      <c r="AK278" t="s">
        <v>2116</v>
      </c>
      <c r="AL278" t="s">
        <v>2116</v>
      </c>
      <c r="AM278" t="s">
        <v>2116</v>
      </c>
      <c r="AN278" t="s">
        <v>2117</v>
      </c>
      <c r="AO278" t="s">
        <v>2117</v>
      </c>
      <c r="AP278" t="s">
        <v>2116</v>
      </c>
      <c r="AQ278" t="s">
        <v>2117</v>
      </c>
    </row>
    <row r="279" spans="2:43" x14ac:dyDescent="0.25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4166</v>
      </c>
      <c r="AA279" t="s">
        <v>447</v>
      </c>
      <c r="AB279" t="s">
        <v>2116</v>
      </c>
      <c r="AC279" t="s">
        <v>2117</v>
      </c>
      <c r="AD279" t="s">
        <v>2116</v>
      </c>
      <c r="AE279" t="s">
        <v>2117</v>
      </c>
      <c r="AF279" t="s">
        <v>2117</v>
      </c>
      <c r="AG279" t="s">
        <v>2116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25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4167</v>
      </c>
      <c r="AA280" t="s">
        <v>460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2117</v>
      </c>
      <c r="AM280" t="s">
        <v>2117</v>
      </c>
      <c r="AN280" t="s">
        <v>2116</v>
      </c>
      <c r="AO280" t="s">
        <v>2117</v>
      </c>
      <c r="AP280" t="s">
        <v>2117</v>
      </c>
      <c r="AQ280" t="s">
        <v>2116</v>
      </c>
    </row>
    <row r="281" spans="2:43" x14ac:dyDescent="0.25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2752</v>
      </c>
      <c r="Z281" t="s">
        <v>4168</v>
      </c>
      <c r="AA281" t="s">
        <v>459</v>
      </c>
      <c r="AB281" t="s">
        <v>2116</v>
      </c>
      <c r="AC281" t="s">
        <v>2117</v>
      </c>
      <c r="AD281" t="s">
        <v>2116</v>
      </c>
      <c r="AE281" t="s">
        <v>2117</v>
      </c>
      <c r="AF281" t="s">
        <v>2117</v>
      </c>
      <c r="AG281" t="s">
        <v>2116</v>
      </c>
      <c r="AH281" t="s">
        <v>2116</v>
      </c>
      <c r="AI281" t="s">
        <v>2116</v>
      </c>
      <c r="AJ281" t="s">
        <v>2117</v>
      </c>
      <c r="AK281" t="s">
        <v>2117</v>
      </c>
      <c r="AL281" t="s">
        <v>2117</v>
      </c>
      <c r="AM281" t="s">
        <v>2116</v>
      </c>
      <c r="AN281" t="s">
        <v>2117</v>
      </c>
      <c r="AO281" t="s">
        <v>2117</v>
      </c>
      <c r="AP281" t="s">
        <v>2117</v>
      </c>
      <c r="AQ281" t="s">
        <v>2116</v>
      </c>
    </row>
    <row r="282" spans="2:43" x14ac:dyDescent="0.25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4169</v>
      </c>
      <c r="AA282" t="s">
        <v>456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25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4170</v>
      </c>
      <c r="AA283" t="s">
        <v>462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2117</v>
      </c>
      <c r="AI283" t="s">
        <v>2116</v>
      </c>
      <c r="AJ283" t="s">
        <v>2116</v>
      </c>
      <c r="AK283" t="s">
        <v>2117</v>
      </c>
      <c r="AL283" t="s">
        <v>2117</v>
      </c>
      <c r="AM283" t="s">
        <v>2117</v>
      </c>
      <c r="AN283" t="s">
        <v>2116</v>
      </c>
      <c r="AO283" t="s">
        <v>2117</v>
      </c>
      <c r="AP283" t="s">
        <v>2117</v>
      </c>
      <c r="AQ283" t="s">
        <v>2116</v>
      </c>
    </row>
    <row r="284" spans="2:43" x14ac:dyDescent="0.25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4171</v>
      </c>
      <c r="AA284" t="s">
        <v>4037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2117</v>
      </c>
      <c r="AQ284" t="s">
        <v>2116</v>
      </c>
    </row>
    <row r="285" spans="2:43" x14ac:dyDescent="0.25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4172</v>
      </c>
      <c r="AA285" t="s">
        <v>2130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25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4173</v>
      </c>
      <c r="AA286" t="s">
        <v>453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25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4174</v>
      </c>
      <c r="AA287" t="s">
        <v>453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25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4175</v>
      </c>
      <c r="AA288" t="s">
        <v>2200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2116</v>
      </c>
      <c r="AP288" t="s">
        <v>2117</v>
      </c>
      <c r="AQ288" t="s">
        <v>2116</v>
      </c>
    </row>
    <row r="289" spans="2:43" x14ac:dyDescent="0.25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3108</v>
      </c>
      <c r="Y289" t="s">
        <v>3109</v>
      </c>
      <c r="Z289" t="s">
        <v>4176</v>
      </c>
      <c r="AA289" t="s">
        <v>4072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2116</v>
      </c>
      <c r="AP289" t="s">
        <v>2117</v>
      </c>
      <c r="AQ289" t="s">
        <v>2116</v>
      </c>
    </row>
    <row r="290" spans="2:43" x14ac:dyDescent="0.25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4177</v>
      </c>
      <c r="AA290" t="s">
        <v>2122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2117</v>
      </c>
      <c r="AI290" t="s">
        <v>2116</v>
      </c>
      <c r="AJ290" t="s">
        <v>2116</v>
      </c>
      <c r="AK290" t="s">
        <v>2117</v>
      </c>
      <c r="AL290" t="s">
        <v>2117</v>
      </c>
      <c r="AM290" t="s">
        <v>2117</v>
      </c>
      <c r="AN290" t="s">
        <v>2116</v>
      </c>
      <c r="AO290" t="s">
        <v>2116</v>
      </c>
      <c r="AP290" t="s">
        <v>2117</v>
      </c>
      <c r="AQ290" t="s">
        <v>2116</v>
      </c>
    </row>
    <row r="291" spans="2:43" x14ac:dyDescent="0.25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4178</v>
      </c>
      <c r="AA291" t="s">
        <v>453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2116</v>
      </c>
      <c r="AK291" t="s">
        <v>2116</v>
      </c>
      <c r="AL291" t="s">
        <v>2116</v>
      </c>
      <c r="AM291" t="s">
        <v>2116</v>
      </c>
      <c r="AN291" t="s">
        <v>2117</v>
      </c>
      <c r="AO291" t="s">
        <v>2117</v>
      </c>
      <c r="AP291" t="s">
        <v>2116</v>
      </c>
      <c r="AQ291" t="s">
        <v>2117</v>
      </c>
    </row>
    <row r="292" spans="2:43" x14ac:dyDescent="0.25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4179</v>
      </c>
      <c r="AA292" t="s">
        <v>453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</row>
    <row r="293" spans="2:43" x14ac:dyDescent="0.25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4180</v>
      </c>
      <c r="AA293" t="s">
        <v>2162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2117</v>
      </c>
      <c r="AP293" t="s">
        <v>2116</v>
      </c>
      <c r="AQ293" t="s">
        <v>2117</v>
      </c>
    </row>
    <row r="294" spans="2:43" x14ac:dyDescent="0.25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4181</v>
      </c>
      <c r="AA294" t="s">
        <v>447</v>
      </c>
      <c r="AB294" t="s">
        <v>2116</v>
      </c>
      <c r="AC294" t="s">
        <v>2117</v>
      </c>
      <c r="AD294" t="s">
        <v>2116</v>
      </c>
      <c r="AE294" t="s">
        <v>2117</v>
      </c>
      <c r="AF294" t="s">
        <v>2117</v>
      </c>
      <c r="AG294" t="s">
        <v>2116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25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25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3690</v>
      </c>
      <c r="Y296" t="s">
        <v>47</v>
      </c>
      <c r="Z296" t="s">
        <v>4183</v>
      </c>
      <c r="AA296" t="s">
        <v>447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2117</v>
      </c>
      <c r="AJ296" t="s">
        <v>2116</v>
      </c>
      <c r="AK296" t="s">
        <v>2116</v>
      </c>
      <c r="AL296" t="s">
        <v>2116</v>
      </c>
      <c r="AM296" t="s">
        <v>2116</v>
      </c>
      <c r="AN296" t="s">
        <v>2117</v>
      </c>
      <c r="AO296" t="s">
        <v>2117</v>
      </c>
      <c r="AP296" t="s">
        <v>2116</v>
      </c>
      <c r="AQ296" t="s">
        <v>2117</v>
      </c>
    </row>
    <row r="297" spans="2:43" x14ac:dyDescent="0.25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4184</v>
      </c>
      <c r="AA297" t="s">
        <v>2120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2116</v>
      </c>
      <c r="AJ297" t="s">
        <v>2117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25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4185</v>
      </c>
      <c r="AA298" t="s">
        <v>462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2116</v>
      </c>
      <c r="AO298" t="s">
        <v>2117</v>
      </c>
      <c r="AP298" t="s">
        <v>2117</v>
      </c>
      <c r="AQ298" t="s">
        <v>2116</v>
      </c>
    </row>
    <row r="299" spans="2:43" x14ac:dyDescent="0.25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3691</v>
      </c>
      <c r="Y299" t="s">
        <v>3692</v>
      </c>
      <c r="Z299" t="s">
        <v>4186</v>
      </c>
      <c r="AA299" t="s">
        <v>2125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2117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25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3517</v>
      </c>
      <c r="Y300" t="s">
        <v>791</v>
      </c>
      <c r="Z300" t="s">
        <v>4187</v>
      </c>
      <c r="AA300" t="s">
        <v>462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2117</v>
      </c>
      <c r="AI300" t="s">
        <v>2116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2117</v>
      </c>
      <c r="AP300" t="s">
        <v>2117</v>
      </c>
      <c r="AQ300" t="s">
        <v>2116</v>
      </c>
    </row>
    <row r="301" spans="2:43" x14ac:dyDescent="0.25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4188</v>
      </c>
      <c r="AA301" t="s">
        <v>462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2117</v>
      </c>
      <c r="AQ301" t="s">
        <v>2116</v>
      </c>
    </row>
    <row r="302" spans="2:43" x14ac:dyDescent="0.25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4189</v>
      </c>
      <c r="AA302" t="s">
        <v>453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25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3508</v>
      </c>
      <c r="Y303" t="s">
        <v>794</v>
      </c>
      <c r="Z303" t="s">
        <v>4190</v>
      </c>
      <c r="AA303" t="s">
        <v>460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2117</v>
      </c>
      <c r="AQ303" t="s">
        <v>2116</v>
      </c>
    </row>
    <row r="304" spans="2:43" x14ac:dyDescent="0.25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3693</v>
      </c>
      <c r="Y304" t="s">
        <v>3694</v>
      </c>
      <c r="Z304" t="s">
        <v>4191</v>
      </c>
      <c r="AA304" t="s">
        <v>460</v>
      </c>
      <c r="AB304" t="s">
        <v>2116</v>
      </c>
      <c r="AC304" t="s">
        <v>2116</v>
      </c>
      <c r="AD304" t="s">
        <v>2117</v>
      </c>
      <c r="AE304" t="s">
        <v>2116</v>
      </c>
      <c r="AF304" t="s">
        <v>2117</v>
      </c>
      <c r="AG304" t="s">
        <v>2117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2117</v>
      </c>
      <c r="AM304" t="s">
        <v>2117</v>
      </c>
      <c r="AN304" t="s">
        <v>2116</v>
      </c>
      <c r="AO304" t="s">
        <v>2117</v>
      </c>
      <c r="AP304" t="s">
        <v>2117</v>
      </c>
      <c r="AQ304" t="s">
        <v>2116</v>
      </c>
    </row>
    <row r="305" spans="2:43" x14ac:dyDescent="0.25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3695</v>
      </c>
      <c r="Z305" t="s">
        <v>4192</v>
      </c>
      <c r="AA305" t="s">
        <v>2115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2116</v>
      </c>
      <c r="AI305" t="s">
        <v>2117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25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4193</v>
      </c>
      <c r="AA306" t="s">
        <v>2171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2117</v>
      </c>
      <c r="AI306" t="s">
        <v>2116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2116</v>
      </c>
      <c r="AQ306" t="s">
        <v>2117</v>
      </c>
    </row>
    <row r="307" spans="2:43" x14ac:dyDescent="0.25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4194</v>
      </c>
      <c r="AA307" t="s">
        <v>462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2116</v>
      </c>
      <c r="AI307" t="s">
        <v>2116</v>
      </c>
      <c r="AJ307" t="s">
        <v>2117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2117</v>
      </c>
      <c r="AP307" t="s">
        <v>2117</v>
      </c>
      <c r="AQ307" t="s">
        <v>2116</v>
      </c>
    </row>
    <row r="308" spans="2:43" x14ac:dyDescent="0.25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4195</v>
      </c>
      <c r="AA308" t="s">
        <v>459</v>
      </c>
      <c r="AB308" t="s">
        <v>2116</v>
      </c>
      <c r="AC308" t="s">
        <v>2117</v>
      </c>
      <c r="AD308" t="s">
        <v>2116</v>
      </c>
      <c r="AE308" t="s">
        <v>2117</v>
      </c>
      <c r="AF308" t="s">
        <v>2117</v>
      </c>
      <c r="AG308" t="s">
        <v>2116</v>
      </c>
      <c r="AH308" t="s">
        <v>2116</v>
      </c>
      <c r="AI308" t="s">
        <v>2116</v>
      </c>
      <c r="AJ308" t="s">
        <v>2117</v>
      </c>
      <c r="AK308" t="s">
        <v>2117</v>
      </c>
      <c r="AL308" t="s">
        <v>2117</v>
      </c>
      <c r="AM308" t="s">
        <v>2116</v>
      </c>
      <c r="AN308" t="s">
        <v>2117</v>
      </c>
      <c r="AO308" t="s">
        <v>2117</v>
      </c>
      <c r="AP308" t="s">
        <v>2117</v>
      </c>
      <c r="AQ308" t="s">
        <v>2116</v>
      </c>
    </row>
    <row r="309" spans="2:43" x14ac:dyDescent="0.25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4196</v>
      </c>
      <c r="AA309" t="s">
        <v>447</v>
      </c>
      <c r="AB309" t="s">
        <v>2116</v>
      </c>
      <c r="AC309" t="s">
        <v>2117</v>
      </c>
      <c r="AD309" t="s">
        <v>2116</v>
      </c>
      <c r="AE309" t="s">
        <v>2117</v>
      </c>
      <c r="AF309" t="s">
        <v>2117</v>
      </c>
      <c r="AG309" t="s">
        <v>2116</v>
      </c>
      <c r="AH309" t="s">
        <v>2116</v>
      </c>
      <c r="AI309" t="s">
        <v>2117</v>
      </c>
      <c r="AJ309" t="s">
        <v>2116</v>
      </c>
      <c r="AK309" t="s">
        <v>2116</v>
      </c>
      <c r="AL309" t="s">
        <v>2116</v>
      </c>
      <c r="AM309" t="s">
        <v>2116</v>
      </c>
      <c r="AN309" t="s">
        <v>2117</v>
      </c>
      <c r="AO309" t="s">
        <v>2117</v>
      </c>
      <c r="AP309" t="s">
        <v>2116</v>
      </c>
      <c r="AQ309" t="s">
        <v>2117</v>
      </c>
    </row>
    <row r="310" spans="2:43" x14ac:dyDescent="0.25">
      <c r="B310" t="s">
        <v>463</v>
      </c>
      <c r="C310" t="s">
        <v>930</v>
      </c>
      <c r="D310">
        <v>0</v>
      </c>
      <c r="E310" t="s">
        <v>931</v>
      </c>
      <c r="F310" t="s">
        <v>18</v>
      </c>
      <c r="H310">
        <v>48.7</v>
      </c>
      <c r="I310">
        <v>24.8</v>
      </c>
      <c r="J310">
        <v>26.4</v>
      </c>
      <c r="K310">
        <v>73.599999999999994</v>
      </c>
      <c r="L310">
        <v>51.3</v>
      </c>
      <c r="M310">
        <v>75.2</v>
      </c>
      <c r="N310">
        <v>40.700000000000003</v>
      </c>
      <c r="O310">
        <v>33.299999999999997</v>
      </c>
      <c r="P310">
        <v>26</v>
      </c>
      <c r="Q310">
        <v>84.8</v>
      </c>
      <c r="R310">
        <v>89.7</v>
      </c>
      <c r="S310">
        <v>72.400000000000006</v>
      </c>
      <c r="T310">
        <v>27.6</v>
      </c>
      <c r="U310">
        <v>33.200000000000003</v>
      </c>
      <c r="V310">
        <v>71.599999999999994</v>
      </c>
      <c r="W310">
        <v>28.4</v>
      </c>
      <c r="X310" t="s">
        <v>896</v>
      </c>
      <c r="Y310" t="s">
        <v>386</v>
      </c>
      <c r="Z310" t="s">
        <v>4851</v>
      </c>
      <c r="AA310" t="s">
        <v>4092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2116</v>
      </c>
      <c r="AQ310" t="s">
        <v>2117</v>
      </c>
    </row>
    <row r="311" spans="2:43" x14ac:dyDescent="0.25">
      <c r="B311" t="s">
        <v>932</v>
      </c>
      <c r="C311" t="s">
        <v>930</v>
      </c>
      <c r="D311">
        <v>0</v>
      </c>
      <c r="E311" t="s">
        <v>933</v>
      </c>
      <c r="F311" t="s">
        <v>934</v>
      </c>
      <c r="H311">
        <v>42.8</v>
      </c>
      <c r="I311">
        <v>30.7</v>
      </c>
      <c r="J311">
        <v>26.5</v>
      </c>
      <c r="K311">
        <v>73.5</v>
      </c>
      <c r="L311">
        <v>57.2</v>
      </c>
      <c r="M311">
        <v>69.3</v>
      </c>
      <c r="N311">
        <v>0</v>
      </c>
      <c r="O311">
        <v>82.8</v>
      </c>
      <c r="P311">
        <v>17.2</v>
      </c>
      <c r="Q311">
        <v>17.2</v>
      </c>
      <c r="R311">
        <v>67.3</v>
      </c>
      <c r="S311">
        <v>39.4</v>
      </c>
      <c r="T311">
        <v>60.6</v>
      </c>
      <c r="U311">
        <v>66</v>
      </c>
      <c r="V311">
        <v>46.3</v>
      </c>
      <c r="W311">
        <v>53.7</v>
      </c>
      <c r="X311" t="s">
        <v>933</v>
      </c>
      <c r="Y311" t="s">
        <v>3403</v>
      </c>
      <c r="Z311" t="s">
        <v>4852</v>
      </c>
      <c r="AA311" t="s">
        <v>2120</v>
      </c>
      <c r="AB311" t="s">
        <v>2116</v>
      </c>
      <c r="AC311" t="s">
        <v>2117</v>
      </c>
      <c r="AD311" t="s">
        <v>2116</v>
      </c>
      <c r="AE311" t="s">
        <v>2117</v>
      </c>
      <c r="AF311" t="s">
        <v>2117</v>
      </c>
      <c r="AG311" t="s">
        <v>2116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2116</v>
      </c>
      <c r="AP311" t="s">
        <v>2117</v>
      </c>
      <c r="AQ311" t="s">
        <v>2116</v>
      </c>
    </row>
    <row r="312" spans="2:43" x14ac:dyDescent="0.25">
      <c r="B312" t="s">
        <v>471</v>
      </c>
      <c r="C312" t="s">
        <v>930</v>
      </c>
      <c r="D312">
        <v>8.3333333333333329E-2</v>
      </c>
      <c r="E312" t="s">
        <v>935</v>
      </c>
      <c r="F312" t="s">
        <v>936</v>
      </c>
      <c r="H312">
        <v>48</v>
      </c>
      <c r="I312">
        <v>26.2</v>
      </c>
      <c r="J312">
        <v>25.7</v>
      </c>
      <c r="K312">
        <v>74.3</v>
      </c>
      <c r="L312">
        <v>52</v>
      </c>
      <c r="M312">
        <v>73.8</v>
      </c>
      <c r="N312">
        <v>35.299999999999997</v>
      </c>
      <c r="O312">
        <v>42.4</v>
      </c>
      <c r="P312">
        <v>22.2</v>
      </c>
      <c r="Q312">
        <v>70.599999999999994</v>
      </c>
      <c r="R312">
        <v>81.5</v>
      </c>
      <c r="S312">
        <v>58.2</v>
      </c>
      <c r="T312">
        <v>41.8</v>
      </c>
      <c r="U312">
        <v>47.9</v>
      </c>
      <c r="V312">
        <v>60.5</v>
      </c>
      <c r="W312">
        <v>39.5</v>
      </c>
      <c r="X312" t="s">
        <v>4247</v>
      </c>
      <c r="Y312" t="s">
        <v>936</v>
      </c>
      <c r="Z312" t="s">
        <v>4853</v>
      </c>
      <c r="AA312" t="s">
        <v>2115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2117</v>
      </c>
      <c r="AL312" t="s">
        <v>2117</v>
      </c>
      <c r="AM312" t="s">
        <v>2117</v>
      </c>
      <c r="AN312" t="s">
        <v>2116</v>
      </c>
      <c r="AO312" t="s">
        <v>2116</v>
      </c>
      <c r="AP312" t="s">
        <v>2117</v>
      </c>
      <c r="AQ312" t="s">
        <v>2116</v>
      </c>
    </row>
    <row r="313" spans="2:43" x14ac:dyDescent="0.25">
      <c r="B313" t="s">
        <v>471</v>
      </c>
      <c r="C313" t="s">
        <v>930</v>
      </c>
      <c r="D313">
        <v>8.3333333333333329E-2</v>
      </c>
      <c r="E313" t="s">
        <v>937</v>
      </c>
      <c r="F313" t="s">
        <v>938</v>
      </c>
      <c r="H313">
        <v>43.2</v>
      </c>
      <c r="I313">
        <v>27.8</v>
      </c>
      <c r="J313">
        <v>29</v>
      </c>
      <c r="K313">
        <v>71</v>
      </c>
      <c r="L313">
        <v>56.8</v>
      </c>
      <c r="M313">
        <v>72.2</v>
      </c>
      <c r="N313">
        <v>28.8</v>
      </c>
      <c r="O313">
        <v>39.200000000000003</v>
      </c>
      <c r="P313">
        <v>32</v>
      </c>
      <c r="Q313">
        <v>76.5</v>
      </c>
      <c r="R313">
        <v>77.900000000000006</v>
      </c>
      <c r="S313">
        <v>52.8</v>
      </c>
      <c r="T313">
        <v>47.2</v>
      </c>
      <c r="U313">
        <v>53</v>
      </c>
      <c r="V313">
        <v>57.2</v>
      </c>
      <c r="W313">
        <v>42.8</v>
      </c>
      <c r="X313" t="s">
        <v>937</v>
      </c>
      <c r="Y313" t="s">
        <v>938</v>
      </c>
      <c r="Z313" t="s">
        <v>4854</v>
      </c>
      <c r="AA313" t="s">
        <v>449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2116</v>
      </c>
      <c r="AJ313" t="s">
        <v>2117</v>
      </c>
      <c r="AK313" t="s">
        <v>2117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2116</v>
      </c>
      <c r="AQ313" t="s">
        <v>2117</v>
      </c>
    </row>
    <row r="314" spans="2:43" x14ac:dyDescent="0.25">
      <c r="B314" t="s">
        <v>463</v>
      </c>
      <c r="C314" t="s">
        <v>930</v>
      </c>
      <c r="D314">
        <v>8.3333333333333329E-2</v>
      </c>
      <c r="E314" t="s">
        <v>939</v>
      </c>
      <c r="F314" t="s">
        <v>19</v>
      </c>
      <c r="H314">
        <v>37.6</v>
      </c>
      <c r="I314">
        <v>25.5</v>
      </c>
      <c r="J314">
        <v>36.9</v>
      </c>
      <c r="K314">
        <v>63.1</v>
      </c>
      <c r="L314">
        <v>62.4</v>
      </c>
      <c r="M314">
        <v>74.5</v>
      </c>
      <c r="N314">
        <v>33.299999999999997</v>
      </c>
      <c r="O314">
        <v>34.1</v>
      </c>
      <c r="P314">
        <v>32.6</v>
      </c>
      <c r="Q314">
        <v>84.5</v>
      </c>
      <c r="R314">
        <v>92.7</v>
      </c>
      <c r="S314">
        <v>78.599999999999994</v>
      </c>
      <c r="T314">
        <v>21.4</v>
      </c>
      <c r="U314">
        <v>26</v>
      </c>
      <c r="V314">
        <v>77.900000000000006</v>
      </c>
      <c r="W314">
        <v>22.1</v>
      </c>
      <c r="X314" t="s">
        <v>939</v>
      </c>
      <c r="Y314" t="s">
        <v>19</v>
      </c>
      <c r="Z314" t="s">
        <v>4855</v>
      </c>
      <c r="AA314" t="s">
        <v>2130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2117</v>
      </c>
      <c r="AQ314" t="s">
        <v>2116</v>
      </c>
    </row>
    <row r="315" spans="2:43" x14ac:dyDescent="0.25">
      <c r="B315" t="s">
        <v>445</v>
      </c>
      <c r="C315" t="s">
        <v>930</v>
      </c>
      <c r="D315">
        <v>0.14583333333333334</v>
      </c>
      <c r="E315" t="s">
        <v>214</v>
      </c>
      <c r="F315" t="s">
        <v>940</v>
      </c>
      <c r="H315">
        <v>33.6</v>
      </c>
      <c r="I315">
        <v>25.8</v>
      </c>
      <c r="J315">
        <v>40.6</v>
      </c>
      <c r="K315">
        <v>59.4</v>
      </c>
      <c r="L315">
        <v>66.400000000000006</v>
      </c>
      <c r="M315">
        <v>74.2</v>
      </c>
      <c r="N315">
        <v>32.6</v>
      </c>
      <c r="O315">
        <v>35.9</v>
      </c>
      <c r="P315">
        <v>31.5</v>
      </c>
      <c r="Q315">
        <v>81.8</v>
      </c>
      <c r="R315">
        <v>94.1</v>
      </c>
      <c r="S315">
        <v>81.8</v>
      </c>
      <c r="T315">
        <v>18.2</v>
      </c>
      <c r="U315">
        <v>22.5</v>
      </c>
      <c r="V315">
        <v>80.400000000000006</v>
      </c>
      <c r="W315">
        <v>19.600000000000001</v>
      </c>
      <c r="X315" t="s">
        <v>382</v>
      </c>
      <c r="Y315" t="s">
        <v>940</v>
      </c>
      <c r="Z315" t="s">
        <v>4856</v>
      </c>
      <c r="AA315" t="s">
        <v>2740</v>
      </c>
      <c r="AB315" t="s">
        <v>2116</v>
      </c>
      <c r="AC315" t="s">
        <v>2116</v>
      </c>
      <c r="AD315" t="s">
        <v>2117</v>
      </c>
      <c r="AE315" t="s">
        <v>2116</v>
      </c>
      <c r="AF315" t="s">
        <v>2117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2116</v>
      </c>
      <c r="AQ315" t="s">
        <v>2117</v>
      </c>
    </row>
    <row r="316" spans="2:43" x14ac:dyDescent="0.25">
      <c r="B316" t="s">
        <v>546</v>
      </c>
      <c r="C316" t="s">
        <v>930</v>
      </c>
      <c r="D316">
        <v>0.20833333333333334</v>
      </c>
      <c r="E316" t="s">
        <v>941</v>
      </c>
      <c r="F316" t="s">
        <v>942</v>
      </c>
      <c r="H316">
        <v>47.8</v>
      </c>
      <c r="I316">
        <v>29.8</v>
      </c>
      <c r="J316">
        <v>22.4</v>
      </c>
      <c r="K316">
        <v>77.599999999999994</v>
      </c>
      <c r="L316">
        <v>52.2</v>
      </c>
      <c r="M316">
        <v>70.2</v>
      </c>
      <c r="N316">
        <v>31.5</v>
      </c>
      <c r="O316">
        <v>46.9</v>
      </c>
      <c r="P316">
        <v>21.6</v>
      </c>
      <c r="Q316">
        <v>64.099999999999994</v>
      </c>
      <c r="R316">
        <v>67</v>
      </c>
      <c r="S316">
        <v>39.1</v>
      </c>
      <c r="T316">
        <v>60.9</v>
      </c>
      <c r="U316">
        <v>66.8</v>
      </c>
      <c r="V316">
        <v>44.7</v>
      </c>
      <c r="W316">
        <v>55.3</v>
      </c>
      <c r="X316" t="s">
        <v>4263</v>
      </c>
      <c r="Y316" t="s">
        <v>942</v>
      </c>
      <c r="Z316" t="s">
        <v>4857</v>
      </c>
      <c r="AA316" t="s">
        <v>2125</v>
      </c>
      <c r="AB316" t="s">
        <v>2117</v>
      </c>
      <c r="AC316" t="s">
        <v>2116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25">
      <c r="B317" t="s">
        <v>546</v>
      </c>
      <c r="C317" t="s">
        <v>930</v>
      </c>
      <c r="D317">
        <v>0.20833333333333334</v>
      </c>
      <c r="E317" t="s">
        <v>943</v>
      </c>
      <c r="F317" t="s">
        <v>944</v>
      </c>
      <c r="H317">
        <v>53.8</v>
      </c>
      <c r="I317">
        <v>27.1</v>
      </c>
      <c r="J317">
        <v>19</v>
      </c>
      <c r="K317">
        <v>81</v>
      </c>
      <c r="L317">
        <v>46.2</v>
      </c>
      <c r="M317">
        <v>72.900000000000006</v>
      </c>
      <c r="N317">
        <v>35.1</v>
      </c>
      <c r="O317">
        <v>44.4</v>
      </c>
      <c r="P317">
        <v>20.5</v>
      </c>
      <c r="Q317">
        <v>67.400000000000006</v>
      </c>
      <c r="R317">
        <v>72.2</v>
      </c>
      <c r="S317">
        <v>45.3</v>
      </c>
      <c r="T317">
        <v>54.7</v>
      </c>
      <c r="U317">
        <v>61.6</v>
      </c>
      <c r="V317">
        <v>47.8</v>
      </c>
      <c r="W317">
        <v>52.2</v>
      </c>
      <c r="X317" t="s">
        <v>943</v>
      </c>
      <c r="Y317" t="s">
        <v>4262</v>
      </c>
      <c r="Z317" t="s">
        <v>4858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25">
      <c r="B318" t="s">
        <v>546</v>
      </c>
      <c r="C318" t="s">
        <v>930</v>
      </c>
      <c r="D318">
        <v>0.22916666666666666</v>
      </c>
      <c r="E318" t="s">
        <v>945</v>
      </c>
      <c r="F318" t="s">
        <v>946</v>
      </c>
      <c r="H318">
        <v>54.7</v>
      </c>
      <c r="I318">
        <v>27.8</v>
      </c>
      <c r="J318">
        <v>17.5</v>
      </c>
      <c r="K318">
        <v>82.5</v>
      </c>
      <c r="L318">
        <v>45.3</v>
      </c>
      <c r="M318">
        <v>72.2</v>
      </c>
      <c r="N318">
        <v>47.3</v>
      </c>
      <c r="O318">
        <v>38.799999999999997</v>
      </c>
      <c r="P318">
        <v>13.9</v>
      </c>
      <c r="Q318">
        <v>72.400000000000006</v>
      </c>
      <c r="R318">
        <v>68</v>
      </c>
      <c r="S318">
        <v>40.299999999999997</v>
      </c>
      <c r="T318">
        <v>59.7</v>
      </c>
      <c r="U318">
        <v>66.7</v>
      </c>
      <c r="V318">
        <v>42.9</v>
      </c>
      <c r="W318">
        <v>57.1</v>
      </c>
      <c r="X318" t="s">
        <v>945</v>
      </c>
      <c r="Y318" t="s">
        <v>4272</v>
      </c>
      <c r="Z318" t="s">
        <v>4859</v>
      </c>
      <c r="AA318" t="s">
        <v>461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2117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25">
      <c r="B319" t="s">
        <v>947</v>
      </c>
      <c r="C319" t="s">
        <v>930</v>
      </c>
      <c r="D319">
        <v>0.25</v>
      </c>
      <c r="E319" t="s">
        <v>948</v>
      </c>
      <c r="F319" t="s">
        <v>949</v>
      </c>
      <c r="H319">
        <v>12.9</v>
      </c>
      <c r="I319">
        <v>43.7</v>
      </c>
      <c r="J319">
        <v>43.4</v>
      </c>
      <c r="K319">
        <v>56.6</v>
      </c>
      <c r="L319">
        <v>87.1</v>
      </c>
      <c r="M319">
        <v>56.3</v>
      </c>
      <c r="N319">
        <v>25.4</v>
      </c>
      <c r="O319">
        <v>68</v>
      </c>
      <c r="P319">
        <v>6.7</v>
      </c>
      <c r="Q319">
        <v>34.299999999999997</v>
      </c>
      <c r="R319">
        <v>32.799999999999997</v>
      </c>
      <c r="S319">
        <v>11</v>
      </c>
      <c r="T319">
        <v>89</v>
      </c>
      <c r="U319">
        <v>92.1</v>
      </c>
      <c r="V319">
        <v>16.5</v>
      </c>
      <c r="W319">
        <v>83.5</v>
      </c>
      <c r="X319" t="s">
        <v>948</v>
      </c>
      <c r="Y319" t="s">
        <v>949</v>
      </c>
      <c r="Z319" t="s">
        <v>4860</v>
      </c>
      <c r="AA319" t="s">
        <v>4037</v>
      </c>
      <c r="AB319" t="s">
        <v>2117</v>
      </c>
      <c r="AC319" t="s">
        <v>2116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2117</v>
      </c>
      <c r="AM319" t="s">
        <v>2117</v>
      </c>
      <c r="AN319" t="s">
        <v>2116</v>
      </c>
      <c r="AO319" t="s">
        <v>2116</v>
      </c>
      <c r="AP319" t="s">
        <v>2117</v>
      </c>
      <c r="AQ319" t="s">
        <v>2116</v>
      </c>
    </row>
    <row r="320" spans="2:43" x14ac:dyDescent="0.25">
      <c r="B320" t="s">
        <v>558</v>
      </c>
      <c r="C320" t="s">
        <v>930</v>
      </c>
      <c r="D320">
        <v>0.29166666666666669</v>
      </c>
      <c r="E320" t="s">
        <v>950</v>
      </c>
      <c r="F320" t="s">
        <v>951</v>
      </c>
      <c r="H320">
        <v>62.1</v>
      </c>
      <c r="I320">
        <v>24</v>
      </c>
      <c r="J320">
        <v>13.9</v>
      </c>
      <c r="K320">
        <v>86.1</v>
      </c>
      <c r="L320">
        <v>37.9</v>
      </c>
      <c r="M320">
        <v>76</v>
      </c>
      <c r="N320">
        <v>50.2</v>
      </c>
      <c r="O320">
        <v>36.5</v>
      </c>
      <c r="P320">
        <v>13.3</v>
      </c>
      <c r="Q320">
        <v>75.099999999999994</v>
      </c>
      <c r="R320">
        <v>76.3</v>
      </c>
      <c r="S320">
        <v>50.8</v>
      </c>
      <c r="T320">
        <v>49.2</v>
      </c>
      <c r="U320">
        <v>57.7</v>
      </c>
      <c r="V320">
        <v>47.8</v>
      </c>
      <c r="W320">
        <v>52.2</v>
      </c>
      <c r="X320" t="s">
        <v>950</v>
      </c>
      <c r="Y320" t="s">
        <v>951</v>
      </c>
      <c r="Z320" t="s">
        <v>4861</v>
      </c>
      <c r="AA320" t="s">
        <v>462</v>
      </c>
      <c r="AB320" t="s">
        <v>2117</v>
      </c>
      <c r="AC320" t="s">
        <v>2116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2117</v>
      </c>
      <c r="AP320" t="s">
        <v>2117</v>
      </c>
      <c r="AQ320" t="s">
        <v>2116</v>
      </c>
    </row>
    <row r="321" spans="2:43" x14ac:dyDescent="0.25">
      <c r="B321" t="s">
        <v>446</v>
      </c>
      <c r="C321" t="s">
        <v>930</v>
      </c>
      <c r="D321">
        <v>0.3125</v>
      </c>
      <c r="E321" t="s">
        <v>26</v>
      </c>
      <c r="F321" t="s">
        <v>217</v>
      </c>
      <c r="H321">
        <v>34.5</v>
      </c>
      <c r="I321">
        <v>32.200000000000003</v>
      </c>
      <c r="J321">
        <v>33.299999999999997</v>
      </c>
      <c r="K321">
        <v>66.7</v>
      </c>
      <c r="L321">
        <v>65.5</v>
      </c>
      <c r="M321">
        <v>67.8</v>
      </c>
      <c r="N321">
        <v>28</v>
      </c>
      <c r="O321">
        <v>49.6</v>
      </c>
      <c r="P321">
        <v>22.4</v>
      </c>
      <c r="Q321">
        <v>60.3</v>
      </c>
      <c r="R321">
        <v>65.2</v>
      </c>
      <c r="S321">
        <v>37</v>
      </c>
      <c r="T321">
        <v>63</v>
      </c>
      <c r="U321">
        <v>67.900000000000006</v>
      </c>
      <c r="V321">
        <v>45.3</v>
      </c>
      <c r="W321">
        <v>54.7</v>
      </c>
      <c r="X321" t="s">
        <v>1597</v>
      </c>
      <c r="Y321" t="s">
        <v>1413</v>
      </c>
      <c r="Z321" t="s">
        <v>4862</v>
      </c>
      <c r="AA321" t="s">
        <v>462</v>
      </c>
      <c r="AB321" t="s">
        <v>2117</v>
      </c>
      <c r="AC321" t="s">
        <v>2116</v>
      </c>
      <c r="AD321" t="s">
        <v>2116</v>
      </c>
      <c r="AE321" t="s">
        <v>2117</v>
      </c>
      <c r="AF321" t="s">
        <v>2116</v>
      </c>
      <c r="AG321" t="s">
        <v>2117</v>
      </c>
      <c r="AH321" t="s">
        <v>2117</v>
      </c>
      <c r="AI321" t="s">
        <v>2116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25">
      <c r="B322" t="s">
        <v>446</v>
      </c>
      <c r="C322" t="s">
        <v>930</v>
      </c>
      <c r="D322">
        <v>0.3125</v>
      </c>
      <c r="E322" t="s">
        <v>27</v>
      </c>
      <c r="F322" t="s">
        <v>220</v>
      </c>
      <c r="H322">
        <v>58.8</v>
      </c>
      <c r="I322">
        <v>24.6</v>
      </c>
      <c r="J322">
        <v>16.600000000000001</v>
      </c>
      <c r="K322">
        <v>83.4</v>
      </c>
      <c r="L322">
        <v>41.2</v>
      </c>
      <c r="M322">
        <v>75.400000000000006</v>
      </c>
      <c r="N322">
        <v>49.8</v>
      </c>
      <c r="O322">
        <v>38.5</v>
      </c>
      <c r="P322">
        <v>11.7</v>
      </c>
      <c r="Q322">
        <v>71.5</v>
      </c>
      <c r="R322">
        <v>78.2</v>
      </c>
      <c r="S322">
        <v>53.4</v>
      </c>
      <c r="T322">
        <v>46.6</v>
      </c>
      <c r="U322">
        <v>54.3</v>
      </c>
      <c r="V322">
        <v>52.2</v>
      </c>
      <c r="W322">
        <v>47.8</v>
      </c>
      <c r="X322" t="s">
        <v>27</v>
      </c>
      <c r="Y322" t="s">
        <v>1416</v>
      </c>
      <c r="Z322" t="s">
        <v>4863</v>
      </c>
      <c r="AA322" t="s">
        <v>2115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2116</v>
      </c>
    </row>
    <row r="323" spans="2:43" x14ac:dyDescent="0.25">
      <c r="B323" t="s">
        <v>446</v>
      </c>
      <c r="C323" t="s">
        <v>930</v>
      </c>
      <c r="D323">
        <v>0.3125</v>
      </c>
      <c r="E323" t="s">
        <v>29</v>
      </c>
      <c r="F323" t="s">
        <v>216</v>
      </c>
      <c r="H323">
        <v>21.8</v>
      </c>
      <c r="I323">
        <v>31</v>
      </c>
      <c r="J323">
        <v>47.2</v>
      </c>
      <c r="K323">
        <v>52.8</v>
      </c>
      <c r="L323">
        <v>78.2</v>
      </c>
      <c r="M323">
        <v>69</v>
      </c>
      <c r="N323">
        <v>14.9</v>
      </c>
      <c r="O323">
        <v>51.6</v>
      </c>
      <c r="P323">
        <v>33.5</v>
      </c>
      <c r="Q323">
        <v>56.5</v>
      </c>
      <c r="R323">
        <v>67.099999999999994</v>
      </c>
      <c r="S323">
        <v>39.1</v>
      </c>
      <c r="T323">
        <v>60.9</v>
      </c>
      <c r="U323">
        <v>66.7</v>
      </c>
      <c r="V323">
        <v>44.7</v>
      </c>
      <c r="W323">
        <v>55.3</v>
      </c>
      <c r="X323" t="s">
        <v>1598</v>
      </c>
      <c r="Y323" t="s">
        <v>216</v>
      </c>
      <c r="Z323" t="s">
        <v>4864</v>
      </c>
      <c r="AA323" t="s">
        <v>460</v>
      </c>
      <c r="AB323" t="s">
        <v>2116</v>
      </c>
      <c r="AC323" t="s">
        <v>2116</v>
      </c>
      <c r="AD323" t="s">
        <v>2117</v>
      </c>
      <c r="AE323" t="s">
        <v>2116</v>
      </c>
      <c r="AF323" t="s">
        <v>2117</v>
      </c>
      <c r="AG323" t="s">
        <v>2117</v>
      </c>
      <c r="AH323" t="s">
        <v>2116</v>
      </c>
      <c r="AI323" t="s">
        <v>2117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2117</v>
      </c>
      <c r="AP323" t="s">
        <v>2117</v>
      </c>
      <c r="AQ323" t="s">
        <v>2116</v>
      </c>
    </row>
    <row r="324" spans="2:43" x14ac:dyDescent="0.25">
      <c r="B324" t="s">
        <v>446</v>
      </c>
      <c r="C324" t="s">
        <v>930</v>
      </c>
      <c r="D324">
        <v>0.3125</v>
      </c>
      <c r="E324" t="s">
        <v>221</v>
      </c>
      <c r="F324" t="s">
        <v>25</v>
      </c>
      <c r="H324">
        <v>50.6</v>
      </c>
      <c r="I324">
        <v>28.8</v>
      </c>
      <c r="J324">
        <v>20.6</v>
      </c>
      <c r="K324">
        <v>79.400000000000006</v>
      </c>
      <c r="L324">
        <v>49.4</v>
      </c>
      <c r="M324">
        <v>71.2</v>
      </c>
      <c r="N324">
        <v>45.3</v>
      </c>
      <c r="O324">
        <v>42.3</v>
      </c>
      <c r="P324">
        <v>12.4</v>
      </c>
      <c r="Q324">
        <v>67</v>
      </c>
      <c r="R324">
        <v>68.5</v>
      </c>
      <c r="S324">
        <v>40.799999999999997</v>
      </c>
      <c r="T324">
        <v>59.2</v>
      </c>
      <c r="U324">
        <v>65.5</v>
      </c>
      <c r="V324">
        <v>45.2</v>
      </c>
      <c r="W324">
        <v>54.8</v>
      </c>
      <c r="X324" t="s">
        <v>1417</v>
      </c>
      <c r="Y324" t="s">
        <v>1596</v>
      </c>
      <c r="Z324" t="s">
        <v>4865</v>
      </c>
      <c r="AA324" t="s">
        <v>459</v>
      </c>
      <c r="AB324" t="s">
        <v>2116</v>
      </c>
      <c r="AC324" t="s">
        <v>2117</v>
      </c>
      <c r="AD324" t="s">
        <v>2116</v>
      </c>
      <c r="AE324" t="s">
        <v>2117</v>
      </c>
      <c r="AF324" t="s">
        <v>2117</v>
      </c>
      <c r="AG324" t="s">
        <v>2116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2116</v>
      </c>
      <c r="AN324" t="s">
        <v>2117</v>
      </c>
      <c r="AO324" t="s">
        <v>2117</v>
      </c>
      <c r="AP324" t="s">
        <v>2117</v>
      </c>
      <c r="AQ324" t="s">
        <v>2116</v>
      </c>
    </row>
    <row r="325" spans="2:43" x14ac:dyDescent="0.25">
      <c r="B325" t="s">
        <v>473</v>
      </c>
      <c r="C325" t="s">
        <v>930</v>
      </c>
      <c r="D325">
        <v>0.3125</v>
      </c>
      <c r="E325" t="s">
        <v>952</v>
      </c>
      <c r="F325" t="s">
        <v>953</v>
      </c>
      <c r="H325">
        <v>44.7</v>
      </c>
      <c r="I325">
        <v>28.2</v>
      </c>
      <c r="J325">
        <v>27.1</v>
      </c>
      <c r="K325">
        <v>72.900000000000006</v>
      </c>
      <c r="L325">
        <v>55.3</v>
      </c>
      <c r="M325">
        <v>71.8</v>
      </c>
      <c r="N325">
        <v>32.799999999999997</v>
      </c>
      <c r="O325">
        <v>45.9</v>
      </c>
      <c r="P325">
        <v>21.3</v>
      </c>
      <c r="Q325">
        <v>65.400000000000006</v>
      </c>
      <c r="R325">
        <v>75.400000000000006</v>
      </c>
      <c r="S325">
        <v>49.3</v>
      </c>
      <c r="T325">
        <v>50.7</v>
      </c>
      <c r="U325">
        <v>56.5</v>
      </c>
      <c r="V325">
        <v>54.2</v>
      </c>
      <c r="W325">
        <v>45.8</v>
      </c>
      <c r="X325" t="s">
        <v>952</v>
      </c>
      <c r="Y325" t="s">
        <v>953</v>
      </c>
      <c r="Z325" t="s">
        <v>4866</v>
      </c>
      <c r="AA325" t="s">
        <v>459</v>
      </c>
      <c r="AB325" t="s">
        <v>2116</v>
      </c>
      <c r="AC325" t="s">
        <v>2117</v>
      </c>
      <c r="AD325" t="s">
        <v>2116</v>
      </c>
      <c r="AE325" t="s">
        <v>2117</v>
      </c>
      <c r="AF325" t="s">
        <v>2117</v>
      </c>
      <c r="AG325" t="s">
        <v>2116</v>
      </c>
      <c r="AH325" t="s">
        <v>2116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2117</v>
      </c>
      <c r="AQ325" t="s">
        <v>2116</v>
      </c>
    </row>
    <row r="326" spans="2:43" x14ac:dyDescent="0.25">
      <c r="B326" t="s">
        <v>473</v>
      </c>
      <c r="C326" t="s">
        <v>930</v>
      </c>
      <c r="D326">
        <v>0.3125</v>
      </c>
      <c r="E326" t="s">
        <v>954</v>
      </c>
      <c r="F326" t="s">
        <v>955</v>
      </c>
      <c r="H326">
        <v>52.2</v>
      </c>
      <c r="I326">
        <v>26.5</v>
      </c>
      <c r="J326">
        <v>21.4</v>
      </c>
      <c r="K326">
        <v>78.599999999999994</v>
      </c>
      <c r="L326">
        <v>47.8</v>
      </c>
      <c r="M326">
        <v>73.5</v>
      </c>
      <c r="N326">
        <v>43</v>
      </c>
      <c r="O326">
        <v>42.1</v>
      </c>
      <c r="P326">
        <v>14.9</v>
      </c>
      <c r="Q326">
        <v>68.5</v>
      </c>
      <c r="R326">
        <v>76.900000000000006</v>
      </c>
      <c r="S326">
        <v>51.5</v>
      </c>
      <c r="T326">
        <v>48.5</v>
      </c>
      <c r="U326">
        <v>55.2</v>
      </c>
      <c r="V326">
        <v>53.7</v>
      </c>
      <c r="W326">
        <v>46.3</v>
      </c>
      <c r="X326" t="s">
        <v>4320</v>
      </c>
      <c r="Y326" t="s">
        <v>955</v>
      </c>
      <c r="Z326" t="s">
        <v>4867</v>
      </c>
      <c r="AA326" t="s">
        <v>456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25">
      <c r="B327" t="s">
        <v>543</v>
      </c>
      <c r="C327" t="s">
        <v>930</v>
      </c>
      <c r="D327">
        <v>0.33333333333333331</v>
      </c>
      <c r="E327" t="s">
        <v>414</v>
      </c>
      <c r="F327" t="s">
        <v>956</v>
      </c>
      <c r="H327">
        <v>51.8</v>
      </c>
      <c r="I327">
        <v>24.8</v>
      </c>
      <c r="J327">
        <v>23.4</v>
      </c>
      <c r="K327">
        <v>76.599999999999994</v>
      </c>
      <c r="L327">
        <v>48.2</v>
      </c>
      <c r="M327">
        <v>75.2</v>
      </c>
      <c r="N327">
        <v>41.6</v>
      </c>
      <c r="O327">
        <v>35.4</v>
      </c>
      <c r="P327">
        <v>23</v>
      </c>
      <c r="Q327">
        <v>81</v>
      </c>
      <c r="R327">
        <v>86.2</v>
      </c>
      <c r="S327">
        <v>66</v>
      </c>
      <c r="T327">
        <v>34</v>
      </c>
      <c r="U327">
        <v>40.200000000000003</v>
      </c>
      <c r="V327">
        <v>65.7</v>
      </c>
      <c r="W327">
        <v>34.299999999999997</v>
      </c>
      <c r="X327" t="s">
        <v>414</v>
      </c>
      <c r="Y327" t="s">
        <v>405</v>
      </c>
      <c r="Z327" t="s">
        <v>4868</v>
      </c>
      <c r="AA327" t="s">
        <v>2176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25">
      <c r="B328" t="s">
        <v>558</v>
      </c>
      <c r="C328" t="s">
        <v>930</v>
      </c>
      <c r="D328">
        <v>0.33333333333333331</v>
      </c>
      <c r="E328" t="s">
        <v>957</v>
      </c>
      <c r="F328" t="s">
        <v>958</v>
      </c>
      <c r="H328">
        <v>49.3</v>
      </c>
      <c r="I328">
        <v>27.9</v>
      </c>
      <c r="J328">
        <v>22.7</v>
      </c>
      <c r="K328">
        <v>77.3</v>
      </c>
      <c r="L328">
        <v>50.7</v>
      </c>
      <c r="M328">
        <v>72.099999999999994</v>
      </c>
      <c r="N328">
        <v>37.4</v>
      </c>
      <c r="O328">
        <v>40.1</v>
      </c>
      <c r="P328">
        <v>22.5</v>
      </c>
      <c r="Q328">
        <v>74</v>
      </c>
      <c r="R328">
        <v>73.2</v>
      </c>
      <c r="S328">
        <v>46.6</v>
      </c>
      <c r="T328">
        <v>53.4</v>
      </c>
      <c r="U328">
        <v>59.7</v>
      </c>
      <c r="V328">
        <v>50.6</v>
      </c>
      <c r="W328">
        <v>49.4</v>
      </c>
      <c r="X328" t="s">
        <v>4321</v>
      </c>
      <c r="Y328" t="s">
        <v>958</v>
      </c>
      <c r="Z328" t="s">
        <v>4869</v>
      </c>
      <c r="AA328" t="s">
        <v>447</v>
      </c>
      <c r="AB328" t="s">
        <v>2116</v>
      </c>
      <c r="AC328" t="s">
        <v>2117</v>
      </c>
      <c r="AD328" t="s">
        <v>2116</v>
      </c>
      <c r="AE328" t="s">
        <v>2117</v>
      </c>
      <c r="AF328" t="s">
        <v>2117</v>
      </c>
      <c r="AG328" t="s">
        <v>2116</v>
      </c>
      <c r="AH328" t="s">
        <v>2116</v>
      </c>
      <c r="AI328" t="s">
        <v>2117</v>
      </c>
      <c r="AJ328" t="s">
        <v>2116</v>
      </c>
      <c r="AK328" t="s">
        <v>2116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25">
      <c r="B329" t="s">
        <v>451</v>
      </c>
      <c r="C329" t="s">
        <v>930</v>
      </c>
      <c r="D329">
        <v>0.33333333333333331</v>
      </c>
      <c r="E329" t="s">
        <v>260</v>
      </c>
      <c r="F329" t="s">
        <v>226</v>
      </c>
      <c r="H329">
        <v>24.3</v>
      </c>
      <c r="I329">
        <v>26.1</v>
      </c>
      <c r="J329">
        <v>49.5</v>
      </c>
      <c r="K329">
        <v>50.5</v>
      </c>
      <c r="L329">
        <v>75.7</v>
      </c>
      <c r="M329">
        <v>73.900000000000006</v>
      </c>
      <c r="N329">
        <v>22</v>
      </c>
      <c r="O329">
        <v>41</v>
      </c>
      <c r="P329">
        <v>37</v>
      </c>
      <c r="Q329">
        <v>73.099999999999994</v>
      </c>
      <c r="R329">
        <v>84.6</v>
      </c>
      <c r="S329">
        <v>63.2</v>
      </c>
      <c r="T329">
        <v>36.799999999999997</v>
      </c>
      <c r="U329">
        <v>43</v>
      </c>
      <c r="V329">
        <v>64</v>
      </c>
      <c r="W329">
        <v>36</v>
      </c>
      <c r="X329" t="s">
        <v>268</v>
      </c>
      <c r="Y329" t="s">
        <v>1418</v>
      </c>
      <c r="Z329" t="s">
        <v>4870</v>
      </c>
      <c r="AA329" t="s">
        <v>460</v>
      </c>
      <c r="AB329" t="s">
        <v>2116</v>
      </c>
      <c r="AC329" t="s">
        <v>2116</v>
      </c>
      <c r="AD329" t="s">
        <v>2117</v>
      </c>
      <c r="AE329" t="s">
        <v>2116</v>
      </c>
      <c r="AF329" t="s">
        <v>2117</v>
      </c>
      <c r="AG329" t="s">
        <v>2117</v>
      </c>
      <c r="AH329" t="s">
        <v>2116</v>
      </c>
      <c r="AI329" t="s">
        <v>2117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25">
      <c r="B330" t="s">
        <v>558</v>
      </c>
      <c r="C330" t="s">
        <v>930</v>
      </c>
      <c r="D330">
        <v>0.35416666666666669</v>
      </c>
      <c r="E330" t="s">
        <v>959</v>
      </c>
      <c r="F330" t="s">
        <v>960</v>
      </c>
      <c r="H330">
        <v>61.1</v>
      </c>
      <c r="I330">
        <v>23.1</v>
      </c>
      <c r="J330">
        <v>15.8</v>
      </c>
      <c r="K330">
        <v>84.2</v>
      </c>
      <c r="L330">
        <v>38.9</v>
      </c>
      <c r="M330">
        <v>76.900000000000006</v>
      </c>
      <c r="N330">
        <v>33.299999999999997</v>
      </c>
      <c r="O330">
        <v>41.5</v>
      </c>
      <c r="P330">
        <v>25.2</v>
      </c>
      <c r="Q330">
        <v>72.599999999999994</v>
      </c>
      <c r="R330">
        <v>85.5</v>
      </c>
      <c r="S330">
        <v>64.900000000000006</v>
      </c>
      <c r="T330">
        <v>35.1</v>
      </c>
      <c r="U330">
        <v>42.8</v>
      </c>
      <c r="V330">
        <v>60.6</v>
      </c>
      <c r="W330">
        <v>39.4</v>
      </c>
      <c r="X330" t="s">
        <v>959</v>
      </c>
      <c r="Y330" t="s">
        <v>4333</v>
      </c>
      <c r="Z330" t="s">
        <v>4871</v>
      </c>
      <c r="AA330" t="s">
        <v>4872</v>
      </c>
      <c r="AB330" t="s">
        <v>2116</v>
      </c>
      <c r="AC330" t="s">
        <v>2117</v>
      </c>
      <c r="AD330" t="s">
        <v>2116</v>
      </c>
      <c r="AE330" t="s">
        <v>2117</v>
      </c>
      <c r="AF330" t="s">
        <v>2117</v>
      </c>
      <c r="AG330" t="s">
        <v>2116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25">
      <c r="B331" t="s">
        <v>546</v>
      </c>
      <c r="C331" t="s">
        <v>930</v>
      </c>
      <c r="D331">
        <v>0.35416666666666669</v>
      </c>
      <c r="E331" t="s">
        <v>963</v>
      </c>
      <c r="F331" t="s">
        <v>964</v>
      </c>
      <c r="H331">
        <v>54.7</v>
      </c>
      <c r="I331">
        <v>28.2</v>
      </c>
      <c r="J331">
        <v>17.100000000000001</v>
      </c>
      <c r="K331">
        <v>82.9</v>
      </c>
      <c r="L331">
        <v>45.3</v>
      </c>
      <c r="M331">
        <v>71.8</v>
      </c>
      <c r="N331">
        <v>43.3</v>
      </c>
      <c r="O331">
        <v>45.9</v>
      </c>
      <c r="P331">
        <v>10.8</v>
      </c>
      <c r="Q331">
        <v>61.6</v>
      </c>
      <c r="R331">
        <v>66.5</v>
      </c>
      <c r="S331">
        <v>38.6</v>
      </c>
      <c r="T331">
        <v>61.4</v>
      </c>
      <c r="U331">
        <v>68.3</v>
      </c>
      <c r="V331">
        <v>41.3</v>
      </c>
      <c r="W331">
        <v>58.7</v>
      </c>
      <c r="X331" t="s">
        <v>4334</v>
      </c>
      <c r="Y331" t="s">
        <v>964</v>
      </c>
      <c r="Z331" t="s">
        <v>4873</v>
      </c>
      <c r="AA331" t="s">
        <v>459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2117</v>
      </c>
      <c r="AL331" t="s">
        <v>2117</v>
      </c>
      <c r="AM331" t="s">
        <v>2116</v>
      </c>
      <c r="AN331" t="s">
        <v>2117</v>
      </c>
      <c r="AO331" t="s">
        <v>2117</v>
      </c>
      <c r="AP331" t="s">
        <v>2117</v>
      </c>
      <c r="AQ331" t="s">
        <v>2116</v>
      </c>
    </row>
    <row r="332" spans="2:43" x14ac:dyDescent="0.25">
      <c r="B332" t="s">
        <v>543</v>
      </c>
      <c r="C332" t="s">
        <v>930</v>
      </c>
      <c r="D332">
        <v>0.3576388888888889</v>
      </c>
      <c r="E332" t="s">
        <v>968</v>
      </c>
      <c r="F332" t="s">
        <v>969</v>
      </c>
      <c r="H332">
        <v>54</v>
      </c>
      <c r="I332">
        <v>25.1</v>
      </c>
      <c r="J332">
        <v>20.9</v>
      </c>
      <c r="K332">
        <v>79.099999999999994</v>
      </c>
      <c r="L332">
        <v>46</v>
      </c>
      <c r="M332">
        <v>74.900000000000006</v>
      </c>
      <c r="N332">
        <v>37.1</v>
      </c>
      <c r="O332">
        <v>46.7</v>
      </c>
      <c r="P332">
        <v>16.2</v>
      </c>
      <c r="Q332">
        <v>62.9</v>
      </c>
      <c r="R332">
        <v>81.7</v>
      </c>
      <c r="S332">
        <v>58.6</v>
      </c>
      <c r="T332">
        <v>41.4</v>
      </c>
      <c r="U332">
        <v>48.2</v>
      </c>
      <c r="V332">
        <v>58.9</v>
      </c>
      <c r="W332">
        <v>41.1</v>
      </c>
      <c r="X332" t="s">
        <v>415</v>
      </c>
      <c r="Y332" t="s">
        <v>403</v>
      </c>
      <c r="Z332" t="s">
        <v>4874</v>
      </c>
      <c r="AA332" t="s">
        <v>2120</v>
      </c>
      <c r="AB332" t="s">
        <v>2116</v>
      </c>
      <c r="AC332" t="s">
        <v>2117</v>
      </c>
      <c r="AD332" t="s">
        <v>2116</v>
      </c>
      <c r="AE332" t="s">
        <v>2117</v>
      </c>
      <c r="AF332" t="s">
        <v>2117</v>
      </c>
      <c r="AG332" t="s">
        <v>2116</v>
      </c>
      <c r="AH332" t="s">
        <v>2116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25">
      <c r="B333" t="s">
        <v>543</v>
      </c>
      <c r="C333" t="s">
        <v>930</v>
      </c>
      <c r="D333">
        <v>0.3576388888888889</v>
      </c>
      <c r="E333" t="s">
        <v>970</v>
      </c>
      <c r="F333" t="s">
        <v>971</v>
      </c>
      <c r="H333">
        <v>46</v>
      </c>
      <c r="I333">
        <v>26.4</v>
      </c>
      <c r="J333">
        <v>27.6</v>
      </c>
      <c r="K333">
        <v>72.400000000000006</v>
      </c>
      <c r="L333">
        <v>54</v>
      </c>
      <c r="M333">
        <v>73.599999999999994</v>
      </c>
      <c r="N333">
        <v>32.700000000000003</v>
      </c>
      <c r="O333">
        <v>41.5</v>
      </c>
      <c r="P333">
        <v>25.8</v>
      </c>
      <c r="Q333">
        <v>72.7</v>
      </c>
      <c r="R333">
        <v>82.3</v>
      </c>
      <c r="S333">
        <v>59.3</v>
      </c>
      <c r="T333">
        <v>40.700000000000003</v>
      </c>
      <c r="U333">
        <v>46.6</v>
      </c>
      <c r="V333">
        <v>61.9</v>
      </c>
      <c r="W333">
        <v>38.1</v>
      </c>
      <c r="X333" t="s">
        <v>411</v>
      </c>
      <c r="Y333" t="s">
        <v>412</v>
      </c>
      <c r="Z333" t="s">
        <v>4875</v>
      </c>
      <c r="AA333" t="s">
        <v>460</v>
      </c>
      <c r="AB333" t="s">
        <v>2116</v>
      </c>
      <c r="AC333" t="s">
        <v>2116</v>
      </c>
      <c r="AD333" t="s">
        <v>2117</v>
      </c>
      <c r="AE333" t="s">
        <v>2116</v>
      </c>
      <c r="AF333" t="s">
        <v>2117</v>
      </c>
      <c r="AG333" t="s">
        <v>2117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2117</v>
      </c>
      <c r="AN333" t="s">
        <v>2116</v>
      </c>
      <c r="AO333" t="s">
        <v>2117</v>
      </c>
      <c r="AP333" t="s">
        <v>2117</v>
      </c>
      <c r="AQ333" t="s">
        <v>2116</v>
      </c>
    </row>
    <row r="334" spans="2:43" x14ac:dyDescent="0.25">
      <c r="B334" t="s">
        <v>972</v>
      </c>
      <c r="C334" t="s">
        <v>930</v>
      </c>
      <c r="D334">
        <v>0.375</v>
      </c>
      <c r="E334" t="s">
        <v>973</v>
      </c>
      <c r="F334" t="s">
        <v>974</v>
      </c>
      <c r="H334">
        <v>0</v>
      </c>
      <c r="I334">
        <v>100</v>
      </c>
      <c r="J334">
        <v>0</v>
      </c>
      <c r="K334">
        <v>100</v>
      </c>
      <c r="L334">
        <v>100</v>
      </c>
      <c r="M334">
        <v>0</v>
      </c>
      <c r="N334">
        <v>0</v>
      </c>
      <c r="O334">
        <v>100</v>
      </c>
      <c r="P334">
        <v>0</v>
      </c>
      <c r="Q334">
        <v>0</v>
      </c>
      <c r="R334">
        <v>0</v>
      </c>
      <c r="S334">
        <v>0</v>
      </c>
      <c r="T334">
        <v>100</v>
      </c>
      <c r="U334">
        <v>100</v>
      </c>
      <c r="V334">
        <v>0</v>
      </c>
      <c r="W334">
        <v>100</v>
      </c>
      <c r="X334" t="s">
        <v>973</v>
      </c>
      <c r="Y334" t="s">
        <v>974</v>
      </c>
      <c r="Z334" t="s">
        <v>4876</v>
      </c>
      <c r="AA334" t="s">
        <v>449</v>
      </c>
      <c r="AB334" t="s">
        <v>2116</v>
      </c>
      <c r="AC334" t="s">
        <v>2116</v>
      </c>
      <c r="AD334" t="s">
        <v>2117</v>
      </c>
      <c r="AE334" t="s">
        <v>2116</v>
      </c>
      <c r="AF334" t="s">
        <v>2117</v>
      </c>
      <c r="AG334" t="s">
        <v>2117</v>
      </c>
      <c r="AH334" t="s">
        <v>2116</v>
      </c>
      <c r="AI334" t="s">
        <v>2117</v>
      </c>
      <c r="AJ334" t="s">
        <v>2116</v>
      </c>
      <c r="AK334" t="s">
        <v>2116</v>
      </c>
      <c r="AL334" t="s">
        <v>2117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25">
      <c r="B335" t="s">
        <v>972</v>
      </c>
      <c r="C335" t="s">
        <v>930</v>
      </c>
      <c r="D335">
        <v>0.375</v>
      </c>
      <c r="E335" t="s">
        <v>975</v>
      </c>
      <c r="F335" t="s">
        <v>976</v>
      </c>
      <c r="H335">
        <v>0</v>
      </c>
      <c r="I335">
        <v>100</v>
      </c>
      <c r="J335">
        <v>0</v>
      </c>
      <c r="K335">
        <v>100</v>
      </c>
      <c r="L335">
        <v>100</v>
      </c>
      <c r="M335">
        <v>0</v>
      </c>
      <c r="N335">
        <v>0</v>
      </c>
      <c r="O335">
        <v>100</v>
      </c>
      <c r="P335">
        <v>0</v>
      </c>
      <c r="Q335">
        <v>0</v>
      </c>
      <c r="R335">
        <v>0</v>
      </c>
      <c r="S335">
        <v>0</v>
      </c>
      <c r="T335">
        <v>100</v>
      </c>
      <c r="U335">
        <v>100</v>
      </c>
      <c r="V335">
        <v>0</v>
      </c>
      <c r="W335">
        <v>100</v>
      </c>
      <c r="X335" t="s">
        <v>975</v>
      </c>
      <c r="Y335" t="s">
        <v>976</v>
      </c>
      <c r="Z335" t="s">
        <v>4877</v>
      </c>
      <c r="AA335" t="s">
        <v>460</v>
      </c>
      <c r="AB335" t="s">
        <v>2116</v>
      </c>
      <c r="AC335" t="s">
        <v>2116</v>
      </c>
      <c r="AD335" t="s">
        <v>2117</v>
      </c>
      <c r="AE335" t="s">
        <v>2116</v>
      </c>
      <c r="AF335" t="s">
        <v>2117</v>
      </c>
      <c r="AG335" t="s">
        <v>2117</v>
      </c>
      <c r="AH335" t="s">
        <v>2116</v>
      </c>
      <c r="AI335" t="s">
        <v>2117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2117</v>
      </c>
      <c r="AP335" t="s">
        <v>2117</v>
      </c>
      <c r="AQ335" t="s">
        <v>2116</v>
      </c>
    </row>
    <row r="336" spans="2:43" x14ac:dyDescent="0.25">
      <c r="B336" t="s">
        <v>972</v>
      </c>
      <c r="C336" t="s">
        <v>930</v>
      </c>
      <c r="D336">
        <v>0.375</v>
      </c>
      <c r="E336" t="s">
        <v>977</v>
      </c>
      <c r="F336" t="s">
        <v>978</v>
      </c>
      <c r="H336">
        <v>0</v>
      </c>
      <c r="I336">
        <v>100</v>
      </c>
      <c r="J336">
        <v>0</v>
      </c>
      <c r="K336">
        <v>100</v>
      </c>
      <c r="L336">
        <v>100</v>
      </c>
      <c r="M336">
        <v>0</v>
      </c>
      <c r="N336">
        <v>0</v>
      </c>
      <c r="O336">
        <v>100</v>
      </c>
      <c r="P336">
        <v>0</v>
      </c>
      <c r="Q336">
        <v>0</v>
      </c>
      <c r="R336">
        <v>0</v>
      </c>
      <c r="S336">
        <v>0</v>
      </c>
      <c r="T336">
        <v>100</v>
      </c>
      <c r="U336">
        <v>100</v>
      </c>
      <c r="V336">
        <v>0</v>
      </c>
      <c r="W336">
        <v>100</v>
      </c>
      <c r="X336" t="s">
        <v>4342</v>
      </c>
      <c r="Y336" t="s">
        <v>978</v>
      </c>
      <c r="Z336" t="s">
        <v>4878</v>
      </c>
      <c r="AA336" t="s">
        <v>2120</v>
      </c>
      <c r="AB336" t="s">
        <v>2116</v>
      </c>
      <c r="AC336" t="s">
        <v>2117</v>
      </c>
      <c r="AD336" t="s">
        <v>2116</v>
      </c>
      <c r="AE336" t="s">
        <v>2117</v>
      </c>
      <c r="AF336" t="s">
        <v>2117</v>
      </c>
      <c r="AG336" t="s">
        <v>2116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2117</v>
      </c>
      <c r="AM336" t="s">
        <v>2117</v>
      </c>
      <c r="AN336" t="s">
        <v>2116</v>
      </c>
      <c r="AO336" t="s">
        <v>2116</v>
      </c>
      <c r="AP336" t="s">
        <v>2117</v>
      </c>
      <c r="AQ336" t="s">
        <v>2116</v>
      </c>
    </row>
    <row r="337" spans="2:43" x14ac:dyDescent="0.25">
      <c r="B337" t="s">
        <v>584</v>
      </c>
      <c r="C337" t="s">
        <v>930</v>
      </c>
      <c r="D337">
        <v>0.375</v>
      </c>
      <c r="E337" t="s">
        <v>979</v>
      </c>
      <c r="F337" t="s">
        <v>980</v>
      </c>
      <c r="H337">
        <v>39.4</v>
      </c>
      <c r="I337">
        <v>32.200000000000003</v>
      </c>
      <c r="J337">
        <v>28.4</v>
      </c>
      <c r="K337">
        <v>71.599999999999994</v>
      </c>
      <c r="L337">
        <v>60.6</v>
      </c>
      <c r="M337">
        <v>67.8</v>
      </c>
      <c r="N337">
        <v>38.700000000000003</v>
      </c>
      <c r="O337">
        <v>44.8</v>
      </c>
      <c r="P337">
        <v>16.600000000000001</v>
      </c>
      <c r="Q337">
        <v>65.7</v>
      </c>
      <c r="R337">
        <v>63.7</v>
      </c>
      <c r="S337">
        <v>35.4</v>
      </c>
      <c r="T337">
        <v>64.599999999999994</v>
      </c>
      <c r="U337">
        <v>69.5</v>
      </c>
      <c r="V337">
        <v>43.6</v>
      </c>
      <c r="W337">
        <v>56.4</v>
      </c>
      <c r="X337" t="s">
        <v>1913</v>
      </c>
      <c r="Y337" t="s">
        <v>4404</v>
      </c>
      <c r="Z337" t="s">
        <v>4879</v>
      </c>
      <c r="AA337" t="s">
        <v>453</v>
      </c>
      <c r="AB337" t="s">
        <v>2117</v>
      </c>
      <c r="AC337" t="s">
        <v>2116</v>
      </c>
      <c r="AD337" t="s">
        <v>2116</v>
      </c>
      <c r="AE337" t="s">
        <v>2117</v>
      </c>
      <c r="AF337" t="s">
        <v>2116</v>
      </c>
      <c r="AG337" t="s">
        <v>2117</v>
      </c>
      <c r="AH337" t="s">
        <v>2117</v>
      </c>
      <c r="AI337" t="s">
        <v>2116</v>
      </c>
      <c r="AJ337" t="s">
        <v>2116</v>
      </c>
      <c r="AK337" t="s">
        <v>2117</v>
      </c>
      <c r="AL337" t="s">
        <v>2116</v>
      </c>
      <c r="AM337" t="s">
        <v>2116</v>
      </c>
      <c r="AN337" t="s">
        <v>2117</v>
      </c>
      <c r="AO337" t="s">
        <v>2117</v>
      </c>
      <c r="AP337" t="s">
        <v>2116</v>
      </c>
      <c r="AQ337" t="s">
        <v>2117</v>
      </c>
    </row>
    <row r="338" spans="2:43" x14ac:dyDescent="0.25">
      <c r="B338" t="s">
        <v>543</v>
      </c>
      <c r="C338" t="s">
        <v>930</v>
      </c>
      <c r="D338">
        <v>0.375</v>
      </c>
      <c r="E338" t="s">
        <v>981</v>
      </c>
      <c r="F338" t="s">
        <v>413</v>
      </c>
      <c r="H338">
        <v>46.4</v>
      </c>
      <c r="I338">
        <v>26</v>
      </c>
      <c r="J338">
        <v>27.6</v>
      </c>
      <c r="K338">
        <v>72.400000000000006</v>
      </c>
      <c r="L338">
        <v>53.6</v>
      </c>
      <c r="M338">
        <v>74</v>
      </c>
      <c r="N338">
        <v>38.700000000000003</v>
      </c>
      <c r="O338">
        <v>39.6</v>
      </c>
      <c r="P338">
        <v>21.7</v>
      </c>
      <c r="Q338">
        <v>74.5</v>
      </c>
      <c r="R338">
        <v>83.8</v>
      </c>
      <c r="S338">
        <v>61.9</v>
      </c>
      <c r="T338">
        <v>38.1</v>
      </c>
      <c r="U338">
        <v>44</v>
      </c>
      <c r="V338">
        <v>63.8</v>
      </c>
      <c r="W338">
        <v>36.200000000000003</v>
      </c>
      <c r="X338" t="s">
        <v>981</v>
      </c>
      <c r="Y338" t="s">
        <v>413</v>
      </c>
      <c r="Z338" t="s">
        <v>4880</v>
      </c>
      <c r="AA338" t="s">
        <v>2169</v>
      </c>
      <c r="AB338" t="s">
        <v>2117</v>
      </c>
      <c r="AC338" t="s">
        <v>2116</v>
      </c>
      <c r="AD338" t="s">
        <v>2116</v>
      </c>
      <c r="AE338" t="s">
        <v>2117</v>
      </c>
      <c r="AF338" t="s">
        <v>2116</v>
      </c>
      <c r="AG338" t="s">
        <v>2117</v>
      </c>
      <c r="AH338" t="s">
        <v>2117</v>
      </c>
      <c r="AI338" t="s">
        <v>2116</v>
      </c>
      <c r="AJ338" t="s">
        <v>2116</v>
      </c>
      <c r="AK338" t="s">
        <v>2117</v>
      </c>
      <c r="AL338" t="s">
        <v>2117</v>
      </c>
      <c r="AM338" t="s">
        <v>2117</v>
      </c>
      <c r="AN338" t="s">
        <v>2116</v>
      </c>
      <c r="AO338" t="s">
        <v>2116</v>
      </c>
      <c r="AP338" t="s">
        <v>2117</v>
      </c>
      <c r="AQ338" t="s">
        <v>2116</v>
      </c>
    </row>
    <row r="339" spans="2:43" x14ac:dyDescent="0.25">
      <c r="B339" t="s">
        <v>982</v>
      </c>
      <c r="C339" t="s">
        <v>930</v>
      </c>
      <c r="D339">
        <v>0.375</v>
      </c>
      <c r="E339" t="s">
        <v>983</v>
      </c>
      <c r="F339" t="s">
        <v>984</v>
      </c>
      <c r="H339">
        <v>0</v>
      </c>
      <c r="I339">
        <v>100</v>
      </c>
      <c r="J339">
        <v>0</v>
      </c>
      <c r="K339">
        <v>100</v>
      </c>
      <c r="L339">
        <v>100</v>
      </c>
      <c r="M339">
        <v>0</v>
      </c>
      <c r="N339">
        <v>0</v>
      </c>
      <c r="O339">
        <v>100</v>
      </c>
      <c r="P339">
        <v>0</v>
      </c>
      <c r="Q339">
        <v>0</v>
      </c>
      <c r="R339">
        <v>0</v>
      </c>
      <c r="S339">
        <v>0</v>
      </c>
      <c r="T339">
        <v>100</v>
      </c>
      <c r="U339">
        <v>100</v>
      </c>
      <c r="V339">
        <v>0</v>
      </c>
      <c r="W339">
        <v>100</v>
      </c>
      <c r="X339" t="s">
        <v>983</v>
      </c>
      <c r="Y339" t="s">
        <v>984</v>
      </c>
      <c r="Z339" t="s">
        <v>4881</v>
      </c>
      <c r="AA339" t="s">
        <v>461</v>
      </c>
      <c r="AB339" t="s">
        <v>2116</v>
      </c>
      <c r="AC339" t="s">
        <v>2116</v>
      </c>
      <c r="AD339" t="s">
        <v>2117</v>
      </c>
      <c r="AE339" t="s">
        <v>2116</v>
      </c>
      <c r="AF339" t="s">
        <v>2117</v>
      </c>
      <c r="AG339" t="s">
        <v>2117</v>
      </c>
      <c r="AH339" t="s">
        <v>2116</v>
      </c>
      <c r="AI339" t="s">
        <v>2117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25">
      <c r="B340" t="s">
        <v>985</v>
      </c>
      <c r="C340" t="s">
        <v>930</v>
      </c>
      <c r="D340">
        <v>0.375</v>
      </c>
      <c r="E340" t="s">
        <v>986</v>
      </c>
      <c r="F340" t="s">
        <v>987</v>
      </c>
      <c r="H340">
        <v>0</v>
      </c>
      <c r="I340">
        <v>100</v>
      </c>
      <c r="J340">
        <v>0</v>
      </c>
      <c r="K340">
        <v>100</v>
      </c>
      <c r="L340">
        <v>100</v>
      </c>
      <c r="M340">
        <v>0</v>
      </c>
      <c r="N340">
        <v>0</v>
      </c>
      <c r="O340">
        <v>100</v>
      </c>
      <c r="P340">
        <v>0</v>
      </c>
      <c r="Q340">
        <v>0</v>
      </c>
      <c r="R340">
        <v>0</v>
      </c>
      <c r="S340">
        <v>0</v>
      </c>
      <c r="T340">
        <v>100</v>
      </c>
      <c r="U340">
        <v>100</v>
      </c>
      <c r="V340">
        <v>0</v>
      </c>
      <c r="W340">
        <v>100</v>
      </c>
      <c r="X340" t="s">
        <v>986</v>
      </c>
      <c r="Y340" t="s">
        <v>987</v>
      </c>
      <c r="Z340" t="s">
        <v>4882</v>
      </c>
      <c r="AA340" t="s">
        <v>460</v>
      </c>
      <c r="AB340" t="s">
        <v>2116</v>
      </c>
      <c r="AC340" t="s">
        <v>2116</v>
      </c>
      <c r="AD340" t="s">
        <v>2117</v>
      </c>
      <c r="AE340" t="s">
        <v>2116</v>
      </c>
      <c r="AF340" t="s">
        <v>2117</v>
      </c>
      <c r="AG340" t="s">
        <v>2117</v>
      </c>
      <c r="AH340" t="s">
        <v>2116</v>
      </c>
      <c r="AI340" t="s">
        <v>2116</v>
      </c>
      <c r="AJ340" t="s">
        <v>2117</v>
      </c>
      <c r="AK340" t="s">
        <v>2117</v>
      </c>
      <c r="AL340" t="s">
        <v>2117</v>
      </c>
      <c r="AM340" t="s">
        <v>2117</v>
      </c>
      <c r="AN340" t="s">
        <v>2116</v>
      </c>
      <c r="AO340" t="s">
        <v>2117</v>
      </c>
      <c r="AP340" t="s">
        <v>2117</v>
      </c>
      <c r="AQ340" t="s">
        <v>2116</v>
      </c>
    </row>
    <row r="341" spans="2:43" x14ac:dyDescent="0.25">
      <c r="B341" t="s">
        <v>474</v>
      </c>
      <c r="C341" t="s">
        <v>930</v>
      </c>
      <c r="D341">
        <v>0.375</v>
      </c>
      <c r="E341" t="s">
        <v>244</v>
      </c>
      <c r="F341" t="s">
        <v>251</v>
      </c>
      <c r="H341">
        <v>42.1</v>
      </c>
      <c r="I341">
        <v>27.8</v>
      </c>
      <c r="J341">
        <v>30.1</v>
      </c>
      <c r="K341">
        <v>69.900000000000006</v>
      </c>
      <c r="L341">
        <v>57.9</v>
      </c>
      <c r="M341">
        <v>72.2</v>
      </c>
      <c r="N341">
        <v>28.9</v>
      </c>
      <c r="O341">
        <v>39.6</v>
      </c>
      <c r="P341">
        <v>31.5</v>
      </c>
      <c r="Q341">
        <v>75.900000000000006</v>
      </c>
      <c r="R341">
        <v>78.3</v>
      </c>
      <c r="S341">
        <v>53.4</v>
      </c>
      <c r="T341">
        <v>46.6</v>
      </c>
      <c r="U341">
        <v>52.3</v>
      </c>
      <c r="V341">
        <v>58</v>
      </c>
      <c r="W341">
        <v>42</v>
      </c>
      <c r="X341" t="s">
        <v>296</v>
      </c>
      <c r="Y341" t="s">
        <v>251</v>
      </c>
      <c r="Z341" t="s">
        <v>4883</v>
      </c>
      <c r="AA341" t="s">
        <v>453</v>
      </c>
      <c r="AB341" t="s">
        <v>2117</v>
      </c>
      <c r="AC341" t="s">
        <v>2116</v>
      </c>
      <c r="AD341" t="s">
        <v>2116</v>
      </c>
      <c r="AE341" t="s">
        <v>2117</v>
      </c>
      <c r="AF341" t="s">
        <v>2116</v>
      </c>
      <c r="AG341" t="s">
        <v>2117</v>
      </c>
      <c r="AH341" t="s">
        <v>2117</v>
      </c>
      <c r="AI341" t="s">
        <v>2116</v>
      </c>
      <c r="AJ341" t="s">
        <v>2116</v>
      </c>
      <c r="AK341" t="s">
        <v>2117</v>
      </c>
      <c r="AL341" t="s">
        <v>2116</v>
      </c>
      <c r="AM341" t="s">
        <v>2116</v>
      </c>
      <c r="AN341" t="s">
        <v>2117</v>
      </c>
      <c r="AO341" t="s">
        <v>2117</v>
      </c>
      <c r="AP341" t="s">
        <v>2116</v>
      </c>
      <c r="AQ341" t="s">
        <v>2117</v>
      </c>
    </row>
    <row r="342" spans="2:43" x14ac:dyDescent="0.25">
      <c r="B342" t="s">
        <v>474</v>
      </c>
      <c r="C342" t="s">
        <v>930</v>
      </c>
      <c r="D342">
        <v>0.375</v>
      </c>
      <c r="E342" t="s">
        <v>988</v>
      </c>
      <c r="F342" t="s">
        <v>989</v>
      </c>
      <c r="H342">
        <v>50</v>
      </c>
      <c r="I342">
        <v>27.6</v>
      </c>
      <c r="J342">
        <v>22.3</v>
      </c>
      <c r="K342">
        <v>77.7</v>
      </c>
      <c r="L342">
        <v>50</v>
      </c>
      <c r="M342">
        <v>72.400000000000006</v>
      </c>
      <c r="N342">
        <v>35.5</v>
      </c>
      <c r="O342">
        <v>43.7</v>
      </c>
      <c r="P342">
        <v>20.7</v>
      </c>
      <c r="Q342">
        <v>68.400000000000006</v>
      </c>
      <c r="R342">
        <v>73.900000000000006</v>
      </c>
      <c r="S342">
        <v>47.4</v>
      </c>
      <c r="T342">
        <v>52.6</v>
      </c>
      <c r="U342">
        <v>59</v>
      </c>
      <c r="V342">
        <v>51.1</v>
      </c>
      <c r="W342">
        <v>48.9</v>
      </c>
      <c r="X342" t="s">
        <v>1777</v>
      </c>
      <c r="Y342" t="s">
        <v>989</v>
      </c>
      <c r="Z342" t="s">
        <v>4884</v>
      </c>
      <c r="AA342" t="s">
        <v>460</v>
      </c>
      <c r="AB342" t="s">
        <v>2116</v>
      </c>
      <c r="AC342" t="s">
        <v>2116</v>
      </c>
      <c r="AD342" t="s">
        <v>2117</v>
      </c>
      <c r="AE342" t="s">
        <v>2116</v>
      </c>
      <c r="AF342" t="s">
        <v>2117</v>
      </c>
      <c r="AG342" t="s">
        <v>2117</v>
      </c>
      <c r="AH342" t="s">
        <v>2116</v>
      </c>
      <c r="AI342" t="s">
        <v>2116</v>
      </c>
      <c r="AJ342" t="s">
        <v>2117</v>
      </c>
      <c r="AK342" t="s">
        <v>2117</v>
      </c>
      <c r="AL342" t="s">
        <v>2117</v>
      </c>
      <c r="AM342" t="s">
        <v>2117</v>
      </c>
      <c r="AN342" t="s">
        <v>2116</v>
      </c>
      <c r="AO342" t="s">
        <v>2117</v>
      </c>
      <c r="AP342" t="s">
        <v>2117</v>
      </c>
      <c r="AQ342" t="s">
        <v>2116</v>
      </c>
    </row>
    <row r="343" spans="2:43" x14ac:dyDescent="0.25">
      <c r="B343" t="s">
        <v>990</v>
      </c>
      <c r="C343" t="s">
        <v>930</v>
      </c>
      <c r="D343">
        <v>0.375</v>
      </c>
      <c r="E343" t="s">
        <v>252</v>
      </c>
      <c r="F343" t="s">
        <v>991</v>
      </c>
      <c r="H343">
        <v>19.399999999999999</v>
      </c>
      <c r="I343">
        <v>25.8</v>
      </c>
      <c r="J343">
        <v>54.7</v>
      </c>
      <c r="K343">
        <v>45.3</v>
      </c>
      <c r="L343">
        <v>80.599999999999994</v>
      </c>
      <c r="M343">
        <v>74.2</v>
      </c>
      <c r="N343">
        <v>19.3</v>
      </c>
      <c r="O343">
        <v>36.6</v>
      </c>
      <c r="P343">
        <v>44.1</v>
      </c>
      <c r="Q343">
        <v>78.8</v>
      </c>
      <c r="R343">
        <v>83</v>
      </c>
      <c r="S343">
        <v>60.7</v>
      </c>
      <c r="T343">
        <v>39.299999999999997</v>
      </c>
      <c r="U343">
        <v>46.3</v>
      </c>
      <c r="V343">
        <v>59.9</v>
      </c>
      <c r="W343">
        <v>40.1</v>
      </c>
      <c r="X343" t="s">
        <v>252</v>
      </c>
      <c r="Y343" t="s">
        <v>991</v>
      </c>
      <c r="Z343" t="s">
        <v>4885</v>
      </c>
      <c r="AA343" t="s">
        <v>2736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2117</v>
      </c>
    </row>
    <row r="344" spans="2:43" x14ac:dyDescent="0.25">
      <c r="B344" t="s">
        <v>450</v>
      </c>
      <c r="C344" t="s">
        <v>930</v>
      </c>
      <c r="D344">
        <v>0.375</v>
      </c>
      <c r="E344" t="s">
        <v>992</v>
      </c>
      <c r="F344" t="s">
        <v>993</v>
      </c>
      <c r="H344">
        <v>34.6</v>
      </c>
      <c r="I344">
        <v>27.7</v>
      </c>
      <c r="J344">
        <v>37.700000000000003</v>
      </c>
      <c r="K344">
        <v>62.3</v>
      </c>
      <c r="L344">
        <v>65.400000000000006</v>
      </c>
      <c r="M344">
        <v>72.3</v>
      </c>
      <c r="N344">
        <v>24.3</v>
      </c>
      <c r="O344">
        <v>47.8</v>
      </c>
      <c r="P344">
        <v>27.9</v>
      </c>
      <c r="Q344">
        <v>63.2</v>
      </c>
      <c r="R344">
        <v>80.3</v>
      </c>
      <c r="S344">
        <v>56.3</v>
      </c>
      <c r="T344">
        <v>43.7</v>
      </c>
      <c r="U344">
        <v>49.3</v>
      </c>
      <c r="V344">
        <v>60.6</v>
      </c>
      <c r="W344">
        <v>39.4</v>
      </c>
      <c r="X344" t="s">
        <v>4344</v>
      </c>
      <c r="Y344" t="s">
        <v>4345</v>
      </c>
      <c r="Z344" t="s">
        <v>4886</v>
      </c>
      <c r="AA344" t="s">
        <v>2130</v>
      </c>
      <c r="AB344" t="s">
        <v>2117</v>
      </c>
      <c r="AC344" t="s">
        <v>2116</v>
      </c>
      <c r="AD344" t="s">
        <v>2116</v>
      </c>
      <c r="AE344" t="s">
        <v>2117</v>
      </c>
      <c r="AF344" t="s">
        <v>2116</v>
      </c>
      <c r="AG344" t="s">
        <v>2117</v>
      </c>
      <c r="AH344" t="s">
        <v>2117</v>
      </c>
      <c r="AI344" t="s">
        <v>2116</v>
      </c>
      <c r="AJ344" t="s">
        <v>2116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2116</v>
      </c>
      <c r="AP344" t="s">
        <v>2117</v>
      </c>
      <c r="AQ344" t="s">
        <v>2116</v>
      </c>
    </row>
    <row r="345" spans="2:43" x14ac:dyDescent="0.25">
      <c r="B345" t="s">
        <v>947</v>
      </c>
      <c r="C345" t="s">
        <v>930</v>
      </c>
      <c r="D345">
        <v>0.375</v>
      </c>
      <c r="E345" t="s">
        <v>994</v>
      </c>
      <c r="F345" t="s">
        <v>995</v>
      </c>
      <c r="H345">
        <v>68.7</v>
      </c>
      <c r="I345">
        <v>22.5</v>
      </c>
      <c r="J345">
        <v>8.8000000000000007</v>
      </c>
      <c r="K345">
        <v>91.2</v>
      </c>
      <c r="L345">
        <v>31.3</v>
      </c>
      <c r="M345">
        <v>77.5</v>
      </c>
      <c r="N345">
        <v>43.8</v>
      </c>
      <c r="O345">
        <v>37.700000000000003</v>
      </c>
      <c r="P345">
        <v>18.5</v>
      </c>
      <c r="Q345">
        <v>76.2</v>
      </c>
      <c r="R345">
        <v>70.2</v>
      </c>
      <c r="S345">
        <v>43.3</v>
      </c>
      <c r="T345">
        <v>56.7</v>
      </c>
      <c r="U345">
        <v>67.2</v>
      </c>
      <c r="V345">
        <v>35.6</v>
      </c>
      <c r="W345">
        <v>64.400000000000006</v>
      </c>
      <c r="X345" t="s">
        <v>4442</v>
      </c>
      <c r="Y345" t="s">
        <v>270</v>
      </c>
      <c r="Z345" t="s">
        <v>4887</v>
      </c>
      <c r="AA345" t="s">
        <v>453</v>
      </c>
      <c r="AB345" t="s">
        <v>2117</v>
      </c>
      <c r="AC345" t="s">
        <v>2116</v>
      </c>
      <c r="AD345" t="s">
        <v>2116</v>
      </c>
      <c r="AE345" t="s">
        <v>2117</v>
      </c>
      <c r="AF345" t="s">
        <v>2116</v>
      </c>
      <c r="AG345" t="s">
        <v>2117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2116</v>
      </c>
      <c r="AM345" t="s">
        <v>2116</v>
      </c>
      <c r="AN345" t="s">
        <v>2117</v>
      </c>
      <c r="AO345" t="s">
        <v>2117</v>
      </c>
      <c r="AP345" t="s">
        <v>2116</v>
      </c>
      <c r="AQ345" t="s">
        <v>2117</v>
      </c>
    </row>
    <row r="346" spans="2:43" x14ac:dyDescent="0.25">
      <c r="B346" t="s">
        <v>476</v>
      </c>
      <c r="C346" t="s">
        <v>930</v>
      </c>
      <c r="D346">
        <v>0.375</v>
      </c>
      <c r="E346" t="s">
        <v>996</v>
      </c>
      <c r="F346" t="s">
        <v>997</v>
      </c>
      <c r="H346">
        <v>31.9</v>
      </c>
      <c r="I346">
        <v>27.8</v>
      </c>
      <c r="J346">
        <v>40.299999999999997</v>
      </c>
      <c r="K346">
        <v>59.7</v>
      </c>
      <c r="L346">
        <v>68.099999999999994</v>
      </c>
      <c r="M346">
        <v>72.2</v>
      </c>
      <c r="N346">
        <v>25.4</v>
      </c>
      <c r="O346">
        <v>44.1</v>
      </c>
      <c r="P346">
        <v>30.5</v>
      </c>
      <c r="Q346">
        <v>68.8</v>
      </c>
      <c r="R346">
        <v>80.099999999999994</v>
      </c>
      <c r="S346">
        <v>56</v>
      </c>
      <c r="T346">
        <v>44</v>
      </c>
      <c r="U346">
        <v>49.7</v>
      </c>
      <c r="V346">
        <v>60.2</v>
      </c>
      <c r="W346">
        <v>39.799999999999997</v>
      </c>
      <c r="X346" t="s">
        <v>996</v>
      </c>
      <c r="Y346" t="s">
        <v>1897</v>
      </c>
      <c r="Z346" t="s">
        <v>4888</v>
      </c>
      <c r="AA346" t="s">
        <v>459</v>
      </c>
      <c r="AB346" t="s">
        <v>2116</v>
      </c>
      <c r="AC346" t="s">
        <v>2117</v>
      </c>
      <c r="AD346" t="s">
        <v>2116</v>
      </c>
      <c r="AE346" t="s">
        <v>2117</v>
      </c>
      <c r="AF346" t="s">
        <v>2117</v>
      </c>
      <c r="AG346" t="s">
        <v>2116</v>
      </c>
      <c r="AH346" t="s">
        <v>2116</v>
      </c>
      <c r="AI346" t="s">
        <v>2117</v>
      </c>
      <c r="AJ346" t="s">
        <v>2116</v>
      </c>
      <c r="AK346" t="s">
        <v>2116</v>
      </c>
      <c r="AL346" t="s">
        <v>2117</v>
      </c>
      <c r="AM346" t="s">
        <v>2116</v>
      </c>
      <c r="AN346" t="s">
        <v>2117</v>
      </c>
      <c r="AO346" t="s">
        <v>2117</v>
      </c>
      <c r="AP346" t="s">
        <v>2117</v>
      </c>
      <c r="AQ346" t="s">
        <v>2116</v>
      </c>
    </row>
    <row r="347" spans="2:43" x14ac:dyDescent="0.25">
      <c r="B347" t="s">
        <v>476</v>
      </c>
      <c r="C347" t="s">
        <v>930</v>
      </c>
      <c r="D347">
        <v>0.375</v>
      </c>
      <c r="E347" t="s">
        <v>998</v>
      </c>
      <c r="F347" t="s">
        <v>999</v>
      </c>
      <c r="H347">
        <v>65.5</v>
      </c>
      <c r="I347">
        <v>22.5</v>
      </c>
      <c r="J347">
        <v>12</v>
      </c>
      <c r="K347">
        <v>88</v>
      </c>
      <c r="L347">
        <v>34.5</v>
      </c>
      <c r="M347">
        <v>77.5</v>
      </c>
      <c r="N347">
        <v>50.7</v>
      </c>
      <c r="O347">
        <v>33.299999999999997</v>
      </c>
      <c r="P347">
        <v>16</v>
      </c>
      <c r="Q347">
        <v>81</v>
      </c>
      <c r="R347">
        <v>90.6</v>
      </c>
      <c r="S347">
        <v>74.599999999999994</v>
      </c>
      <c r="T347">
        <v>25.4</v>
      </c>
      <c r="U347">
        <v>33.299999999999997</v>
      </c>
      <c r="V347">
        <v>65.400000000000006</v>
      </c>
      <c r="W347">
        <v>34.6</v>
      </c>
      <c r="X347" t="s">
        <v>4335</v>
      </c>
      <c r="Y347" t="s">
        <v>1327</v>
      </c>
      <c r="Z347" t="s">
        <v>4889</v>
      </c>
      <c r="AA347" t="s">
        <v>4037</v>
      </c>
      <c r="AB347" t="s">
        <v>2117</v>
      </c>
      <c r="AC347" t="s">
        <v>2116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2116</v>
      </c>
      <c r="AP347" t="s">
        <v>2117</v>
      </c>
      <c r="AQ347" t="s">
        <v>2116</v>
      </c>
    </row>
    <row r="348" spans="2:43" x14ac:dyDescent="0.25">
      <c r="B348" t="s">
        <v>1000</v>
      </c>
      <c r="C348" t="s">
        <v>930</v>
      </c>
      <c r="D348">
        <v>0.375</v>
      </c>
      <c r="E348" t="s">
        <v>1001</v>
      </c>
      <c r="F348" t="s">
        <v>1002</v>
      </c>
      <c r="H348">
        <v>0</v>
      </c>
      <c r="I348">
        <v>100</v>
      </c>
      <c r="J348">
        <v>0</v>
      </c>
      <c r="K348">
        <v>100</v>
      </c>
      <c r="L348">
        <v>100</v>
      </c>
      <c r="M348">
        <v>0</v>
      </c>
      <c r="N348">
        <v>0</v>
      </c>
      <c r="O348">
        <v>100</v>
      </c>
      <c r="P348">
        <v>0</v>
      </c>
      <c r="Q348">
        <v>0</v>
      </c>
      <c r="R348">
        <v>0</v>
      </c>
      <c r="S348">
        <v>0</v>
      </c>
      <c r="T348">
        <v>100</v>
      </c>
      <c r="U348">
        <v>100</v>
      </c>
      <c r="V348">
        <v>0</v>
      </c>
      <c r="W348">
        <v>100</v>
      </c>
      <c r="X348" t="s">
        <v>4328</v>
      </c>
      <c r="Y348" t="s">
        <v>4329</v>
      </c>
      <c r="Z348" t="s">
        <v>4890</v>
      </c>
      <c r="AA348" t="s">
        <v>2120</v>
      </c>
      <c r="AB348" t="s">
        <v>2116</v>
      </c>
      <c r="AC348" t="s">
        <v>2117</v>
      </c>
      <c r="AD348" t="s">
        <v>2116</v>
      </c>
      <c r="AE348" t="s">
        <v>2117</v>
      </c>
      <c r="AF348" t="s">
        <v>2117</v>
      </c>
      <c r="AG348" t="s">
        <v>2116</v>
      </c>
      <c r="AH348" t="s">
        <v>2116</v>
      </c>
      <c r="AI348" t="s">
        <v>2117</v>
      </c>
      <c r="AJ348" t="s">
        <v>2116</v>
      </c>
      <c r="AK348" t="s">
        <v>2116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25">
      <c r="B349" t="s">
        <v>1000</v>
      </c>
      <c r="C349" t="s">
        <v>930</v>
      </c>
      <c r="D349">
        <v>0.375</v>
      </c>
      <c r="E349" t="s">
        <v>1003</v>
      </c>
      <c r="F349" t="s">
        <v>1004</v>
      </c>
      <c r="H349">
        <v>0</v>
      </c>
      <c r="I349">
        <v>100</v>
      </c>
      <c r="J349">
        <v>0</v>
      </c>
      <c r="K349">
        <v>100</v>
      </c>
      <c r="L349">
        <v>100</v>
      </c>
      <c r="M349">
        <v>0</v>
      </c>
      <c r="N349">
        <v>0</v>
      </c>
      <c r="O349">
        <v>100</v>
      </c>
      <c r="P349">
        <v>0</v>
      </c>
      <c r="Q349">
        <v>0</v>
      </c>
      <c r="R349">
        <v>0</v>
      </c>
      <c r="S349">
        <v>0</v>
      </c>
      <c r="T349">
        <v>100</v>
      </c>
      <c r="U349">
        <v>100</v>
      </c>
      <c r="V349">
        <v>0</v>
      </c>
      <c r="W349">
        <v>100</v>
      </c>
      <c r="X349" t="s">
        <v>4416</v>
      </c>
      <c r="Y349" t="s">
        <v>4417</v>
      </c>
      <c r="Z349" t="s">
        <v>4891</v>
      </c>
      <c r="AA349" t="s">
        <v>462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2116</v>
      </c>
      <c r="AI349" t="s">
        <v>2117</v>
      </c>
      <c r="AJ349" t="s">
        <v>2116</v>
      </c>
      <c r="AK349" t="s">
        <v>2116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2117</v>
      </c>
      <c r="AQ349" t="s">
        <v>2116</v>
      </c>
    </row>
    <row r="350" spans="2:43" x14ac:dyDescent="0.25">
      <c r="B350" t="s">
        <v>1000</v>
      </c>
      <c r="C350" t="s">
        <v>930</v>
      </c>
      <c r="D350">
        <v>0.375</v>
      </c>
      <c r="E350" t="s">
        <v>1005</v>
      </c>
      <c r="F350" t="s">
        <v>1006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">
        <v>4297</v>
      </c>
      <c r="Y350" t="s">
        <v>4298</v>
      </c>
      <c r="Z350" t="s">
        <v>4892</v>
      </c>
      <c r="AA350" t="s">
        <v>453</v>
      </c>
      <c r="AB350" t="s">
        <v>2117</v>
      </c>
      <c r="AC350" t="s">
        <v>2116</v>
      </c>
      <c r="AD350" t="s">
        <v>2116</v>
      </c>
      <c r="AE350" t="s">
        <v>2117</v>
      </c>
      <c r="AF350" t="s">
        <v>2116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2116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25">
      <c r="B351" t="s">
        <v>1007</v>
      </c>
      <c r="C351" t="s">
        <v>930</v>
      </c>
      <c r="D351">
        <v>0.375</v>
      </c>
      <c r="E351" t="s">
        <v>1008</v>
      </c>
      <c r="F351" t="s">
        <v>1009</v>
      </c>
      <c r="H351">
        <v>43.1</v>
      </c>
      <c r="I351">
        <v>31</v>
      </c>
      <c r="J351">
        <v>25.9</v>
      </c>
      <c r="K351">
        <v>74.099999999999994</v>
      </c>
      <c r="L351">
        <v>56.9</v>
      </c>
      <c r="M351">
        <v>69</v>
      </c>
      <c r="N351">
        <v>30</v>
      </c>
      <c r="O351">
        <v>47.9</v>
      </c>
      <c r="P351">
        <v>22.1</v>
      </c>
      <c r="Q351">
        <v>62.7</v>
      </c>
      <c r="R351">
        <v>66</v>
      </c>
      <c r="S351">
        <v>37.9</v>
      </c>
      <c r="T351">
        <v>62.1</v>
      </c>
      <c r="U351">
        <v>67.400000000000006</v>
      </c>
      <c r="V351">
        <v>45</v>
      </c>
      <c r="W351">
        <v>55</v>
      </c>
      <c r="X351" t="s">
        <v>1008</v>
      </c>
      <c r="Y351" t="s">
        <v>1009</v>
      </c>
      <c r="Z351" t="s">
        <v>4893</v>
      </c>
      <c r="AA351" t="s">
        <v>2736</v>
      </c>
      <c r="AB351" t="s">
        <v>2116</v>
      </c>
      <c r="AC351" t="s">
        <v>2117</v>
      </c>
      <c r="AD351" t="s">
        <v>2116</v>
      </c>
      <c r="AE351" t="s">
        <v>2117</v>
      </c>
      <c r="AF351" t="s">
        <v>2117</v>
      </c>
      <c r="AG351" t="s">
        <v>2116</v>
      </c>
      <c r="AH351" t="s">
        <v>2116</v>
      </c>
      <c r="AI351" t="s">
        <v>2117</v>
      </c>
      <c r="AJ351" t="s">
        <v>2116</v>
      </c>
      <c r="AK351" t="s">
        <v>2116</v>
      </c>
      <c r="AL351" t="s">
        <v>2116</v>
      </c>
      <c r="AM351" t="s">
        <v>2116</v>
      </c>
      <c r="AN351" t="s">
        <v>2117</v>
      </c>
      <c r="AO351" t="s">
        <v>2117</v>
      </c>
      <c r="AP351" t="s">
        <v>2116</v>
      </c>
      <c r="AQ351" t="s">
        <v>2117</v>
      </c>
    </row>
    <row r="352" spans="2:43" x14ac:dyDescent="0.25">
      <c r="B352" t="s">
        <v>465</v>
      </c>
      <c r="C352" t="s">
        <v>930</v>
      </c>
      <c r="D352">
        <v>0.39583333333333331</v>
      </c>
      <c r="E352" t="s">
        <v>1010</v>
      </c>
      <c r="F352" t="s">
        <v>1011</v>
      </c>
      <c r="H352">
        <v>54.2</v>
      </c>
      <c r="I352">
        <v>24.5</v>
      </c>
      <c r="J352">
        <v>21.4</v>
      </c>
      <c r="K352">
        <v>78.599999999999994</v>
      </c>
      <c r="L352">
        <v>45.8</v>
      </c>
      <c r="M352">
        <v>75.5</v>
      </c>
      <c r="N352">
        <v>44.9</v>
      </c>
      <c r="O352">
        <v>34.5</v>
      </c>
      <c r="P352">
        <v>20.6</v>
      </c>
      <c r="Q352">
        <v>81.5</v>
      </c>
      <c r="R352">
        <v>85.8</v>
      </c>
      <c r="S352">
        <v>65.2</v>
      </c>
      <c r="T352">
        <v>34.799999999999997</v>
      </c>
      <c r="U352">
        <v>41.4</v>
      </c>
      <c r="V352">
        <v>64.2</v>
      </c>
      <c r="W352">
        <v>35.799999999999997</v>
      </c>
      <c r="X352" t="s">
        <v>1938</v>
      </c>
      <c r="Y352" t="s">
        <v>1011</v>
      </c>
      <c r="Z352" t="s">
        <v>4894</v>
      </c>
      <c r="AA352" t="s">
        <v>461</v>
      </c>
      <c r="AB352" t="s">
        <v>2116</v>
      </c>
      <c r="AC352" t="s">
        <v>2116</v>
      </c>
      <c r="AD352" t="s">
        <v>2117</v>
      </c>
      <c r="AE352" t="s">
        <v>2116</v>
      </c>
      <c r="AF352" t="s">
        <v>2117</v>
      </c>
      <c r="AG352" t="s">
        <v>2117</v>
      </c>
      <c r="AH352" t="s">
        <v>2116</v>
      </c>
      <c r="AI352" t="s">
        <v>2116</v>
      </c>
      <c r="AJ352" t="s">
        <v>2117</v>
      </c>
      <c r="AK352" t="s">
        <v>2117</v>
      </c>
      <c r="AL352" t="s">
        <v>2117</v>
      </c>
      <c r="AM352" t="s">
        <v>2117</v>
      </c>
      <c r="AN352" t="s">
        <v>2116</v>
      </c>
      <c r="AO352" t="s">
        <v>2116</v>
      </c>
      <c r="AP352" t="s">
        <v>2117</v>
      </c>
      <c r="AQ352" t="s">
        <v>2116</v>
      </c>
    </row>
    <row r="353" spans="2:43" x14ac:dyDescent="0.25">
      <c r="B353" t="s">
        <v>1012</v>
      </c>
      <c r="C353" t="s">
        <v>930</v>
      </c>
      <c r="D353">
        <v>0.39583333333333331</v>
      </c>
      <c r="E353" t="s">
        <v>1013</v>
      </c>
      <c r="F353" t="s">
        <v>1014</v>
      </c>
      <c r="H353">
        <v>0</v>
      </c>
      <c r="I353">
        <v>100</v>
      </c>
      <c r="J353">
        <v>0</v>
      </c>
      <c r="K353">
        <v>100</v>
      </c>
      <c r="L353">
        <v>100</v>
      </c>
      <c r="M353">
        <v>0</v>
      </c>
      <c r="N353">
        <v>0</v>
      </c>
      <c r="O353">
        <v>100</v>
      </c>
      <c r="P353">
        <v>0</v>
      </c>
      <c r="Q353">
        <v>0</v>
      </c>
      <c r="R353">
        <v>0</v>
      </c>
      <c r="S353">
        <v>0</v>
      </c>
      <c r="T353">
        <v>100</v>
      </c>
      <c r="U353">
        <v>100</v>
      </c>
      <c r="V353">
        <v>0</v>
      </c>
      <c r="W353">
        <v>100</v>
      </c>
      <c r="X353" t="s">
        <v>4388</v>
      </c>
      <c r="Y353" t="s">
        <v>1014</v>
      </c>
      <c r="Z353" t="s">
        <v>4895</v>
      </c>
      <c r="AA353" t="s">
        <v>2125</v>
      </c>
      <c r="AB353" t="s">
        <v>2117</v>
      </c>
      <c r="AC353" t="s">
        <v>2116</v>
      </c>
      <c r="AD353" t="s">
        <v>2116</v>
      </c>
      <c r="AE353" t="s">
        <v>2117</v>
      </c>
      <c r="AF353" t="s">
        <v>2116</v>
      </c>
      <c r="AG353" t="s">
        <v>2117</v>
      </c>
      <c r="AH353" t="s">
        <v>2116</v>
      </c>
      <c r="AI353" t="s">
        <v>2117</v>
      </c>
      <c r="AJ353" t="s">
        <v>2116</v>
      </c>
      <c r="AK353" t="s">
        <v>2116</v>
      </c>
      <c r="AL353" t="s">
        <v>2117</v>
      </c>
      <c r="AM353" t="s">
        <v>2116</v>
      </c>
      <c r="AN353" t="s">
        <v>2117</v>
      </c>
      <c r="AO353" t="s">
        <v>2117</v>
      </c>
      <c r="AP353" t="s">
        <v>2116</v>
      </c>
      <c r="AQ353" t="s">
        <v>2117</v>
      </c>
    </row>
    <row r="354" spans="2:43" x14ac:dyDescent="0.25">
      <c r="B354" t="s">
        <v>1015</v>
      </c>
      <c r="C354" t="s">
        <v>930</v>
      </c>
      <c r="D354">
        <v>0.40625</v>
      </c>
      <c r="E354" t="s">
        <v>1016</v>
      </c>
      <c r="F354" t="s">
        <v>1017</v>
      </c>
      <c r="H354">
        <v>0</v>
      </c>
      <c r="I354">
        <v>100</v>
      </c>
      <c r="J354">
        <v>0</v>
      </c>
      <c r="K354">
        <v>100</v>
      </c>
      <c r="L354">
        <v>100</v>
      </c>
      <c r="M354">
        <v>0</v>
      </c>
      <c r="N354">
        <v>0</v>
      </c>
      <c r="O354">
        <v>100</v>
      </c>
      <c r="P354">
        <v>0</v>
      </c>
      <c r="Q354">
        <v>0</v>
      </c>
      <c r="R354">
        <v>0</v>
      </c>
      <c r="S354">
        <v>0</v>
      </c>
      <c r="T354">
        <v>100</v>
      </c>
      <c r="U354">
        <v>100</v>
      </c>
      <c r="V354">
        <v>0</v>
      </c>
      <c r="W354">
        <v>100</v>
      </c>
      <c r="X354" t="s">
        <v>1016</v>
      </c>
      <c r="Y354" t="s">
        <v>1017</v>
      </c>
      <c r="Z354" t="s">
        <v>4896</v>
      </c>
      <c r="AA354" t="s">
        <v>460</v>
      </c>
      <c r="AB354" t="s">
        <v>2116</v>
      </c>
      <c r="AC354" t="s">
        <v>2116</v>
      </c>
      <c r="AD354" t="s">
        <v>2117</v>
      </c>
      <c r="AE354" t="s">
        <v>2116</v>
      </c>
      <c r="AF354" t="s">
        <v>2117</v>
      </c>
      <c r="AG354" t="s">
        <v>2117</v>
      </c>
      <c r="AH354" t="s">
        <v>2116</v>
      </c>
      <c r="AI354" t="s">
        <v>2116</v>
      </c>
      <c r="AJ354" t="s">
        <v>2117</v>
      </c>
      <c r="AK354" t="s">
        <v>2117</v>
      </c>
      <c r="AL354" t="s">
        <v>2117</v>
      </c>
      <c r="AM354" t="s">
        <v>2117</v>
      </c>
      <c r="AN354" t="s">
        <v>2116</v>
      </c>
      <c r="AO354" t="s">
        <v>2117</v>
      </c>
      <c r="AP354" t="s">
        <v>2117</v>
      </c>
      <c r="AQ354" t="s">
        <v>2116</v>
      </c>
    </row>
    <row r="355" spans="2:43" x14ac:dyDescent="0.25">
      <c r="B355" t="s">
        <v>584</v>
      </c>
      <c r="C355" t="s">
        <v>930</v>
      </c>
      <c r="D355">
        <v>0.41666666666666669</v>
      </c>
      <c r="E355" t="s">
        <v>1018</v>
      </c>
      <c r="F355" t="s">
        <v>1019</v>
      </c>
      <c r="H355">
        <v>50</v>
      </c>
      <c r="I355">
        <v>28.6</v>
      </c>
      <c r="J355">
        <v>21.4</v>
      </c>
      <c r="K355">
        <v>78.599999999999994</v>
      </c>
      <c r="L355">
        <v>50</v>
      </c>
      <c r="M355">
        <v>71.400000000000006</v>
      </c>
      <c r="N355">
        <v>27.6</v>
      </c>
      <c r="O355">
        <v>47.4</v>
      </c>
      <c r="P355">
        <v>25.1</v>
      </c>
      <c r="Q355">
        <v>63.8</v>
      </c>
      <c r="R355">
        <v>69.900000000000006</v>
      </c>
      <c r="S355">
        <v>42.4</v>
      </c>
      <c r="T355">
        <v>57.6</v>
      </c>
      <c r="U355">
        <v>63.8</v>
      </c>
      <c r="V355">
        <v>46.9</v>
      </c>
      <c r="W355">
        <v>53.1</v>
      </c>
      <c r="X355" t="s">
        <v>4435</v>
      </c>
      <c r="Y355" t="s">
        <v>4436</v>
      </c>
      <c r="Z355" t="s">
        <v>4897</v>
      </c>
      <c r="AA355" t="s">
        <v>459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2117</v>
      </c>
      <c r="AI355" t="s">
        <v>2116</v>
      </c>
      <c r="AJ355" t="s">
        <v>2116</v>
      </c>
      <c r="AK355" t="s">
        <v>2117</v>
      </c>
      <c r="AL355" t="s">
        <v>2117</v>
      </c>
      <c r="AM355" t="s">
        <v>2116</v>
      </c>
      <c r="AN355" t="s">
        <v>2117</v>
      </c>
      <c r="AO355" t="s">
        <v>2117</v>
      </c>
      <c r="AP355" t="s">
        <v>2117</v>
      </c>
      <c r="AQ355" t="s">
        <v>2116</v>
      </c>
    </row>
    <row r="356" spans="2:43" x14ac:dyDescent="0.25">
      <c r="B356" t="s">
        <v>947</v>
      </c>
      <c r="C356" t="s">
        <v>930</v>
      </c>
      <c r="D356">
        <v>0.41666666666666669</v>
      </c>
      <c r="E356" t="s">
        <v>1020</v>
      </c>
      <c r="F356" t="s">
        <v>1021</v>
      </c>
      <c r="H356">
        <v>6.9</v>
      </c>
      <c r="I356">
        <v>47.3</v>
      </c>
      <c r="J356">
        <v>45.8</v>
      </c>
      <c r="K356">
        <v>54.2</v>
      </c>
      <c r="L356">
        <v>93.1</v>
      </c>
      <c r="M356">
        <v>52.7</v>
      </c>
      <c r="N356">
        <v>0</v>
      </c>
      <c r="O356">
        <v>82.8</v>
      </c>
      <c r="P356">
        <v>17.2</v>
      </c>
      <c r="Q356">
        <v>17.2</v>
      </c>
      <c r="R356">
        <v>24.4</v>
      </c>
      <c r="S356">
        <v>6.8</v>
      </c>
      <c r="T356">
        <v>93.2</v>
      </c>
      <c r="U356">
        <v>96.2</v>
      </c>
      <c r="V356">
        <v>8.6</v>
      </c>
      <c r="W356">
        <v>91.4</v>
      </c>
      <c r="X356" t="s">
        <v>1020</v>
      </c>
      <c r="Y356" t="s">
        <v>4409</v>
      </c>
      <c r="Z356" t="s">
        <v>4898</v>
      </c>
      <c r="AA356" t="s">
        <v>447</v>
      </c>
      <c r="AB356" t="s">
        <v>2116</v>
      </c>
      <c r="AC356" t="s">
        <v>2117</v>
      </c>
      <c r="AD356" t="s">
        <v>2116</v>
      </c>
      <c r="AE356" t="s">
        <v>2117</v>
      </c>
      <c r="AF356" t="s">
        <v>2117</v>
      </c>
      <c r="AG356" t="s">
        <v>2116</v>
      </c>
      <c r="AH356" t="s">
        <v>2116</v>
      </c>
      <c r="AI356" t="s">
        <v>2117</v>
      </c>
      <c r="AJ356" t="s">
        <v>2116</v>
      </c>
      <c r="AK356" t="s">
        <v>2116</v>
      </c>
      <c r="AL356" t="s">
        <v>2116</v>
      </c>
      <c r="AM356" t="s">
        <v>2116</v>
      </c>
      <c r="AN356" t="s">
        <v>2117</v>
      </c>
      <c r="AO356" t="s">
        <v>2117</v>
      </c>
      <c r="AP356" t="s">
        <v>2116</v>
      </c>
      <c r="AQ356" t="s">
        <v>2117</v>
      </c>
    </row>
    <row r="357" spans="2:43" x14ac:dyDescent="0.25">
      <c r="B357" t="s">
        <v>451</v>
      </c>
      <c r="C357" t="s">
        <v>930</v>
      </c>
      <c r="D357">
        <v>0.41666666666666669</v>
      </c>
      <c r="E357" t="s">
        <v>1022</v>
      </c>
      <c r="F357" t="s">
        <v>1023</v>
      </c>
      <c r="H357">
        <v>45.4</v>
      </c>
      <c r="I357">
        <v>26.9</v>
      </c>
      <c r="J357">
        <v>27.8</v>
      </c>
      <c r="K357">
        <v>72.2</v>
      </c>
      <c r="L357">
        <v>54.6</v>
      </c>
      <c r="M357">
        <v>73.099999999999994</v>
      </c>
      <c r="N357">
        <v>31.6</v>
      </c>
      <c r="O357">
        <v>42</v>
      </c>
      <c r="P357">
        <v>26.4</v>
      </c>
      <c r="Q357">
        <v>72</v>
      </c>
      <c r="R357">
        <v>80.5</v>
      </c>
      <c r="S357">
        <v>56.6</v>
      </c>
      <c r="T357">
        <v>43.4</v>
      </c>
      <c r="U357">
        <v>49.3</v>
      </c>
      <c r="V357">
        <v>59.9</v>
      </c>
      <c r="W357">
        <v>40.1</v>
      </c>
      <c r="X357" t="s">
        <v>4414</v>
      </c>
      <c r="Y357" t="s">
        <v>4415</v>
      </c>
      <c r="Z357" t="s">
        <v>4899</v>
      </c>
      <c r="AA357" t="s">
        <v>462</v>
      </c>
      <c r="AB357" t="s">
        <v>2117</v>
      </c>
      <c r="AC357" t="s">
        <v>2116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2117</v>
      </c>
      <c r="AM357" t="s">
        <v>2117</v>
      </c>
      <c r="AN357" t="s">
        <v>2116</v>
      </c>
      <c r="AO357" t="s">
        <v>2117</v>
      </c>
      <c r="AP357" t="s">
        <v>2117</v>
      </c>
      <c r="AQ357" t="s">
        <v>2116</v>
      </c>
    </row>
    <row r="358" spans="2:43" x14ac:dyDescent="0.25">
      <c r="B358" t="s">
        <v>1024</v>
      </c>
      <c r="C358" t="s">
        <v>930</v>
      </c>
      <c r="D358">
        <v>0.44791666666666669</v>
      </c>
      <c r="E358" t="s">
        <v>1025</v>
      </c>
      <c r="F358" t="s">
        <v>1026</v>
      </c>
      <c r="H358">
        <v>0</v>
      </c>
      <c r="I358">
        <v>100</v>
      </c>
      <c r="J358">
        <v>0</v>
      </c>
      <c r="K358">
        <v>100</v>
      </c>
      <c r="L358">
        <v>100</v>
      </c>
      <c r="M358">
        <v>0</v>
      </c>
      <c r="N358">
        <v>0</v>
      </c>
      <c r="O358">
        <v>100</v>
      </c>
      <c r="P358">
        <v>0</v>
      </c>
      <c r="Q358">
        <v>0</v>
      </c>
      <c r="R358">
        <v>0</v>
      </c>
      <c r="S358">
        <v>0</v>
      </c>
      <c r="T358">
        <v>100</v>
      </c>
      <c r="U358">
        <v>100</v>
      </c>
      <c r="V358">
        <v>0</v>
      </c>
      <c r="W358">
        <v>100</v>
      </c>
      <c r="X358" t="s">
        <v>1025</v>
      </c>
      <c r="Y358" t="s">
        <v>1026</v>
      </c>
      <c r="Z358" t="s">
        <v>4900</v>
      </c>
      <c r="AA358" t="s">
        <v>2120</v>
      </c>
      <c r="AB358" t="s">
        <v>2116</v>
      </c>
      <c r="AC358" t="s">
        <v>2117</v>
      </c>
      <c r="AD358" t="s">
        <v>2116</v>
      </c>
      <c r="AE358" t="s">
        <v>2117</v>
      </c>
      <c r="AF358" t="s">
        <v>2117</v>
      </c>
      <c r="AG358" t="s">
        <v>2116</v>
      </c>
      <c r="AH358" t="s">
        <v>2116</v>
      </c>
      <c r="AI358" t="s">
        <v>2117</v>
      </c>
      <c r="AJ358" t="s">
        <v>2116</v>
      </c>
      <c r="AK358" t="s">
        <v>2116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25">
      <c r="B359" t="s">
        <v>584</v>
      </c>
      <c r="C359" t="s">
        <v>930</v>
      </c>
      <c r="D359">
        <v>0.45833333333333331</v>
      </c>
      <c r="E359" t="s">
        <v>1027</v>
      </c>
      <c r="F359" t="s">
        <v>1028</v>
      </c>
      <c r="H359">
        <v>51.1</v>
      </c>
      <c r="I359">
        <v>28.2</v>
      </c>
      <c r="J359">
        <v>20.8</v>
      </c>
      <c r="K359">
        <v>79.2</v>
      </c>
      <c r="L359">
        <v>48.9</v>
      </c>
      <c r="M359">
        <v>71.8</v>
      </c>
      <c r="N359">
        <v>41.7</v>
      </c>
      <c r="O359">
        <v>44</v>
      </c>
      <c r="P359">
        <v>14.3</v>
      </c>
      <c r="Q359">
        <v>65.7</v>
      </c>
      <c r="R359">
        <v>70.7</v>
      </c>
      <c r="S359">
        <v>43.5</v>
      </c>
      <c r="T359">
        <v>56.5</v>
      </c>
      <c r="U359">
        <v>63</v>
      </c>
      <c r="V359">
        <v>47.3</v>
      </c>
      <c r="W359">
        <v>52.7</v>
      </c>
      <c r="X359" t="s">
        <v>4433</v>
      </c>
      <c r="Y359" t="s">
        <v>4434</v>
      </c>
      <c r="Z359" t="s">
        <v>4901</v>
      </c>
      <c r="AA359" t="s">
        <v>4037</v>
      </c>
      <c r="AB359" t="s">
        <v>2117</v>
      </c>
      <c r="AC359" t="s">
        <v>2116</v>
      </c>
      <c r="AD359" t="s">
        <v>2116</v>
      </c>
      <c r="AE359" t="s">
        <v>2117</v>
      </c>
      <c r="AF359" t="s">
        <v>2116</v>
      </c>
      <c r="AG359" t="s">
        <v>2117</v>
      </c>
      <c r="AH359" t="s">
        <v>2117</v>
      </c>
      <c r="AI359" t="s">
        <v>2116</v>
      </c>
      <c r="AJ359" t="s">
        <v>2116</v>
      </c>
      <c r="AK359" t="s">
        <v>2117</v>
      </c>
      <c r="AL359" t="s">
        <v>2117</v>
      </c>
      <c r="AM359" t="s">
        <v>2117</v>
      </c>
      <c r="AN359" t="s">
        <v>2116</v>
      </c>
      <c r="AO359" t="s">
        <v>2116</v>
      </c>
      <c r="AP359" t="s">
        <v>2117</v>
      </c>
      <c r="AQ359" t="s">
        <v>2116</v>
      </c>
    </row>
    <row r="360" spans="2:43" x14ac:dyDescent="0.25">
      <c r="B360" t="s">
        <v>584</v>
      </c>
      <c r="C360" t="s">
        <v>930</v>
      </c>
      <c r="D360">
        <v>0.45833333333333331</v>
      </c>
      <c r="E360" t="s">
        <v>1029</v>
      </c>
      <c r="F360" t="s">
        <v>1030</v>
      </c>
      <c r="H360">
        <v>46.4</v>
      </c>
      <c r="I360">
        <v>28.1</v>
      </c>
      <c r="J360">
        <v>25.5</v>
      </c>
      <c r="K360">
        <v>74.5</v>
      </c>
      <c r="L360">
        <v>53.6</v>
      </c>
      <c r="M360">
        <v>71.900000000000006</v>
      </c>
      <c r="N360">
        <v>39.6</v>
      </c>
      <c r="O360">
        <v>42.7</v>
      </c>
      <c r="P360">
        <v>17.7</v>
      </c>
      <c r="Q360">
        <v>68.8</v>
      </c>
      <c r="R360">
        <v>74.7</v>
      </c>
      <c r="S360">
        <v>48.5</v>
      </c>
      <c r="T360">
        <v>51.5</v>
      </c>
      <c r="U360">
        <v>57.5</v>
      </c>
      <c r="V360">
        <v>53.1</v>
      </c>
      <c r="W360">
        <v>46.9</v>
      </c>
      <c r="X360" t="s">
        <v>870</v>
      </c>
      <c r="Y360" t="s">
        <v>4437</v>
      </c>
      <c r="Z360" t="s">
        <v>4902</v>
      </c>
      <c r="AA360" t="s">
        <v>462</v>
      </c>
      <c r="AB360" t="s">
        <v>2117</v>
      </c>
      <c r="AC360" t="s">
        <v>2116</v>
      </c>
      <c r="AD360" t="s">
        <v>2116</v>
      </c>
      <c r="AE360" t="s">
        <v>2117</v>
      </c>
      <c r="AF360" t="s">
        <v>2116</v>
      </c>
      <c r="AG360" t="s">
        <v>2117</v>
      </c>
      <c r="AH360" t="s">
        <v>2117</v>
      </c>
      <c r="AI360" t="s">
        <v>2116</v>
      </c>
      <c r="AJ360" t="s">
        <v>2116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2117</v>
      </c>
      <c r="AP360" t="s">
        <v>2117</v>
      </c>
      <c r="AQ360" t="s">
        <v>2116</v>
      </c>
    </row>
    <row r="361" spans="2:43" x14ac:dyDescent="0.25">
      <c r="B361" t="s">
        <v>982</v>
      </c>
      <c r="C361" t="s">
        <v>930</v>
      </c>
      <c r="D361">
        <v>0.45833333333333331</v>
      </c>
      <c r="E361" t="s">
        <v>1031</v>
      </c>
      <c r="F361" t="s">
        <v>1032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">
        <v>1942</v>
      </c>
      <c r="Y361" t="s">
        <v>1032</v>
      </c>
      <c r="Z361" t="s">
        <v>4903</v>
      </c>
      <c r="AA361" t="s">
        <v>2169</v>
      </c>
      <c r="AB361" t="s">
        <v>2117</v>
      </c>
      <c r="AC361" t="s">
        <v>2116</v>
      </c>
      <c r="AD361" t="s">
        <v>2116</v>
      </c>
      <c r="AE361" t="s">
        <v>2117</v>
      </c>
      <c r="AF361" t="s">
        <v>2116</v>
      </c>
      <c r="AG361" t="s">
        <v>2117</v>
      </c>
      <c r="AH361" t="s">
        <v>2116</v>
      </c>
      <c r="AI361" t="s">
        <v>2116</v>
      </c>
      <c r="AJ361" t="s">
        <v>2117</v>
      </c>
      <c r="AK361" t="s">
        <v>2117</v>
      </c>
      <c r="AL361" t="s">
        <v>2117</v>
      </c>
      <c r="AM361" t="s">
        <v>2117</v>
      </c>
      <c r="AN361" t="s">
        <v>2116</v>
      </c>
      <c r="AO361" t="s">
        <v>2116</v>
      </c>
      <c r="AP361" t="s">
        <v>2117</v>
      </c>
      <c r="AQ361" t="s">
        <v>2116</v>
      </c>
    </row>
    <row r="362" spans="2:43" x14ac:dyDescent="0.25">
      <c r="B362" t="s">
        <v>1033</v>
      </c>
      <c r="C362" t="s">
        <v>930</v>
      </c>
      <c r="D362">
        <v>0.45833333333333331</v>
      </c>
      <c r="E362" t="s">
        <v>1034</v>
      </c>
      <c r="F362" t="s">
        <v>1035</v>
      </c>
      <c r="H362">
        <v>57.9</v>
      </c>
      <c r="I362">
        <v>26.5</v>
      </c>
      <c r="J362">
        <v>15.6</v>
      </c>
      <c r="K362">
        <v>84.4</v>
      </c>
      <c r="L362">
        <v>42.1</v>
      </c>
      <c r="M362">
        <v>73.5</v>
      </c>
      <c r="N362">
        <v>30.5</v>
      </c>
      <c r="O362">
        <v>34.9</v>
      </c>
      <c r="P362">
        <v>34.700000000000003</v>
      </c>
      <c r="Q362">
        <v>83.3</v>
      </c>
      <c r="R362">
        <v>95.8</v>
      </c>
      <c r="S362">
        <v>86</v>
      </c>
      <c r="T362">
        <v>14</v>
      </c>
      <c r="U362">
        <v>19</v>
      </c>
      <c r="V362">
        <v>79.5</v>
      </c>
      <c r="W362">
        <v>20.5</v>
      </c>
      <c r="X362" t="s">
        <v>1409</v>
      </c>
      <c r="Y362" t="s">
        <v>1035</v>
      </c>
      <c r="Z362" t="s">
        <v>4904</v>
      </c>
      <c r="AA362" t="s">
        <v>456</v>
      </c>
      <c r="AB362" t="s">
        <v>2116</v>
      </c>
      <c r="AC362" t="s">
        <v>2116</v>
      </c>
      <c r="AD362" t="s">
        <v>2117</v>
      </c>
      <c r="AE362" t="s">
        <v>2116</v>
      </c>
      <c r="AF362" t="s">
        <v>2117</v>
      </c>
      <c r="AG362" t="s">
        <v>2117</v>
      </c>
      <c r="AH362" t="s">
        <v>2116</v>
      </c>
      <c r="AI362" t="s">
        <v>2117</v>
      </c>
      <c r="AJ362" t="s">
        <v>2116</v>
      </c>
      <c r="AK362" t="s">
        <v>2116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25">
      <c r="B363" t="s">
        <v>474</v>
      </c>
      <c r="C363" t="s">
        <v>930</v>
      </c>
      <c r="D363">
        <v>0.45833333333333331</v>
      </c>
      <c r="E363" t="s">
        <v>1036</v>
      </c>
      <c r="F363" t="s">
        <v>243</v>
      </c>
      <c r="H363">
        <v>49.7</v>
      </c>
      <c r="I363">
        <v>27</v>
      </c>
      <c r="J363">
        <v>23.3</v>
      </c>
      <c r="K363">
        <v>76.7</v>
      </c>
      <c r="L363">
        <v>50.3</v>
      </c>
      <c r="M363">
        <v>73</v>
      </c>
      <c r="N363">
        <v>35.200000000000003</v>
      </c>
      <c r="O363">
        <v>43.1</v>
      </c>
      <c r="P363">
        <v>21.7</v>
      </c>
      <c r="Q363">
        <v>69.5</v>
      </c>
      <c r="R363">
        <v>76.8</v>
      </c>
      <c r="S363">
        <v>51.3</v>
      </c>
      <c r="T363">
        <v>48.7</v>
      </c>
      <c r="U363">
        <v>55</v>
      </c>
      <c r="V363">
        <v>54.4</v>
      </c>
      <c r="W363">
        <v>45.6</v>
      </c>
      <c r="X363" t="s">
        <v>1036</v>
      </c>
      <c r="Y363" t="s">
        <v>297</v>
      </c>
      <c r="Z363" t="s">
        <v>4905</v>
      </c>
      <c r="AA363" t="s">
        <v>453</v>
      </c>
      <c r="AB363" t="s">
        <v>2117</v>
      </c>
      <c r="AC363" t="s">
        <v>2116</v>
      </c>
      <c r="AD363" t="s">
        <v>2116</v>
      </c>
      <c r="AE363" t="s">
        <v>2117</v>
      </c>
      <c r="AF363" t="s">
        <v>2116</v>
      </c>
      <c r="AG363" t="s">
        <v>2117</v>
      </c>
      <c r="AH363" t="s">
        <v>2117</v>
      </c>
      <c r="AI363" t="s">
        <v>2116</v>
      </c>
      <c r="AJ363" t="s">
        <v>2116</v>
      </c>
      <c r="AK363" t="s">
        <v>2117</v>
      </c>
      <c r="AL363" t="s">
        <v>2116</v>
      </c>
      <c r="AM363" t="s">
        <v>2116</v>
      </c>
      <c r="AN363" t="s">
        <v>2117</v>
      </c>
      <c r="AO363" t="s">
        <v>2117</v>
      </c>
      <c r="AP363" t="s">
        <v>2116</v>
      </c>
      <c r="AQ363" t="s">
        <v>2117</v>
      </c>
    </row>
    <row r="364" spans="2:43" x14ac:dyDescent="0.25">
      <c r="B364" t="s">
        <v>947</v>
      </c>
      <c r="C364" t="s">
        <v>930</v>
      </c>
      <c r="D364">
        <v>0.45833333333333331</v>
      </c>
      <c r="E364" t="s">
        <v>1039</v>
      </c>
      <c r="F364" t="s">
        <v>1040</v>
      </c>
      <c r="H364">
        <v>54.1</v>
      </c>
      <c r="I364">
        <v>29.6</v>
      </c>
      <c r="J364">
        <v>16.399999999999999</v>
      </c>
      <c r="K364">
        <v>83.6</v>
      </c>
      <c r="L364">
        <v>45.9</v>
      </c>
      <c r="M364">
        <v>70.400000000000006</v>
      </c>
      <c r="N364">
        <v>36.299999999999997</v>
      </c>
      <c r="O364">
        <v>58.1</v>
      </c>
      <c r="P364">
        <v>5.6</v>
      </c>
      <c r="Q364">
        <v>44.9</v>
      </c>
      <c r="R364">
        <v>61.5</v>
      </c>
      <c r="S364">
        <v>33.299999999999997</v>
      </c>
      <c r="T364">
        <v>66.7</v>
      </c>
      <c r="U364">
        <v>73.3</v>
      </c>
      <c r="V364">
        <v>36.700000000000003</v>
      </c>
      <c r="W364">
        <v>63.3</v>
      </c>
      <c r="X364" t="s">
        <v>1039</v>
      </c>
      <c r="Y364" t="s">
        <v>1040</v>
      </c>
      <c r="Z364" t="s">
        <v>4906</v>
      </c>
      <c r="AA364" t="s">
        <v>459</v>
      </c>
      <c r="AB364" t="s">
        <v>2116</v>
      </c>
      <c r="AC364" t="s">
        <v>2117</v>
      </c>
      <c r="AD364" t="s">
        <v>2116</v>
      </c>
      <c r="AE364" t="s">
        <v>2117</v>
      </c>
      <c r="AF364" t="s">
        <v>2117</v>
      </c>
      <c r="AG364" t="s">
        <v>2116</v>
      </c>
      <c r="AH364" t="s">
        <v>2116</v>
      </c>
      <c r="AI364" t="s">
        <v>2116</v>
      </c>
      <c r="AJ364" t="s">
        <v>2117</v>
      </c>
      <c r="AK364" t="s">
        <v>2117</v>
      </c>
      <c r="AL364" t="s">
        <v>2117</v>
      </c>
      <c r="AM364" t="s">
        <v>2116</v>
      </c>
      <c r="AN364" t="s">
        <v>2117</v>
      </c>
      <c r="AO364" t="s">
        <v>2117</v>
      </c>
      <c r="AP364" t="s">
        <v>2117</v>
      </c>
      <c r="AQ364" t="s">
        <v>2116</v>
      </c>
    </row>
    <row r="365" spans="2:43" x14ac:dyDescent="0.25">
      <c r="B365" t="s">
        <v>486</v>
      </c>
      <c r="C365" t="s">
        <v>930</v>
      </c>
      <c r="D365">
        <v>0.45833333333333331</v>
      </c>
      <c r="E365" t="s">
        <v>1041</v>
      </c>
      <c r="F365" t="s">
        <v>1042</v>
      </c>
      <c r="H365">
        <v>54</v>
      </c>
      <c r="I365">
        <v>28.3</v>
      </c>
      <c r="J365">
        <v>17.7</v>
      </c>
      <c r="K365">
        <v>82.3</v>
      </c>
      <c r="L365">
        <v>46</v>
      </c>
      <c r="M365">
        <v>71.7</v>
      </c>
      <c r="N365">
        <v>38.200000000000003</v>
      </c>
      <c r="O365">
        <v>48.5</v>
      </c>
      <c r="P365">
        <v>13.4</v>
      </c>
      <c r="Q365">
        <v>59.6</v>
      </c>
      <c r="R365">
        <v>66.8</v>
      </c>
      <c r="S365">
        <v>39</v>
      </c>
      <c r="T365">
        <v>61</v>
      </c>
      <c r="U365">
        <v>67.8</v>
      </c>
      <c r="V365">
        <v>42.1</v>
      </c>
      <c r="W365">
        <v>57.9</v>
      </c>
      <c r="X365" t="s">
        <v>4445</v>
      </c>
      <c r="Y365" t="s">
        <v>1042</v>
      </c>
      <c r="Z365" t="s">
        <v>4907</v>
      </c>
      <c r="AA365" t="s">
        <v>2736</v>
      </c>
      <c r="AB365" t="s">
        <v>2116</v>
      </c>
      <c r="AC365" t="s">
        <v>2117</v>
      </c>
      <c r="AD365" t="s">
        <v>2116</v>
      </c>
      <c r="AE365" t="s">
        <v>2117</v>
      </c>
      <c r="AF365" t="s">
        <v>2117</v>
      </c>
      <c r="AG365" t="s">
        <v>2116</v>
      </c>
      <c r="AH365" t="s">
        <v>2116</v>
      </c>
      <c r="AI365" t="s">
        <v>2117</v>
      </c>
      <c r="AJ365" t="s">
        <v>2116</v>
      </c>
      <c r="AK365" t="s">
        <v>2116</v>
      </c>
      <c r="AL365" t="s">
        <v>2116</v>
      </c>
      <c r="AM365" t="s">
        <v>2116</v>
      </c>
      <c r="AN365" t="s">
        <v>2117</v>
      </c>
      <c r="AO365" t="s">
        <v>2117</v>
      </c>
      <c r="AP365" t="s">
        <v>2116</v>
      </c>
      <c r="AQ365" t="s">
        <v>2117</v>
      </c>
    </row>
    <row r="366" spans="2:43" x14ac:dyDescent="0.25">
      <c r="B366" t="s">
        <v>1043</v>
      </c>
      <c r="C366" t="s">
        <v>930</v>
      </c>
      <c r="D366">
        <v>0.47916666666666669</v>
      </c>
      <c r="E366" t="s">
        <v>1044</v>
      </c>
      <c r="F366" t="s">
        <v>1045</v>
      </c>
      <c r="H366">
        <v>16.2</v>
      </c>
      <c r="I366">
        <v>50.7</v>
      </c>
      <c r="J366">
        <v>33.1</v>
      </c>
      <c r="K366">
        <v>66.900000000000006</v>
      </c>
      <c r="L366">
        <v>83.8</v>
      </c>
      <c r="M366">
        <v>49.3</v>
      </c>
      <c r="N366">
        <v>0</v>
      </c>
      <c r="O366">
        <v>82.8</v>
      </c>
      <c r="P366">
        <v>17.2</v>
      </c>
      <c r="Q366">
        <v>17.2</v>
      </c>
      <c r="R366">
        <v>23.6</v>
      </c>
      <c r="S366">
        <v>6.3</v>
      </c>
      <c r="T366">
        <v>93.7</v>
      </c>
      <c r="U366">
        <v>95.2</v>
      </c>
      <c r="V366">
        <v>12.9</v>
      </c>
      <c r="W366">
        <v>87.1</v>
      </c>
      <c r="X366" t="s">
        <v>272</v>
      </c>
      <c r="Y366" t="s">
        <v>1045</v>
      </c>
      <c r="Z366" t="s">
        <v>4908</v>
      </c>
      <c r="AA366" t="s">
        <v>453</v>
      </c>
      <c r="AB366" t="s">
        <v>2117</v>
      </c>
      <c r="AC366" t="s">
        <v>2116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2116</v>
      </c>
      <c r="AM366" t="s">
        <v>2116</v>
      </c>
      <c r="AN366" t="s">
        <v>2117</v>
      </c>
      <c r="AO366" t="s">
        <v>2117</v>
      </c>
      <c r="AP366" t="s">
        <v>2116</v>
      </c>
      <c r="AQ366" t="s">
        <v>2117</v>
      </c>
    </row>
    <row r="367" spans="2:43" x14ac:dyDescent="0.25">
      <c r="B367" t="s">
        <v>476</v>
      </c>
      <c r="C367" t="s">
        <v>930</v>
      </c>
      <c r="D367">
        <v>0.47916666666666669</v>
      </c>
      <c r="E367" t="s">
        <v>1046</v>
      </c>
      <c r="F367" t="s">
        <v>1047</v>
      </c>
      <c r="H367">
        <v>63.6</v>
      </c>
      <c r="I367">
        <v>23.6</v>
      </c>
      <c r="J367">
        <v>12.9</v>
      </c>
      <c r="K367">
        <v>87.1</v>
      </c>
      <c r="L367">
        <v>36.4</v>
      </c>
      <c r="M367">
        <v>76.400000000000006</v>
      </c>
      <c r="N367">
        <v>32</v>
      </c>
      <c r="O367">
        <v>48.1</v>
      </c>
      <c r="P367">
        <v>19.899999999999999</v>
      </c>
      <c r="Q367">
        <v>62</v>
      </c>
      <c r="R367">
        <v>75.8</v>
      </c>
      <c r="S367">
        <v>50.2</v>
      </c>
      <c r="T367">
        <v>49.8</v>
      </c>
      <c r="U367">
        <v>58.7</v>
      </c>
      <c r="V367">
        <v>46.3</v>
      </c>
      <c r="W367">
        <v>53.7</v>
      </c>
      <c r="X367" t="s">
        <v>1935</v>
      </c>
      <c r="Y367" t="s">
        <v>1047</v>
      </c>
      <c r="Z367" t="s">
        <v>4909</v>
      </c>
      <c r="AA367" t="s">
        <v>459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2117</v>
      </c>
      <c r="AM367" t="s">
        <v>2116</v>
      </c>
      <c r="AN367" t="s">
        <v>2117</v>
      </c>
      <c r="AO367" t="s">
        <v>2117</v>
      </c>
      <c r="AP367" t="s">
        <v>2117</v>
      </c>
      <c r="AQ367" t="s">
        <v>2116</v>
      </c>
    </row>
    <row r="368" spans="2:43" x14ac:dyDescent="0.25">
      <c r="B368" t="s">
        <v>476</v>
      </c>
      <c r="C368" t="s">
        <v>930</v>
      </c>
      <c r="D368">
        <v>0.47916666666666669</v>
      </c>
      <c r="E368" t="s">
        <v>257</v>
      </c>
      <c r="F368" t="s">
        <v>1048</v>
      </c>
      <c r="H368">
        <v>48.2</v>
      </c>
      <c r="I368">
        <v>25.4</v>
      </c>
      <c r="J368">
        <v>26.4</v>
      </c>
      <c r="K368">
        <v>73.599999999999994</v>
      </c>
      <c r="L368">
        <v>51.8</v>
      </c>
      <c r="M368">
        <v>74.599999999999994</v>
      </c>
      <c r="N368">
        <v>36.299999999999997</v>
      </c>
      <c r="O368">
        <v>38.1</v>
      </c>
      <c r="P368">
        <v>25.6</v>
      </c>
      <c r="Q368">
        <v>77.7</v>
      </c>
      <c r="R368">
        <v>85.5</v>
      </c>
      <c r="S368">
        <v>64.7</v>
      </c>
      <c r="T368">
        <v>35.299999999999997</v>
      </c>
      <c r="U368">
        <v>41.3</v>
      </c>
      <c r="V368">
        <v>65.7</v>
      </c>
      <c r="W368">
        <v>34.299999999999997</v>
      </c>
      <c r="X368" t="s">
        <v>340</v>
      </c>
      <c r="Y368" t="s">
        <v>1048</v>
      </c>
      <c r="Z368" t="s">
        <v>4910</v>
      </c>
      <c r="AA368" t="s">
        <v>460</v>
      </c>
      <c r="AB368" t="s">
        <v>2116</v>
      </c>
      <c r="AC368" t="s">
        <v>2116</v>
      </c>
      <c r="AD368" t="s">
        <v>2117</v>
      </c>
      <c r="AE368" t="s">
        <v>2116</v>
      </c>
      <c r="AF368" t="s">
        <v>2117</v>
      </c>
      <c r="AG368" t="s">
        <v>2117</v>
      </c>
      <c r="AH368" t="s">
        <v>2116</v>
      </c>
      <c r="AI368" t="s">
        <v>2116</v>
      </c>
      <c r="AJ368" t="s">
        <v>2117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2117</v>
      </c>
      <c r="AP368" t="s">
        <v>2117</v>
      </c>
      <c r="AQ368" t="s">
        <v>2116</v>
      </c>
    </row>
    <row r="369" spans="2:43" x14ac:dyDescent="0.25">
      <c r="B369" t="s">
        <v>584</v>
      </c>
      <c r="C369" t="s">
        <v>930</v>
      </c>
      <c r="D369">
        <v>0.5</v>
      </c>
      <c r="E369" t="s">
        <v>1049</v>
      </c>
      <c r="F369" t="s">
        <v>1050</v>
      </c>
      <c r="H369">
        <v>39</v>
      </c>
      <c r="I369">
        <v>32.299999999999997</v>
      </c>
      <c r="J369">
        <v>28.7</v>
      </c>
      <c r="K369">
        <v>71.3</v>
      </c>
      <c r="L369">
        <v>61</v>
      </c>
      <c r="M369">
        <v>67.7</v>
      </c>
      <c r="N369">
        <v>24</v>
      </c>
      <c r="O369">
        <v>51.8</v>
      </c>
      <c r="P369">
        <v>24.2</v>
      </c>
      <c r="Q369">
        <v>57.3</v>
      </c>
      <c r="R369">
        <v>63.6</v>
      </c>
      <c r="S369">
        <v>35.299999999999997</v>
      </c>
      <c r="T369">
        <v>64.7</v>
      </c>
      <c r="U369">
        <v>69.599999999999994</v>
      </c>
      <c r="V369">
        <v>43.5</v>
      </c>
      <c r="W369">
        <v>56.5</v>
      </c>
      <c r="X369" t="s">
        <v>1049</v>
      </c>
      <c r="Y369" t="s">
        <v>4487</v>
      </c>
      <c r="Z369" t="s">
        <v>4911</v>
      </c>
      <c r="AA369" t="s">
        <v>2169</v>
      </c>
      <c r="AB369" t="s">
        <v>2117</v>
      </c>
      <c r="AC369" t="s">
        <v>2116</v>
      </c>
      <c r="AD369" t="s">
        <v>2116</v>
      </c>
      <c r="AE369" t="s">
        <v>2117</v>
      </c>
      <c r="AF369" t="s">
        <v>2116</v>
      </c>
      <c r="AG369" t="s">
        <v>2117</v>
      </c>
      <c r="AH369" t="s">
        <v>2117</v>
      </c>
      <c r="AI369" t="s">
        <v>2116</v>
      </c>
      <c r="AJ369" t="s">
        <v>2116</v>
      </c>
      <c r="AK369" t="s">
        <v>2117</v>
      </c>
      <c r="AL369" t="s">
        <v>2117</v>
      </c>
      <c r="AM369" t="s">
        <v>2117</v>
      </c>
      <c r="AN369" t="s">
        <v>2116</v>
      </c>
      <c r="AO369" t="s">
        <v>2116</v>
      </c>
      <c r="AP369" t="s">
        <v>2117</v>
      </c>
      <c r="AQ369" t="s">
        <v>2116</v>
      </c>
    </row>
    <row r="370" spans="2:43" x14ac:dyDescent="0.25">
      <c r="B370" t="s">
        <v>466</v>
      </c>
      <c r="C370" t="s">
        <v>930</v>
      </c>
      <c r="D370">
        <v>0.5</v>
      </c>
      <c r="E370" t="s">
        <v>1051</v>
      </c>
      <c r="F370" t="s">
        <v>97</v>
      </c>
      <c r="H370">
        <v>51.2</v>
      </c>
      <c r="I370">
        <v>24.8</v>
      </c>
      <c r="J370">
        <v>24.1</v>
      </c>
      <c r="K370">
        <v>75.900000000000006</v>
      </c>
      <c r="L370">
        <v>48.8</v>
      </c>
      <c r="M370">
        <v>75.2</v>
      </c>
      <c r="N370">
        <v>34.9</v>
      </c>
      <c r="O370">
        <v>40.1</v>
      </c>
      <c r="P370">
        <v>25</v>
      </c>
      <c r="Q370">
        <v>74.599999999999994</v>
      </c>
      <c r="R370">
        <v>87.2</v>
      </c>
      <c r="S370">
        <v>67.8</v>
      </c>
      <c r="T370">
        <v>32.200000000000003</v>
      </c>
      <c r="U370">
        <v>38.299999999999997</v>
      </c>
      <c r="V370">
        <v>67.3</v>
      </c>
      <c r="W370">
        <v>32.700000000000003</v>
      </c>
      <c r="X370" t="s">
        <v>4505</v>
      </c>
      <c r="Y370" t="s">
        <v>2071</v>
      </c>
      <c r="Z370" t="s">
        <v>4912</v>
      </c>
      <c r="AA370" t="s">
        <v>2169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2117</v>
      </c>
      <c r="AI370" t="s">
        <v>2116</v>
      </c>
      <c r="AJ370" t="s">
        <v>2116</v>
      </c>
      <c r="AK370" t="s">
        <v>2117</v>
      </c>
      <c r="AL370" t="s">
        <v>2117</v>
      </c>
      <c r="AM370" t="s">
        <v>2117</v>
      </c>
      <c r="AN370" t="s">
        <v>2116</v>
      </c>
      <c r="AO370" t="s">
        <v>2116</v>
      </c>
      <c r="AP370" t="s">
        <v>2117</v>
      </c>
      <c r="AQ370" t="s">
        <v>2116</v>
      </c>
    </row>
    <row r="371" spans="2:43" x14ac:dyDescent="0.25">
      <c r="B371" t="s">
        <v>1052</v>
      </c>
      <c r="C371" t="s">
        <v>930</v>
      </c>
      <c r="D371">
        <v>0.5</v>
      </c>
      <c r="E371" t="s">
        <v>1053</v>
      </c>
      <c r="F371" t="s">
        <v>1054</v>
      </c>
      <c r="H371">
        <v>46.1</v>
      </c>
      <c r="I371">
        <v>29.4</v>
      </c>
      <c r="J371">
        <v>24.5</v>
      </c>
      <c r="K371">
        <v>75.5</v>
      </c>
      <c r="L371">
        <v>53.9</v>
      </c>
      <c r="M371">
        <v>70.599999999999994</v>
      </c>
      <c r="N371">
        <v>31.3</v>
      </c>
      <c r="O371">
        <v>48.1</v>
      </c>
      <c r="P371">
        <v>20.6</v>
      </c>
      <c r="Q371">
        <v>62.1</v>
      </c>
      <c r="R371">
        <v>69.900000000000006</v>
      </c>
      <c r="S371">
        <v>42.4</v>
      </c>
      <c r="T371">
        <v>57.6</v>
      </c>
      <c r="U371">
        <v>63.4</v>
      </c>
      <c r="V371">
        <v>48.1</v>
      </c>
      <c r="W371">
        <v>51.9</v>
      </c>
      <c r="X371" t="s">
        <v>1053</v>
      </c>
      <c r="Y371" t="s">
        <v>1933</v>
      </c>
      <c r="Z371" t="s">
        <v>4913</v>
      </c>
      <c r="AA371" t="s">
        <v>449</v>
      </c>
      <c r="AB371" t="s">
        <v>2116</v>
      </c>
      <c r="AC371" t="s">
        <v>2116</v>
      </c>
      <c r="AD371" t="s">
        <v>2117</v>
      </c>
      <c r="AE371" t="s">
        <v>2116</v>
      </c>
      <c r="AF371" t="s">
        <v>2117</v>
      </c>
      <c r="AG371" t="s">
        <v>2117</v>
      </c>
      <c r="AH371" t="s">
        <v>2116</v>
      </c>
      <c r="AI371" t="s">
        <v>2116</v>
      </c>
      <c r="AJ371" t="s">
        <v>2117</v>
      </c>
      <c r="AK371" t="s">
        <v>2117</v>
      </c>
      <c r="AL371" t="s">
        <v>2117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25">
      <c r="B372" t="s">
        <v>465</v>
      </c>
      <c r="C372" t="s">
        <v>930</v>
      </c>
      <c r="D372">
        <v>0.5</v>
      </c>
      <c r="E372" t="s">
        <v>1055</v>
      </c>
      <c r="F372" t="s">
        <v>1056</v>
      </c>
      <c r="H372">
        <v>35</v>
      </c>
      <c r="I372">
        <v>28.9</v>
      </c>
      <c r="J372">
        <v>36.1</v>
      </c>
      <c r="K372">
        <v>63.9</v>
      </c>
      <c r="L372">
        <v>65</v>
      </c>
      <c r="M372">
        <v>71.099999999999994</v>
      </c>
      <c r="N372">
        <v>27.9</v>
      </c>
      <c r="O372">
        <v>37.9</v>
      </c>
      <c r="P372">
        <v>34.200000000000003</v>
      </c>
      <c r="Q372">
        <v>78.599999999999994</v>
      </c>
      <c r="R372">
        <v>76.2</v>
      </c>
      <c r="S372">
        <v>50.4</v>
      </c>
      <c r="T372">
        <v>49.6</v>
      </c>
      <c r="U372">
        <v>55.1</v>
      </c>
      <c r="V372">
        <v>56</v>
      </c>
      <c r="W372">
        <v>44</v>
      </c>
      <c r="X372" t="s">
        <v>4492</v>
      </c>
      <c r="Y372" t="s">
        <v>1056</v>
      </c>
      <c r="Z372" t="s">
        <v>4914</v>
      </c>
      <c r="AA372" t="s">
        <v>4024</v>
      </c>
      <c r="AB372" t="s">
        <v>2116</v>
      </c>
      <c r="AC372" t="s">
        <v>2116</v>
      </c>
      <c r="AD372" t="s">
        <v>2117</v>
      </c>
      <c r="AE372" t="s">
        <v>2116</v>
      </c>
      <c r="AF372" t="s">
        <v>2117</v>
      </c>
      <c r="AG372" t="s">
        <v>2117</v>
      </c>
      <c r="AH372" t="s">
        <v>2116</v>
      </c>
      <c r="AI372" t="s">
        <v>2117</v>
      </c>
      <c r="AJ372" t="s">
        <v>2116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2116</v>
      </c>
      <c r="AP372" t="s">
        <v>2117</v>
      </c>
      <c r="AQ372" t="s">
        <v>2116</v>
      </c>
    </row>
    <row r="373" spans="2:43" x14ac:dyDescent="0.25">
      <c r="B373" t="s">
        <v>465</v>
      </c>
      <c r="C373" t="s">
        <v>930</v>
      </c>
      <c r="D373">
        <v>0.5</v>
      </c>
      <c r="E373" t="s">
        <v>1057</v>
      </c>
      <c r="F373" t="s">
        <v>31</v>
      </c>
      <c r="H373">
        <v>22.4</v>
      </c>
      <c r="I373">
        <v>28.9</v>
      </c>
      <c r="J373">
        <v>48.7</v>
      </c>
      <c r="K373">
        <v>51.3</v>
      </c>
      <c r="L373">
        <v>77.599999999999994</v>
      </c>
      <c r="M373">
        <v>71.099999999999994</v>
      </c>
      <c r="N373">
        <v>20.3</v>
      </c>
      <c r="O373">
        <v>43.5</v>
      </c>
      <c r="P373">
        <v>36.1</v>
      </c>
      <c r="Q373">
        <v>69.099999999999994</v>
      </c>
      <c r="R373">
        <v>74</v>
      </c>
      <c r="S373">
        <v>47.6</v>
      </c>
      <c r="T373">
        <v>52.4</v>
      </c>
      <c r="U373">
        <v>58.7</v>
      </c>
      <c r="V373">
        <v>51.5</v>
      </c>
      <c r="W373">
        <v>48.5</v>
      </c>
      <c r="X373" t="s">
        <v>1057</v>
      </c>
      <c r="Y373" t="s">
        <v>31</v>
      </c>
      <c r="Z373" t="s">
        <v>4915</v>
      </c>
      <c r="AA373" t="s">
        <v>2740</v>
      </c>
      <c r="AB373" t="s">
        <v>2116</v>
      </c>
      <c r="AC373" t="s">
        <v>2116</v>
      </c>
      <c r="AD373" t="s">
        <v>2117</v>
      </c>
      <c r="AE373" t="s">
        <v>2116</v>
      </c>
      <c r="AF373" t="s">
        <v>2117</v>
      </c>
      <c r="AG373" t="s">
        <v>2117</v>
      </c>
      <c r="AH373" t="s">
        <v>2116</v>
      </c>
      <c r="AI373" t="s">
        <v>2116</v>
      </c>
      <c r="AJ373" t="s">
        <v>2117</v>
      </c>
      <c r="AK373" t="s">
        <v>2117</v>
      </c>
      <c r="AL373" t="s">
        <v>2117</v>
      </c>
      <c r="AM373" t="s">
        <v>2117</v>
      </c>
      <c r="AN373" t="s">
        <v>2116</v>
      </c>
      <c r="AO373" t="s">
        <v>2117</v>
      </c>
      <c r="AP373" t="s">
        <v>2116</v>
      </c>
      <c r="AQ373" t="s">
        <v>2117</v>
      </c>
    </row>
    <row r="374" spans="2:43" x14ac:dyDescent="0.25">
      <c r="B374" t="s">
        <v>465</v>
      </c>
      <c r="C374" t="s">
        <v>930</v>
      </c>
      <c r="D374">
        <v>0.5</v>
      </c>
      <c r="E374" t="s">
        <v>1058</v>
      </c>
      <c r="F374" t="s">
        <v>32</v>
      </c>
      <c r="H374">
        <v>48.3</v>
      </c>
      <c r="I374">
        <v>26.7</v>
      </c>
      <c r="J374">
        <v>25</v>
      </c>
      <c r="K374">
        <v>75</v>
      </c>
      <c r="L374">
        <v>51.7</v>
      </c>
      <c r="M374">
        <v>73.3</v>
      </c>
      <c r="N374">
        <v>46.8</v>
      </c>
      <c r="O374">
        <v>35.6</v>
      </c>
      <c r="P374">
        <v>17.600000000000001</v>
      </c>
      <c r="Q374">
        <v>78.7</v>
      </c>
      <c r="R374">
        <v>79.2</v>
      </c>
      <c r="S374">
        <v>54.7</v>
      </c>
      <c r="T374">
        <v>45.3</v>
      </c>
      <c r="U374">
        <v>51.5</v>
      </c>
      <c r="V374">
        <v>57.6</v>
      </c>
      <c r="W374">
        <v>42.4</v>
      </c>
      <c r="X374" t="s">
        <v>4493</v>
      </c>
      <c r="Y374" t="s">
        <v>1754</v>
      </c>
      <c r="Z374" t="s">
        <v>4916</v>
      </c>
      <c r="AA374" t="s">
        <v>453</v>
      </c>
      <c r="AB374" t="s">
        <v>2117</v>
      </c>
      <c r="AC374" t="s">
        <v>2116</v>
      </c>
      <c r="AD374" t="s">
        <v>2116</v>
      </c>
      <c r="AE374" t="s">
        <v>2117</v>
      </c>
      <c r="AF374" t="s">
        <v>2116</v>
      </c>
      <c r="AG374" t="s">
        <v>2117</v>
      </c>
      <c r="AH374" t="s">
        <v>2117</v>
      </c>
      <c r="AI374" t="s">
        <v>2116</v>
      </c>
      <c r="AJ374" t="s">
        <v>2116</v>
      </c>
      <c r="AK374" t="s">
        <v>2117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25">
      <c r="B375" t="s">
        <v>638</v>
      </c>
      <c r="C375" t="s">
        <v>930</v>
      </c>
      <c r="D375">
        <v>0.5</v>
      </c>
      <c r="E375" t="s">
        <v>1059</v>
      </c>
      <c r="F375" t="s">
        <v>1060</v>
      </c>
      <c r="H375">
        <v>39.200000000000003</v>
      </c>
      <c r="I375">
        <v>25.9</v>
      </c>
      <c r="J375">
        <v>34.9</v>
      </c>
      <c r="K375">
        <v>65.099999999999994</v>
      </c>
      <c r="L375">
        <v>60.8</v>
      </c>
      <c r="M375">
        <v>74.099999999999994</v>
      </c>
      <c r="N375">
        <v>27.7</v>
      </c>
      <c r="O375">
        <v>39.799999999999997</v>
      </c>
      <c r="P375">
        <v>32.4</v>
      </c>
      <c r="Q375">
        <v>75.599999999999994</v>
      </c>
      <c r="R375">
        <v>87</v>
      </c>
      <c r="S375">
        <v>67.3</v>
      </c>
      <c r="T375">
        <v>32.700000000000003</v>
      </c>
      <c r="U375">
        <v>38.200000000000003</v>
      </c>
      <c r="V375">
        <v>69</v>
      </c>
      <c r="W375">
        <v>31</v>
      </c>
      <c r="X375" t="s">
        <v>1059</v>
      </c>
      <c r="Y375" t="s">
        <v>1060</v>
      </c>
      <c r="Z375" t="s">
        <v>4917</v>
      </c>
      <c r="AA375" t="s">
        <v>4072</v>
      </c>
      <c r="AB375" t="s">
        <v>2116</v>
      </c>
      <c r="AC375" t="s">
        <v>2117</v>
      </c>
      <c r="AD375" t="s">
        <v>2116</v>
      </c>
      <c r="AE375" t="s">
        <v>2117</v>
      </c>
      <c r="AF375" t="s">
        <v>2117</v>
      </c>
      <c r="AG375" t="s">
        <v>2116</v>
      </c>
      <c r="AH375" t="s">
        <v>2117</v>
      </c>
      <c r="AI375" t="s">
        <v>2116</v>
      </c>
      <c r="AJ375" t="s">
        <v>2116</v>
      </c>
      <c r="AK375" t="s">
        <v>2117</v>
      </c>
      <c r="AL375" t="s">
        <v>2117</v>
      </c>
      <c r="AM375" t="s">
        <v>2117</v>
      </c>
      <c r="AN375" t="s">
        <v>2116</v>
      </c>
      <c r="AO375" t="s">
        <v>2116</v>
      </c>
      <c r="AP375" t="s">
        <v>2117</v>
      </c>
      <c r="AQ375" t="s">
        <v>2116</v>
      </c>
    </row>
    <row r="376" spans="2:43" x14ac:dyDescent="0.25">
      <c r="B376" t="s">
        <v>638</v>
      </c>
      <c r="C376" t="s">
        <v>930</v>
      </c>
      <c r="D376">
        <v>0.5</v>
      </c>
      <c r="E376" t="s">
        <v>1061</v>
      </c>
      <c r="F376" t="s">
        <v>1062</v>
      </c>
      <c r="H376">
        <v>50.3</v>
      </c>
      <c r="I376">
        <v>24.8</v>
      </c>
      <c r="J376">
        <v>25</v>
      </c>
      <c r="K376">
        <v>75</v>
      </c>
      <c r="L376">
        <v>49.7</v>
      </c>
      <c r="M376">
        <v>75.2</v>
      </c>
      <c r="N376">
        <v>39.5</v>
      </c>
      <c r="O376">
        <v>35.799999999999997</v>
      </c>
      <c r="P376">
        <v>24.7</v>
      </c>
      <c r="Q376">
        <v>80.900000000000006</v>
      </c>
      <c r="R376">
        <v>88.5</v>
      </c>
      <c r="S376">
        <v>70.2</v>
      </c>
      <c r="T376">
        <v>29.8</v>
      </c>
      <c r="U376">
        <v>35.700000000000003</v>
      </c>
      <c r="V376">
        <v>69.5</v>
      </c>
      <c r="W376">
        <v>30.5</v>
      </c>
      <c r="X376" t="s">
        <v>1061</v>
      </c>
      <c r="Y376" t="s">
        <v>1062</v>
      </c>
      <c r="Z376" t="s">
        <v>4918</v>
      </c>
      <c r="AA376" t="s">
        <v>460</v>
      </c>
      <c r="AB376" t="s">
        <v>2116</v>
      </c>
      <c r="AC376" t="s">
        <v>2116</v>
      </c>
      <c r="AD376" t="s">
        <v>2117</v>
      </c>
      <c r="AE376" t="s">
        <v>2116</v>
      </c>
      <c r="AF376" t="s">
        <v>2117</v>
      </c>
      <c r="AG376" t="s">
        <v>2117</v>
      </c>
      <c r="AH376" t="s">
        <v>2116</v>
      </c>
      <c r="AI376" t="s">
        <v>2117</v>
      </c>
      <c r="AJ376" t="s">
        <v>2116</v>
      </c>
      <c r="AK376" t="s">
        <v>2117</v>
      </c>
      <c r="AL376" t="s">
        <v>2117</v>
      </c>
      <c r="AM376" t="s">
        <v>2117</v>
      </c>
      <c r="AN376" t="s">
        <v>2116</v>
      </c>
      <c r="AO376" t="s">
        <v>2117</v>
      </c>
      <c r="AP376" t="s">
        <v>2117</v>
      </c>
      <c r="AQ376" t="s">
        <v>2116</v>
      </c>
    </row>
    <row r="377" spans="2:43" x14ac:dyDescent="0.25">
      <c r="B377" t="s">
        <v>638</v>
      </c>
      <c r="C377" t="s">
        <v>930</v>
      </c>
      <c r="D377">
        <v>0.5</v>
      </c>
      <c r="E377" t="s">
        <v>1063</v>
      </c>
      <c r="F377" t="s">
        <v>1064</v>
      </c>
      <c r="H377">
        <v>37.700000000000003</v>
      </c>
      <c r="I377">
        <v>26</v>
      </c>
      <c r="J377">
        <v>36.299999999999997</v>
      </c>
      <c r="K377">
        <v>63.7</v>
      </c>
      <c r="L377">
        <v>62.3</v>
      </c>
      <c r="M377">
        <v>74</v>
      </c>
      <c r="N377">
        <v>28.1</v>
      </c>
      <c r="O377">
        <v>41.1</v>
      </c>
      <c r="P377">
        <v>30.8</v>
      </c>
      <c r="Q377">
        <v>73.7</v>
      </c>
      <c r="R377">
        <v>86.8</v>
      </c>
      <c r="S377">
        <v>66.900000000000006</v>
      </c>
      <c r="T377">
        <v>33.1</v>
      </c>
      <c r="U377">
        <v>38.5</v>
      </c>
      <c r="V377">
        <v>68.7</v>
      </c>
      <c r="W377">
        <v>31.3</v>
      </c>
      <c r="X377" t="s">
        <v>1063</v>
      </c>
      <c r="Y377" t="s">
        <v>1064</v>
      </c>
      <c r="Z377" t="s">
        <v>4919</v>
      </c>
      <c r="AA377" t="s">
        <v>4920</v>
      </c>
      <c r="AB377" t="s">
        <v>2116</v>
      </c>
      <c r="AC377" t="s">
        <v>2116</v>
      </c>
      <c r="AD377" t="s">
        <v>2117</v>
      </c>
      <c r="AE377" t="s">
        <v>2116</v>
      </c>
      <c r="AF377" t="s">
        <v>2117</v>
      </c>
      <c r="AG377" t="s">
        <v>2117</v>
      </c>
      <c r="AH377" t="s">
        <v>2116</v>
      </c>
      <c r="AI377" t="s">
        <v>2116</v>
      </c>
      <c r="AJ377" t="s">
        <v>2117</v>
      </c>
      <c r="AK377" t="s">
        <v>2117</v>
      </c>
      <c r="AL377" t="s">
        <v>2117</v>
      </c>
      <c r="AM377" t="s">
        <v>2117</v>
      </c>
      <c r="AN377" t="s">
        <v>2116</v>
      </c>
      <c r="AO377" t="s">
        <v>2116</v>
      </c>
      <c r="AP377" t="s">
        <v>2117</v>
      </c>
      <c r="AQ377" t="s">
        <v>2116</v>
      </c>
    </row>
    <row r="378" spans="2:43" x14ac:dyDescent="0.25">
      <c r="B378" t="s">
        <v>638</v>
      </c>
      <c r="C378" t="s">
        <v>930</v>
      </c>
      <c r="D378">
        <v>0.5</v>
      </c>
      <c r="E378" t="s">
        <v>1065</v>
      </c>
      <c r="F378" t="s">
        <v>1066</v>
      </c>
      <c r="H378">
        <v>43.1</v>
      </c>
      <c r="I378">
        <v>25.7</v>
      </c>
      <c r="J378">
        <v>31.2</v>
      </c>
      <c r="K378">
        <v>68.8</v>
      </c>
      <c r="L378">
        <v>56.9</v>
      </c>
      <c r="M378">
        <v>74.3</v>
      </c>
      <c r="N378">
        <v>32.700000000000003</v>
      </c>
      <c r="O378">
        <v>32.799999999999997</v>
      </c>
      <c r="P378">
        <v>34.4</v>
      </c>
      <c r="Q378">
        <v>86.4</v>
      </c>
      <c r="R378">
        <v>94.4</v>
      </c>
      <c r="S378">
        <v>82.5</v>
      </c>
      <c r="T378">
        <v>17.5</v>
      </c>
      <c r="U378">
        <v>21.9</v>
      </c>
      <c r="V378">
        <v>80.7</v>
      </c>
      <c r="W378">
        <v>19.3</v>
      </c>
      <c r="X378" t="s">
        <v>1065</v>
      </c>
      <c r="Y378" t="s">
        <v>1066</v>
      </c>
      <c r="Z378" t="s">
        <v>4921</v>
      </c>
      <c r="AA378" t="s">
        <v>2169</v>
      </c>
      <c r="AB378" t="s">
        <v>2117</v>
      </c>
      <c r="AC378" t="s">
        <v>2116</v>
      </c>
      <c r="AD378" t="s">
        <v>2116</v>
      </c>
      <c r="AE378" t="s">
        <v>2117</v>
      </c>
      <c r="AF378" t="s">
        <v>2116</v>
      </c>
      <c r="AG378" t="s">
        <v>2117</v>
      </c>
      <c r="AH378" t="s">
        <v>2117</v>
      </c>
      <c r="AI378" t="s">
        <v>2116</v>
      </c>
      <c r="AJ378" t="s">
        <v>2116</v>
      </c>
      <c r="AK378" t="s">
        <v>2117</v>
      </c>
      <c r="AL378" t="s">
        <v>2117</v>
      </c>
      <c r="AM378" t="s">
        <v>2117</v>
      </c>
      <c r="AN378" t="s">
        <v>2116</v>
      </c>
      <c r="AO378" t="s">
        <v>2116</v>
      </c>
      <c r="AP378" t="s">
        <v>2117</v>
      </c>
      <c r="AQ378" t="s">
        <v>2116</v>
      </c>
    </row>
    <row r="379" spans="2:43" x14ac:dyDescent="0.25">
      <c r="B379" t="s">
        <v>638</v>
      </c>
      <c r="C379" t="s">
        <v>930</v>
      </c>
      <c r="D379">
        <v>0.5</v>
      </c>
      <c r="E379" t="s">
        <v>1067</v>
      </c>
      <c r="F379" t="s">
        <v>1068</v>
      </c>
      <c r="H379">
        <v>28.4</v>
      </c>
      <c r="I379">
        <v>25.8</v>
      </c>
      <c r="J379">
        <v>45.8</v>
      </c>
      <c r="K379">
        <v>54.2</v>
      </c>
      <c r="L379">
        <v>71.599999999999994</v>
      </c>
      <c r="M379">
        <v>74.2</v>
      </c>
      <c r="N379">
        <v>21.3</v>
      </c>
      <c r="O379">
        <v>40.9</v>
      </c>
      <c r="P379">
        <v>37.799999999999997</v>
      </c>
      <c r="Q379">
        <v>73.099999999999994</v>
      </c>
      <c r="R379">
        <v>87.4</v>
      </c>
      <c r="S379">
        <v>68.099999999999994</v>
      </c>
      <c r="T379">
        <v>31.9</v>
      </c>
      <c r="U379">
        <v>37.6</v>
      </c>
      <c r="V379">
        <v>68.8</v>
      </c>
      <c r="W379">
        <v>31.2</v>
      </c>
      <c r="X379" t="s">
        <v>1067</v>
      </c>
      <c r="Y379" t="s">
        <v>4494</v>
      </c>
      <c r="Z379" t="s">
        <v>4922</v>
      </c>
      <c r="AA379" t="s">
        <v>447</v>
      </c>
      <c r="AB379" t="s">
        <v>2116</v>
      </c>
      <c r="AC379" t="s">
        <v>2117</v>
      </c>
      <c r="AD379" t="s">
        <v>2116</v>
      </c>
      <c r="AE379" t="s">
        <v>2117</v>
      </c>
      <c r="AF379" t="s">
        <v>2117</v>
      </c>
      <c r="AG379" t="s">
        <v>2116</v>
      </c>
      <c r="AH379" t="s">
        <v>2116</v>
      </c>
      <c r="AI379" t="s">
        <v>2117</v>
      </c>
      <c r="AJ379" t="s">
        <v>2116</v>
      </c>
      <c r="AK379" t="s">
        <v>2116</v>
      </c>
      <c r="AL379" t="s">
        <v>2116</v>
      </c>
      <c r="AM379" t="s">
        <v>2116</v>
      </c>
      <c r="AN379" t="s">
        <v>2117</v>
      </c>
      <c r="AO379" t="s">
        <v>2117</v>
      </c>
      <c r="AP379" t="s">
        <v>2116</v>
      </c>
      <c r="AQ379" t="s">
        <v>2117</v>
      </c>
    </row>
    <row r="380" spans="2:43" x14ac:dyDescent="0.25">
      <c r="B380" t="s">
        <v>1012</v>
      </c>
      <c r="C380" t="s">
        <v>930</v>
      </c>
      <c r="D380">
        <v>0.5</v>
      </c>
      <c r="E380" t="s">
        <v>1069</v>
      </c>
      <c r="F380" t="s">
        <v>1070</v>
      </c>
      <c r="H380">
        <v>0</v>
      </c>
      <c r="I380">
        <v>100</v>
      </c>
      <c r="J380">
        <v>0</v>
      </c>
      <c r="K380">
        <v>100</v>
      </c>
      <c r="L380">
        <v>100</v>
      </c>
      <c r="M380">
        <v>0</v>
      </c>
      <c r="N380">
        <v>0</v>
      </c>
      <c r="O380">
        <v>100</v>
      </c>
      <c r="P380">
        <v>0</v>
      </c>
      <c r="Q380">
        <v>0</v>
      </c>
      <c r="R380">
        <v>0</v>
      </c>
      <c r="S380">
        <v>0</v>
      </c>
      <c r="T380">
        <v>100</v>
      </c>
      <c r="U380">
        <v>100</v>
      </c>
      <c r="V380">
        <v>0</v>
      </c>
      <c r="W380">
        <v>100</v>
      </c>
      <c r="X380" t="s">
        <v>1069</v>
      </c>
      <c r="Y380" t="s">
        <v>1070</v>
      </c>
      <c r="Z380" t="s">
        <v>4923</v>
      </c>
      <c r="AA380" t="s">
        <v>460</v>
      </c>
      <c r="AB380" t="s">
        <v>2116</v>
      </c>
      <c r="AC380" t="s">
        <v>2116</v>
      </c>
      <c r="AD380" t="s">
        <v>2117</v>
      </c>
      <c r="AE380" t="s">
        <v>2116</v>
      </c>
      <c r="AF380" t="s">
        <v>2117</v>
      </c>
      <c r="AG380" t="s">
        <v>2117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2117</v>
      </c>
      <c r="AN380" t="s">
        <v>2116</v>
      </c>
      <c r="AO380" t="s">
        <v>2117</v>
      </c>
      <c r="AP380" t="s">
        <v>2117</v>
      </c>
      <c r="AQ380" t="s">
        <v>2116</v>
      </c>
    </row>
    <row r="381" spans="2:43" x14ac:dyDescent="0.25">
      <c r="B381" t="s">
        <v>451</v>
      </c>
      <c r="C381" t="s">
        <v>930</v>
      </c>
      <c r="D381">
        <v>0.5</v>
      </c>
      <c r="E381" t="s">
        <v>259</v>
      </c>
      <c r="F381" t="s">
        <v>1073</v>
      </c>
      <c r="H381">
        <v>39</v>
      </c>
      <c r="I381">
        <v>28.2</v>
      </c>
      <c r="J381">
        <v>32.9</v>
      </c>
      <c r="K381">
        <v>67.099999999999994</v>
      </c>
      <c r="L381">
        <v>61</v>
      </c>
      <c r="M381">
        <v>71.8</v>
      </c>
      <c r="N381">
        <v>31.1</v>
      </c>
      <c r="O381">
        <v>46</v>
      </c>
      <c r="P381">
        <v>23</v>
      </c>
      <c r="Q381">
        <v>65.599999999999994</v>
      </c>
      <c r="R381">
        <v>77.900000000000006</v>
      </c>
      <c r="S381">
        <v>52.9</v>
      </c>
      <c r="T381">
        <v>47.1</v>
      </c>
      <c r="U381">
        <v>52.7</v>
      </c>
      <c r="V381">
        <v>57.8</v>
      </c>
      <c r="W381">
        <v>42.2</v>
      </c>
      <c r="X381" t="s">
        <v>269</v>
      </c>
      <c r="Y381" t="s">
        <v>4503</v>
      </c>
      <c r="Z381" t="s">
        <v>4924</v>
      </c>
      <c r="AA381" t="s">
        <v>2120</v>
      </c>
      <c r="AB381" t="s">
        <v>2116</v>
      </c>
      <c r="AC381" t="s">
        <v>2117</v>
      </c>
      <c r="AD381" t="s">
        <v>2116</v>
      </c>
      <c r="AE381" t="s">
        <v>2117</v>
      </c>
      <c r="AF381" t="s">
        <v>2117</v>
      </c>
      <c r="AG381" t="s">
        <v>2116</v>
      </c>
      <c r="AH381" t="s">
        <v>2117</v>
      </c>
      <c r="AI381" t="s">
        <v>2116</v>
      </c>
      <c r="AJ381" t="s">
        <v>2116</v>
      </c>
      <c r="AK381" t="s">
        <v>2117</v>
      </c>
      <c r="AL381" t="s">
        <v>2117</v>
      </c>
      <c r="AM381" t="s">
        <v>2117</v>
      </c>
      <c r="AN381" t="s">
        <v>2116</v>
      </c>
      <c r="AO381" t="s">
        <v>2116</v>
      </c>
      <c r="AP381" t="s">
        <v>2117</v>
      </c>
      <c r="AQ381" t="s">
        <v>2116</v>
      </c>
    </row>
    <row r="382" spans="2:43" x14ac:dyDescent="0.25">
      <c r="B382" t="s">
        <v>1007</v>
      </c>
      <c r="C382" t="s">
        <v>930</v>
      </c>
      <c r="D382">
        <v>0.5</v>
      </c>
      <c r="E382" t="s">
        <v>1074</v>
      </c>
      <c r="F382" t="s">
        <v>1075</v>
      </c>
      <c r="H382">
        <v>40.5</v>
      </c>
      <c r="I382">
        <v>29.4</v>
      </c>
      <c r="J382">
        <v>30</v>
      </c>
      <c r="K382">
        <v>70</v>
      </c>
      <c r="L382">
        <v>59.5</v>
      </c>
      <c r="M382">
        <v>70.599999999999994</v>
      </c>
      <c r="N382" t="s">
        <v>20</v>
      </c>
      <c r="O382" t="s">
        <v>20</v>
      </c>
      <c r="P382" t="s">
        <v>20</v>
      </c>
      <c r="Q382" t="s">
        <v>20</v>
      </c>
      <c r="R382">
        <v>72.900000000000006</v>
      </c>
      <c r="S382">
        <v>46</v>
      </c>
      <c r="T382">
        <v>54</v>
      </c>
      <c r="U382">
        <v>59.5</v>
      </c>
      <c r="V382">
        <v>52.2</v>
      </c>
      <c r="W382">
        <v>47.8</v>
      </c>
      <c r="X382" t="s">
        <v>1074</v>
      </c>
      <c r="Y382" t="s">
        <v>3680</v>
      </c>
      <c r="Z382" t="s">
        <v>4925</v>
      </c>
      <c r="AA382" t="s">
        <v>2736</v>
      </c>
      <c r="AB382" t="s">
        <v>2116</v>
      </c>
      <c r="AC382" t="s">
        <v>2117</v>
      </c>
      <c r="AD382" t="s">
        <v>2116</v>
      </c>
      <c r="AE382" t="s">
        <v>2117</v>
      </c>
      <c r="AF382" t="s">
        <v>2117</v>
      </c>
      <c r="AG382" t="s">
        <v>2116</v>
      </c>
      <c r="AH382" t="s">
        <v>2116</v>
      </c>
      <c r="AI382" t="s">
        <v>2117</v>
      </c>
      <c r="AJ382" t="s">
        <v>2116</v>
      </c>
      <c r="AK382" t="s">
        <v>2116</v>
      </c>
      <c r="AL382" t="s">
        <v>2116</v>
      </c>
      <c r="AM382" t="s">
        <v>2116</v>
      </c>
      <c r="AN382" t="s">
        <v>2117</v>
      </c>
      <c r="AO382" t="s">
        <v>2117</v>
      </c>
      <c r="AP382" t="s">
        <v>2116</v>
      </c>
      <c r="AQ382" t="s">
        <v>2117</v>
      </c>
    </row>
    <row r="383" spans="2:43" x14ac:dyDescent="0.25">
      <c r="B383" t="s">
        <v>1007</v>
      </c>
      <c r="C383" t="s">
        <v>930</v>
      </c>
      <c r="D383">
        <v>0.5</v>
      </c>
      <c r="E383" t="s">
        <v>661</v>
      </c>
      <c r="F383" t="s">
        <v>1074</v>
      </c>
      <c r="H383">
        <v>50.5</v>
      </c>
      <c r="I383">
        <v>26.2</v>
      </c>
      <c r="J383">
        <v>23.3</v>
      </c>
      <c r="K383">
        <v>76.7</v>
      </c>
      <c r="L383">
        <v>49.5</v>
      </c>
      <c r="M383">
        <v>73.8</v>
      </c>
      <c r="N383">
        <v>42.5</v>
      </c>
      <c r="O383">
        <v>39.5</v>
      </c>
      <c r="P383">
        <v>18.100000000000001</v>
      </c>
      <c r="Q383">
        <v>73.5</v>
      </c>
      <c r="R383">
        <v>79.7</v>
      </c>
      <c r="S383">
        <v>55.5</v>
      </c>
      <c r="T383">
        <v>44.5</v>
      </c>
      <c r="U383">
        <v>50.9</v>
      </c>
      <c r="V383">
        <v>57.6</v>
      </c>
      <c r="W383">
        <v>42.4</v>
      </c>
      <c r="X383" t="s">
        <v>4504</v>
      </c>
      <c r="Y383" t="s">
        <v>1074</v>
      </c>
      <c r="Z383" t="s">
        <v>4926</v>
      </c>
      <c r="AA383" t="s">
        <v>453</v>
      </c>
      <c r="AB383" t="s">
        <v>2117</v>
      </c>
      <c r="AC383" t="s">
        <v>2116</v>
      </c>
      <c r="AD383" t="s">
        <v>2116</v>
      </c>
      <c r="AE383" t="s">
        <v>2117</v>
      </c>
      <c r="AF383" t="s">
        <v>2116</v>
      </c>
      <c r="AG383" t="s">
        <v>2117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25">
      <c r="B384" t="s">
        <v>1015</v>
      </c>
      <c r="C384" t="s">
        <v>930</v>
      </c>
      <c r="D384">
        <v>0.52083333333333337</v>
      </c>
      <c r="E384" t="s">
        <v>1077</v>
      </c>
      <c r="F384" t="s">
        <v>1078</v>
      </c>
      <c r="H384">
        <v>0</v>
      </c>
      <c r="I384">
        <v>100</v>
      </c>
      <c r="J384">
        <v>0</v>
      </c>
      <c r="K384">
        <v>100</v>
      </c>
      <c r="L384">
        <v>100</v>
      </c>
      <c r="M384">
        <v>0</v>
      </c>
      <c r="N384">
        <v>0</v>
      </c>
      <c r="O384">
        <v>100</v>
      </c>
      <c r="P384">
        <v>0</v>
      </c>
      <c r="Q384">
        <v>0</v>
      </c>
      <c r="R384">
        <v>0</v>
      </c>
      <c r="S384">
        <v>0</v>
      </c>
      <c r="T384">
        <v>100</v>
      </c>
      <c r="U384">
        <v>100</v>
      </c>
      <c r="V384">
        <v>0</v>
      </c>
      <c r="W384">
        <v>100</v>
      </c>
      <c r="X384" t="s">
        <v>1077</v>
      </c>
      <c r="Y384" t="s">
        <v>1078</v>
      </c>
      <c r="Z384" t="s">
        <v>4927</v>
      </c>
      <c r="AA384" t="s">
        <v>2120</v>
      </c>
      <c r="AB384" t="s">
        <v>2116</v>
      </c>
      <c r="AC384" t="s">
        <v>2117</v>
      </c>
      <c r="AD384" t="s">
        <v>2116</v>
      </c>
      <c r="AE384" t="s">
        <v>2117</v>
      </c>
      <c r="AF384" t="s">
        <v>2117</v>
      </c>
      <c r="AG384" t="s">
        <v>2116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2117</v>
      </c>
      <c r="AQ384" t="s">
        <v>2116</v>
      </c>
    </row>
    <row r="385" spans="2:43" x14ac:dyDescent="0.25">
      <c r="B385" t="s">
        <v>475</v>
      </c>
      <c r="C385" t="s">
        <v>930</v>
      </c>
      <c r="D385">
        <v>0.53125</v>
      </c>
      <c r="E385" t="s">
        <v>1079</v>
      </c>
      <c r="F385" t="s">
        <v>1080</v>
      </c>
      <c r="H385">
        <v>44</v>
      </c>
      <c r="I385">
        <v>27.9</v>
      </c>
      <c r="J385">
        <v>28.2</v>
      </c>
      <c r="K385">
        <v>71.8</v>
      </c>
      <c r="L385">
        <v>56</v>
      </c>
      <c r="M385">
        <v>72.099999999999994</v>
      </c>
      <c r="N385">
        <v>39.1</v>
      </c>
      <c r="O385">
        <v>43.7</v>
      </c>
      <c r="P385">
        <v>17.2</v>
      </c>
      <c r="Q385">
        <v>67.2</v>
      </c>
      <c r="R385">
        <v>77</v>
      </c>
      <c r="S385">
        <v>51.6</v>
      </c>
      <c r="T385">
        <v>48.4</v>
      </c>
      <c r="U385">
        <v>54.2</v>
      </c>
      <c r="V385">
        <v>56.2</v>
      </c>
      <c r="W385">
        <v>43.8</v>
      </c>
      <c r="X385" t="s">
        <v>1079</v>
      </c>
      <c r="Y385" t="s">
        <v>1080</v>
      </c>
      <c r="Z385" t="s">
        <v>4928</v>
      </c>
      <c r="AA385" t="s">
        <v>453</v>
      </c>
      <c r="AB385" t="s">
        <v>2117</v>
      </c>
      <c r="AC385" t="s">
        <v>2116</v>
      </c>
      <c r="AD385" t="s">
        <v>2116</v>
      </c>
      <c r="AE385" t="s">
        <v>2117</v>
      </c>
      <c r="AF385" t="s">
        <v>2116</v>
      </c>
      <c r="AG385" t="s">
        <v>2117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25">
      <c r="B386" t="s">
        <v>1081</v>
      </c>
      <c r="C386" t="s">
        <v>930</v>
      </c>
      <c r="D386">
        <v>0.54166666666666663</v>
      </c>
      <c r="E386" t="s">
        <v>1082</v>
      </c>
      <c r="F386" t="s">
        <v>1083</v>
      </c>
      <c r="H386">
        <v>42.7</v>
      </c>
      <c r="I386">
        <v>36.799999999999997</v>
      </c>
      <c r="J386">
        <v>20.399999999999999</v>
      </c>
      <c r="K386">
        <v>79.599999999999994</v>
      </c>
      <c r="L386">
        <v>57.3</v>
      </c>
      <c r="M386">
        <v>63.2</v>
      </c>
      <c r="N386">
        <v>0</v>
      </c>
      <c r="O386">
        <v>69.099999999999994</v>
      </c>
      <c r="P386">
        <v>30.9</v>
      </c>
      <c r="Q386">
        <v>30.9</v>
      </c>
      <c r="R386">
        <v>47.1</v>
      </c>
      <c r="S386">
        <v>20.399999999999999</v>
      </c>
      <c r="T386">
        <v>79.599999999999994</v>
      </c>
      <c r="U386">
        <v>83.5</v>
      </c>
      <c r="V386">
        <v>28.5</v>
      </c>
      <c r="W386">
        <v>71.5</v>
      </c>
      <c r="X386" t="s">
        <v>4533</v>
      </c>
      <c r="Y386" t="s">
        <v>1083</v>
      </c>
      <c r="Z386" t="s">
        <v>4929</v>
      </c>
      <c r="AA386" t="s">
        <v>2740</v>
      </c>
      <c r="AB386" t="s">
        <v>2116</v>
      </c>
      <c r="AC386" t="s">
        <v>2116</v>
      </c>
      <c r="AD386" t="s">
        <v>2117</v>
      </c>
      <c r="AE386" t="s">
        <v>2116</v>
      </c>
      <c r="AF386" t="s">
        <v>2117</v>
      </c>
      <c r="AG386" t="s">
        <v>2117</v>
      </c>
      <c r="AH386" t="s">
        <v>2116</v>
      </c>
      <c r="AI386" t="s">
        <v>2116</v>
      </c>
      <c r="AJ386" t="s">
        <v>2117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2117</v>
      </c>
      <c r="AP386" t="s">
        <v>2116</v>
      </c>
      <c r="AQ386" t="s">
        <v>2117</v>
      </c>
    </row>
    <row r="387" spans="2:43" x14ac:dyDescent="0.25">
      <c r="B387" t="s">
        <v>982</v>
      </c>
      <c r="C387" t="s">
        <v>930</v>
      </c>
      <c r="D387">
        <v>0.54166666666666663</v>
      </c>
      <c r="E387" t="s">
        <v>1084</v>
      </c>
      <c r="F387" t="s">
        <v>1085</v>
      </c>
      <c r="H387">
        <v>0</v>
      </c>
      <c r="I387">
        <v>100</v>
      </c>
      <c r="J387">
        <v>0</v>
      </c>
      <c r="K387">
        <v>100</v>
      </c>
      <c r="L387">
        <v>100</v>
      </c>
      <c r="M387">
        <v>0</v>
      </c>
      <c r="N387">
        <v>0</v>
      </c>
      <c r="O387">
        <v>100</v>
      </c>
      <c r="P387">
        <v>0</v>
      </c>
      <c r="Q387">
        <v>0</v>
      </c>
      <c r="R387">
        <v>0</v>
      </c>
      <c r="S387">
        <v>0</v>
      </c>
      <c r="T387">
        <v>100</v>
      </c>
      <c r="U387">
        <v>100</v>
      </c>
      <c r="V387">
        <v>0</v>
      </c>
      <c r="W387">
        <v>100</v>
      </c>
      <c r="X387" t="s">
        <v>1084</v>
      </c>
      <c r="Y387" t="s">
        <v>1085</v>
      </c>
      <c r="Z387" t="s">
        <v>4930</v>
      </c>
      <c r="AA387" t="s">
        <v>459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2116</v>
      </c>
      <c r="AI387" t="s">
        <v>2117</v>
      </c>
      <c r="AJ387" t="s">
        <v>2116</v>
      </c>
      <c r="AK387" t="s">
        <v>2117</v>
      </c>
      <c r="AL387" t="s">
        <v>2117</v>
      </c>
      <c r="AM387" t="s">
        <v>2116</v>
      </c>
      <c r="AN387" t="s">
        <v>2117</v>
      </c>
      <c r="AO387" t="s">
        <v>2117</v>
      </c>
      <c r="AP387" t="s">
        <v>2117</v>
      </c>
      <c r="AQ387" t="s">
        <v>2116</v>
      </c>
    </row>
    <row r="388" spans="2:43" x14ac:dyDescent="0.25">
      <c r="B388" t="s">
        <v>1086</v>
      </c>
      <c r="C388" t="s">
        <v>930</v>
      </c>
      <c r="D388">
        <v>0.54166666666666663</v>
      </c>
      <c r="E388" t="s">
        <v>1087</v>
      </c>
      <c r="F388" t="s">
        <v>1088</v>
      </c>
      <c r="H388">
        <v>72.5</v>
      </c>
      <c r="I388">
        <v>27.5</v>
      </c>
      <c r="J388">
        <v>0</v>
      </c>
      <c r="K388">
        <v>100</v>
      </c>
      <c r="L388">
        <v>27.5</v>
      </c>
      <c r="M388">
        <v>72.5</v>
      </c>
      <c r="N388">
        <v>47.8</v>
      </c>
      <c r="O388">
        <v>52.2</v>
      </c>
      <c r="P388">
        <v>0</v>
      </c>
      <c r="Q388">
        <v>47.8</v>
      </c>
      <c r="R388">
        <v>37.299999999999997</v>
      </c>
      <c r="S388">
        <v>14.3</v>
      </c>
      <c r="T388">
        <v>85.7</v>
      </c>
      <c r="U388">
        <v>95.7</v>
      </c>
      <c r="V388">
        <v>0.2</v>
      </c>
      <c r="W388">
        <v>99.8</v>
      </c>
      <c r="X388" t="s">
        <v>1087</v>
      </c>
      <c r="Y388" t="s">
        <v>4541</v>
      </c>
      <c r="Z388" t="s">
        <v>4931</v>
      </c>
      <c r="AA388" t="s">
        <v>2740</v>
      </c>
      <c r="AB388" t="s">
        <v>2116</v>
      </c>
      <c r="AC388" t="s">
        <v>2116</v>
      </c>
      <c r="AD388" t="s">
        <v>2117</v>
      </c>
      <c r="AE388" t="s">
        <v>2116</v>
      </c>
      <c r="AF388" t="s">
        <v>2117</v>
      </c>
      <c r="AG388" t="s">
        <v>2117</v>
      </c>
      <c r="AH388" t="s">
        <v>2116</v>
      </c>
      <c r="AI388" t="s">
        <v>2116</v>
      </c>
      <c r="AJ388" t="s">
        <v>2117</v>
      </c>
      <c r="AK388" t="s">
        <v>2117</v>
      </c>
      <c r="AL388" t="s">
        <v>2117</v>
      </c>
      <c r="AM388" t="s">
        <v>2117</v>
      </c>
      <c r="AN388" t="s">
        <v>2116</v>
      </c>
      <c r="AO388" t="s">
        <v>2117</v>
      </c>
      <c r="AP388" t="s">
        <v>2116</v>
      </c>
      <c r="AQ388" t="s">
        <v>2117</v>
      </c>
    </row>
    <row r="389" spans="2:43" x14ac:dyDescent="0.25">
      <c r="B389" t="s">
        <v>1024</v>
      </c>
      <c r="C389" t="s">
        <v>930</v>
      </c>
      <c r="D389">
        <v>0.54166666666666663</v>
      </c>
      <c r="E389" t="s">
        <v>1089</v>
      </c>
      <c r="F389" t="s">
        <v>1090</v>
      </c>
      <c r="H389">
        <v>0</v>
      </c>
      <c r="I389">
        <v>100</v>
      </c>
      <c r="J389">
        <v>0</v>
      </c>
      <c r="K389">
        <v>100</v>
      </c>
      <c r="L389">
        <v>100</v>
      </c>
      <c r="M389">
        <v>0</v>
      </c>
      <c r="N389">
        <v>0</v>
      </c>
      <c r="O389">
        <v>100</v>
      </c>
      <c r="P389">
        <v>0</v>
      </c>
      <c r="Q389">
        <v>0</v>
      </c>
      <c r="R389">
        <v>0</v>
      </c>
      <c r="S389">
        <v>0</v>
      </c>
      <c r="T389">
        <v>100</v>
      </c>
      <c r="U389">
        <v>100</v>
      </c>
      <c r="V389">
        <v>0</v>
      </c>
      <c r="W389">
        <v>100</v>
      </c>
      <c r="X389" t="s">
        <v>1089</v>
      </c>
      <c r="Y389" t="s">
        <v>4534</v>
      </c>
      <c r="Z389" t="s">
        <v>4932</v>
      </c>
      <c r="AA389" t="s">
        <v>449</v>
      </c>
      <c r="AB389" t="s">
        <v>2116</v>
      </c>
      <c r="AC389" t="s">
        <v>2116</v>
      </c>
      <c r="AD389" t="s">
        <v>2117</v>
      </c>
      <c r="AE389" t="s">
        <v>2116</v>
      </c>
      <c r="AF389" t="s">
        <v>2117</v>
      </c>
      <c r="AG389" t="s">
        <v>2117</v>
      </c>
      <c r="AH389" t="s">
        <v>2116</v>
      </c>
      <c r="AI389" t="s">
        <v>2116</v>
      </c>
      <c r="AJ389" t="s">
        <v>2117</v>
      </c>
      <c r="AK389" t="s">
        <v>2117</v>
      </c>
      <c r="AL389" t="s">
        <v>2117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25">
      <c r="B390" t="s">
        <v>990</v>
      </c>
      <c r="C390" t="s">
        <v>930</v>
      </c>
      <c r="D390">
        <v>0.54166666666666663</v>
      </c>
      <c r="E390" t="s">
        <v>1091</v>
      </c>
      <c r="F390" t="s">
        <v>1092</v>
      </c>
      <c r="H390">
        <v>48.4</v>
      </c>
      <c r="I390">
        <v>26.9</v>
      </c>
      <c r="J390">
        <v>24.7</v>
      </c>
      <c r="K390">
        <v>75.3</v>
      </c>
      <c r="L390">
        <v>51.6</v>
      </c>
      <c r="M390">
        <v>73.099999999999994</v>
      </c>
      <c r="N390">
        <v>31.8</v>
      </c>
      <c r="O390">
        <v>46.3</v>
      </c>
      <c r="P390">
        <v>22</v>
      </c>
      <c r="Q390">
        <v>65</v>
      </c>
      <c r="R390">
        <v>78.400000000000006</v>
      </c>
      <c r="S390">
        <v>53.6</v>
      </c>
      <c r="T390">
        <v>46.4</v>
      </c>
      <c r="U390">
        <v>52.6</v>
      </c>
      <c r="V390">
        <v>56.7</v>
      </c>
      <c r="W390">
        <v>43.3</v>
      </c>
      <c r="X390" t="s">
        <v>1091</v>
      </c>
      <c r="Y390" t="s">
        <v>1092</v>
      </c>
      <c r="Z390" t="s">
        <v>4933</v>
      </c>
      <c r="AA390" t="s">
        <v>453</v>
      </c>
      <c r="AB390" t="s">
        <v>2117</v>
      </c>
      <c r="AC390" t="s">
        <v>2116</v>
      </c>
      <c r="AD390" t="s">
        <v>2116</v>
      </c>
      <c r="AE390" t="s">
        <v>2117</v>
      </c>
      <c r="AF390" t="s">
        <v>2116</v>
      </c>
      <c r="AG390" t="s">
        <v>2117</v>
      </c>
      <c r="AH390" t="s">
        <v>2117</v>
      </c>
      <c r="AI390" t="s">
        <v>2116</v>
      </c>
      <c r="AJ390" t="s">
        <v>2116</v>
      </c>
      <c r="AK390" t="s">
        <v>2117</v>
      </c>
      <c r="AL390" t="s">
        <v>2116</v>
      </c>
      <c r="AM390" t="s">
        <v>2116</v>
      </c>
      <c r="AN390" t="s">
        <v>2117</v>
      </c>
      <c r="AO390" t="s">
        <v>2117</v>
      </c>
      <c r="AP390" t="s">
        <v>2116</v>
      </c>
      <c r="AQ390" t="s">
        <v>2117</v>
      </c>
    </row>
    <row r="391" spans="2:43" x14ac:dyDescent="0.25">
      <c r="B391" t="s">
        <v>475</v>
      </c>
      <c r="C391" t="s">
        <v>930</v>
      </c>
      <c r="D391">
        <v>0.54166666666666663</v>
      </c>
      <c r="E391" t="s">
        <v>1093</v>
      </c>
      <c r="F391" t="s">
        <v>1094</v>
      </c>
      <c r="H391">
        <v>61.1</v>
      </c>
      <c r="I391">
        <v>24.9</v>
      </c>
      <c r="J391">
        <v>14</v>
      </c>
      <c r="K391">
        <v>86</v>
      </c>
      <c r="L391">
        <v>38.9</v>
      </c>
      <c r="M391">
        <v>75.099999999999994</v>
      </c>
      <c r="N391">
        <v>43.4</v>
      </c>
      <c r="O391">
        <v>40.299999999999997</v>
      </c>
      <c r="P391">
        <v>16.3</v>
      </c>
      <c r="Q391">
        <v>71.5</v>
      </c>
      <c r="R391">
        <v>72.900000000000006</v>
      </c>
      <c r="S391">
        <v>46.3</v>
      </c>
      <c r="T391">
        <v>53.7</v>
      </c>
      <c r="U391">
        <v>62</v>
      </c>
      <c r="V391">
        <v>44.6</v>
      </c>
      <c r="W391">
        <v>55.4</v>
      </c>
      <c r="X391" t="s">
        <v>1093</v>
      </c>
      <c r="Y391" t="s">
        <v>1912</v>
      </c>
      <c r="Z391" t="s">
        <v>4934</v>
      </c>
      <c r="AA391" t="s">
        <v>2736</v>
      </c>
      <c r="AB391" t="s">
        <v>2116</v>
      </c>
      <c r="AC391" t="s">
        <v>2117</v>
      </c>
      <c r="AD391" t="s">
        <v>2116</v>
      </c>
      <c r="AE391" t="s">
        <v>2117</v>
      </c>
      <c r="AF391" t="s">
        <v>2117</v>
      </c>
      <c r="AG391" t="s">
        <v>2116</v>
      </c>
      <c r="AH391" t="s">
        <v>2116</v>
      </c>
      <c r="AI391" t="s">
        <v>2117</v>
      </c>
      <c r="AJ391" t="s">
        <v>2116</v>
      </c>
      <c r="AK391" t="s">
        <v>2116</v>
      </c>
      <c r="AL391" t="s">
        <v>2116</v>
      </c>
      <c r="AM391" t="s">
        <v>2116</v>
      </c>
      <c r="AN391" t="s">
        <v>2117</v>
      </c>
      <c r="AO391" t="s">
        <v>2117</v>
      </c>
      <c r="AP391" t="s">
        <v>2116</v>
      </c>
      <c r="AQ391" t="s">
        <v>2117</v>
      </c>
    </row>
    <row r="392" spans="2:43" x14ac:dyDescent="0.25">
      <c r="B392" t="s">
        <v>488</v>
      </c>
      <c r="C392" t="s">
        <v>930</v>
      </c>
      <c r="D392">
        <v>0.5625</v>
      </c>
      <c r="E392" t="s">
        <v>1095</v>
      </c>
      <c r="F392" t="s">
        <v>1096</v>
      </c>
      <c r="H392">
        <v>36.799999999999997</v>
      </c>
      <c r="I392">
        <v>31.1</v>
      </c>
      <c r="J392">
        <v>32.200000000000003</v>
      </c>
      <c r="K392">
        <v>67.8</v>
      </c>
      <c r="L392">
        <v>63.2</v>
      </c>
      <c r="M392">
        <v>68.900000000000006</v>
      </c>
      <c r="N392">
        <v>26.9</v>
      </c>
      <c r="O392">
        <v>46.3</v>
      </c>
      <c r="P392">
        <v>26.8</v>
      </c>
      <c r="Q392">
        <v>65.5</v>
      </c>
      <c r="R392">
        <v>68.3</v>
      </c>
      <c r="S392">
        <v>40.5</v>
      </c>
      <c r="T392">
        <v>59.5</v>
      </c>
      <c r="U392">
        <v>64.599999999999994</v>
      </c>
      <c r="V392">
        <v>48.1</v>
      </c>
      <c r="W392">
        <v>51.9</v>
      </c>
      <c r="X392" t="s">
        <v>4549</v>
      </c>
      <c r="Y392" t="s">
        <v>4550</v>
      </c>
      <c r="Z392" t="s">
        <v>4935</v>
      </c>
      <c r="AA392" t="s">
        <v>2169</v>
      </c>
      <c r="AB392" t="s">
        <v>2117</v>
      </c>
      <c r="AC392" t="s">
        <v>2116</v>
      </c>
      <c r="AD392" t="s">
        <v>2116</v>
      </c>
      <c r="AE392" t="s">
        <v>2117</v>
      </c>
      <c r="AF392" t="s">
        <v>2116</v>
      </c>
      <c r="AG392" t="s">
        <v>2117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2116</v>
      </c>
      <c r="AP392" t="s">
        <v>2117</v>
      </c>
      <c r="AQ392" t="s">
        <v>2116</v>
      </c>
    </row>
    <row r="393" spans="2:43" x14ac:dyDescent="0.25">
      <c r="B393" t="s">
        <v>488</v>
      </c>
      <c r="C393" t="s">
        <v>930</v>
      </c>
      <c r="D393">
        <v>0.5625</v>
      </c>
      <c r="E393" t="s">
        <v>1097</v>
      </c>
      <c r="F393" t="s">
        <v>1098</v>
      </c>
      <c r="H393">
        <v>32.6</v>
      </c>
      <c r="I393">
        <v>28.8</v>
      </c>
      <c r="J393">
        <v>38.6</v>
      </c>
      <c r="K393">
        <v>61.4</v>
      </c>
      <c r="L393">
        <v>67.400000000000006</v>
      </c>
      <c r="M393">
        <v>71.2</v>
      </c>
      <c r="N393">
        <v>21.8</v>
      </c>
      <c r="O393">
        <v>42.7</v>
      </c>
      <c r="P393">
        <v>35.5</v>
      </c>
      <c r="Q393">
        <v>70.599999999999994</v>
      </c>
      <c r="R393">
        <v>76.599999999999994</v>
      </c>
      <c r="S393">
        <v>51</v>
      </c>
      <c r="T393">
        <v>49</v>
      </c>
      <c r="U393">
        <v>54.6</v>
      </c>
      <c r="V393">
        <v>56.4</v>
      </c>
      <c r="W393">
        <v>43.6</v>
      </c>
      <c r="X393" t="s">
        <v>4551</v>
      </c>
      <c r="Y393" t="s">
        <v>1098</v>
      </c>
      <c r="Z393" t="s">
        <v>4936</v>
      </c>
      <c r="AA393" t="s">
        <v>447</v>
      </c>
      <c r="AB393" t="s">
        <v>2116</v>
      </c>
      <c r="AC393" t="s">
        <v>2117</v>
      </c>
      <c r="AD393" t="s">
        <v>2116</v>
      </c>
      <c r="AE393" t="s">
        <v>2117</v>
      </c>
      <c r="AF393" t="s">
        <v>2117</v>
      </c>
      <c r="AG393" t="s">
        <v>2116</v>
      </c>
      <c r="AH393" t="s">
        <v>2116</v>
      </c>
      <c r="AI393" t="s">
        <v>2117</v>
      </c>
      <c r="AJ393" t="s">
        <v>2116</v>
      </c>
      <c r="AK393" t="s">
        <v>2116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25">
      <c r="B394" t="s">
        <v>965</v>
      </c>
      <c r="C394" t="s">
        <v>930</v>
      </c>
      <c r="D394">
        <v>0.5625</v>
      </c>
      <c r="E394" t="s">
        <v>1099</v>
      </c>
      <c r="F394" t="s">
        <v>1100</v>
      </c>
      <c r="H394">
        <v>0</v>
      </c>
      <c r="I394">
        <v>100</v>
      </c>
      <c r="J394">
        <v>0</v>
      </c>
      <c r="K394">
        <v>100</v>
      </c>
      <c r="L394">
        <v>100</v>
      </c>
      <c r="M394">
        <v>0</v>
      </c>
      <c r="N394">
        <v>0</v>
      </c>
      <c r="O394">
        <v>100</v>
      </c>
      <c r="P394">
        <v>0</v>
      </c>
      <c r="Q394">
        <v>0</v>
      </c>
      <c r="R394">
        <v>0</v>
      </c>
      <c r="S394">
        <v>0</v>
      </c>
      <c r="T394">
        <v>100</v>
      </c>
      <c r="U394">
        <v>100</v>
      </c>
      <c r="V394">
        <v>0</v>
      </c>
      <c r="W394">
        <v>100</v>
      </c>
      <c r="X394" t="s">
        <v>4412</v>
      </c>
      <c r="Y394" t="s">
        <v>4413</v>
      </c>
      <c r="Z394" t="s">
        <v>4937</v>
      </c>
      <c r="AA394" t="s">
        <v>460</v>
      </c>
      <c r="AB394" t="s">
        <v>2116</v>
      </c>
      <c r="AC394" t="s">
        <v>2116</v>
      </c>
      <c r="AD394" t="s">
        <v>2117</v>
      </c>
      <c r="AE394" t="s">
        <v>2116</v>
      </c>
      <c r="AF394" t="s">
        <v>2117</v>
      </c>
      <c r="AG394" t="s">
        <v>2117</v>
      </c>
      <c r="AH394" t="s">
        <v>2116</v>
      </c>
      <c r="AI394" t="s">
        <v>2117</v>
      </c>
      <c r="AJ394" t="s">
        <v>2116</v>
      </c>
      <c r="AK394" t="s">
        <v>2116</v>
      </c>
      <c r="AL394" t="s">
        <v>2117</v>
      </c>
      <c r="AM394" t="s">
        <v>2117</v>
      </c>
      <c r="AN394" t="s">
        <v>2116</v>
      </c>
      <c r="AO394" t="s">
        <v>2117</v>
      </c>
      <c r="AP394" t="s">
        <v>2117</v>
      </c>
      <c r="AQ394" t="s">
        <v>2116</v>
      </c>
    </row>
    <row r="395" spans="2:43" x14ac:dyDescent="0.25">
      <c r="B395" t="s">
        <v>1052</v>
      </c>
      <c r="C395" t="s">
        <v>930</v>
      </c>
      <c r="D395">
        <v>0.58333333333333337</v>
      </c>
      <c r="E395" t="s">
        <v>1101</v>
      </c>
      <c r="F395" t="s">
        <v>1102</v>
      </c>
      <c r="H395">
        <v>20.9</v>
      </c>
      <c r="I395">
        <v>27.4</v>
      </c>
      <c r="J395">
        <v>51.8</v>
      </c>
      <c r="K395">
        <v>48.2</v>
      </c>
      <c r="L395">
        <v>79.099999999999994</v>
      </c>
      <c r="M395">
        <v>72.599999999999994</v>
      </c>
      <c r="N395">
        <v>5.6</v>
      </c>
      <c r="O395">
        <v>55.9</v>
      </c>
      <c r="P395">
        <v>38.5</v>
      </c>
      <c r="Q395">
        <v>47.6</v>
      </c>
      <c r="R395">
        <v>78.2</v>
      </c>
      <c r="S395">
        <v>53.4</v>
      </c>
      <c r="T395">
        <v>46.6</v>
      </c>
      <c r="U395">
        <v>53.3</v>
      </c>
      <c r="V395">
        <v>55.1</v>
      </c>
      <c r="W395">
        <v>44.9</v>
      </c>
      <c r="X395" t="s">
        <v>4571</v>
      </c>
      <c r="Y395" t="s">
        <v>1102</v>
      </c>
      <c r="Z395" t="s">
        <v>4938</v>
      </c>
      <c r="AA395" t="s">
        <v>447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25">
      <c r="B396" t="s">
        <v>1052</v>
      </c>
      <c r="C396" t="s">
        <v>930</v>
      </c>
      <c r="D396">
        <v>0.58333333333333337</v>
      </c>
      <c r="E396" t="s">
        <v>1103</v>
      </c>
      <c r="F396" t="s">
        <v>1104</v>
      </c>
      <c r="H396">
        <v>76.400000000000006</v>
      </c>
      <c r="I396">
        <v>18.8</v>
      </c>
      <c r="J396">
        <v>4.9000000000000004</v>
      </c>
      <c r="K396">
        <v>95.1</v>
      </c>
      <c r="L396">
        <v>23.6</v>
      </c>
      <c r="M396">
        <v>81.2</v>
      </c>
      <c r="N396">
        <v>59.6</v>
      </c>
      <c r="O396">
        <v>36</v>
      </c>
      <c r="P396">
        <v>4.4000000000000004</v>
      </c>
      <c r="Q396">
        <v>68.7</v>
      </c>
      <c r="R396">
        <v>85.9</v>
      </c>
      <c r="S396">
        <v>66.099999999999994</v>
      </c>
      <c r="T396">
        <v>33.9</v>
      </c>
      <c r="U396">
        <v>46.6</v>
      </c>
      <c r="V396">
        <v>45.3</v>
      </c>
      <c r="W396">
        <v>54.7</v>
      </c>
      <c r="X396" t="s">
        <v>1895</v>
      </c>
      <c r="Y396" t="s">
        <v>1104</v>
      </c>
      <c r="Z396" t="s">
        <v>4939</v>
      </c>
      <c r="AA396" t="s">
        <v>447</v>
      </c>
      <c r="AB396" t="s">
        <v>2116</v>
      </c>
      <c r="AC396" t="s">
        <v>2117</v>
      </c>
      <c r="AD396" t="s">
        <v>2116</v>
      </c>
      <c r="AE396" t="s">
        <v>2117</v>
      </c>
      <c r="AF396" t="s">
        <v>2117</v>
      </c>
      <c r="AG396" t="s">
        <v>2116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25">
      <c r="B397" t="s">
        <v>1105</v>
      </c>
      <c r="C397" t="s">
        <v>930</v>
      </c>
      <c r="D397">
        <v>0.58333333333333337</v>
      </c>
      <c r="E397" t="s">
        <v>371</v>
      </c>
      <c r="F397" t="s">
        <v>1106</v>
      </c>
      <c r="H397">
        <v>46.2</v>
      </c>
      <c r="I397">
        <v>31.7</v>
      </c>
      <c r="J397">
        <v>22.1</v>
      </c>
      <c r="K397">
        <v>77.900000000000006</v>
      </c>
      <c r="L397">
        <v>53.8</v>
      </c>
      <c r="M397">
        <v>68.3</v>
      </c>
      <c r="N397">
        <v>52.8</v>
      </c>
      <c r="O397">
        <v>47.2</v>
      </c>
      <c r="P397">
        <v>0</v>
      </c>
      <c r="Q397">
        <v>52.8</v>
      </c>
      <c r="R397">
        <v>61.2</v>
      </c>
      <c r="S397">
        <v>32.9</v>
      </c>
      <c r="T397">
        <v>67.099999999999994</v>
      </c>
      <c r="U397">
        <v>72.5</v>
      </c>
      <c r="V397">
        <v>39.700000000000003</v>
      </c>
      <c r="W397">
        <v>60.3</v>
      </c>
      <c r="X397" t="s">
        <v>371</v>
      </c>
      <c r="Y397" t="s">
        <v>1106</v>
      </c>
      <c r="Z397" t="s">
        <v>4940</v>
      </c>
      <c r="AA397" t="s">
        <v>2130</v>
      </c>
      <c r="AB397" t="s">
        <v>2117</v>
      </c>
      <c r="AC397" t="s">
        <v>2116</v>
      </c>
      <c r="AD397" t="s">
        <v>2116</v>
      </c>
      <c r="AE397" t="s">
        <v>2117</v>
      </c>
      <c r="AF397" t="s">
        <v>2116</v>
      </c>
      <c r="AG397" t="s">
        <v>2117</v>
      </c>
      <c r="AH397" t="s">
        <v>2117</v>
      </c>
      <c r="AI397" t="s">
        <v>2116</v>
      </c>
      <c r="AJ397" t="s">
        <v>2116</v>
      </c>
      <c r="AK397" t="s">
        <v>2117</v>
      </c>
      <c r="AL397" t="s">
        <v>2117</v>
      </c>
      <c r="AM397" t="s">
        <v>2117</v>
      </c>
      <c r="AN397" t="s">
        <v>2116</v>
      </c>
      <c r="AO397" t="s">
        <v>2116</v>
      </c>
      <c r="AP397" t="s">
        <v>2117</v>
      </c>
      <c r="AQ397" t="s">
        <v>2116</v>
      </c>
    </row>
    <row r="398" spans="2:43" x14ac:dyDescent="0.25">
      <c r="B398" t="s">
        <v>465</v>
      </c>
      <c r="C398" t="s">
        <v>930</v>
      </c>
      <c r="D398">
        <v>0.59375</v>
      </c>
      <c r="E398" t="s">
        <v>1107</v>
      </c>
      <c r="F398" t="s">
        <v>34</v>
      </c>
      <c r="H398">
        <v>23.9</v>
      </c>
      <c r="I398">
        <v>25.8</v>
      </c>
      <c r="J398">
        <v>50.3</v>
      </c>
      <c r="K398">
        <v>49.7</v>
      </c>
      <c r="L398">
        <v>76.099999999999994</v>
      </c>
      <c r="M398">
        <v>74.2</v>
      </c>
      <c r="N398">
        <v>23.5</v>
      </c>
      <c r="O398">
        <v>36.6</v>
      </c>
      <c r="P398">
        <v>40</v>
      </c>
      <c r="Q398">
        <v>80</v>
      </c>
      <c r="R398">
        <v>86.1</v>
      </c>
      <c r="S398">
        <v>65.8</v>
      </c>
      <c r="T398">
        <v>34.200000000000003</v>
      </c>
      <c r="U398">
        <v>40.299999999999997</v>
      </c>
      <c r="V398">
        <v>65.8</v>
      </c>
      <c r="W398">
        <v>34.200000000000003</v>
      </c>
      <c r="X398" t="s">
        <v>4574</v>
      </c>
      <c r="Y398" t="s">
        <v>1753</v>
      </c>
      <c r="Z398" t="s">
        <v>4941</v>
      </c>
      <c r="AA398" t="s">
        <v>459</v>
      </c>
      <c r="AB398" t="s">
        <v>2116</v>
      </c>
      <c r="AC398" t="s">
        <v>2117</v>
      </c>
      <c r="AD398" t="s">
        <v>2116</v>
      </c>
      <c r="AE398" t="s">
        <v>2117</v>
      </c>
      <c r="AF398" t="s">
        <v>2117</v>
      </c>
      <c r="AG398" t="s">
        <v>2116</v>
      </c>
      <c r="AH398" t="s">
        <v>2116</v>
      </c>
      <c r="AI398" t="s">
        <v>2116</v>
      </c>
      <c r="AJ398" t="s">
        <v>2117</v>
      </c>
      <c r="AK398" t="s">
        <v>2117</v>
      </c>
      <c r="AL398" t="s">
        <v>2117</v>
      </c>
      <c r="AM398" t="s">
        <v>2116</v>
      </c>
      <c r="AN398" t="s">
        <v>2117</v>
      </c>
      <c r="AO398" t="s">
        <v>2117</v>
      </c>
      <c r="AP398" t="s">
        <v>2117</v>
      </c>
      <c r="AQ398" t="s">
        <v>2116</v>
      </c>
    </row>
    <row r="399" spans="2:43" x14ac:dyDescent="0.25">
      <c r="B399" t="s">
        <v>1012</v>
      </c>
      <c r="C399" t="s">
        <v>930</v>
      </c>
      <c r="D399">
        <v>0.60416666666666663</v>
      </c>
      <c r="E399" t="s">
        <v>1108</v>
      </c>
      <c r="F399" t="s">
        <v>1109</v>
      </c>
      <c r="H399">
        <v>0</v>
      </c>
      <c r="I399">
        <v>100</v>
      </c>
      <c r="J399">
        <v>0</v>
      </c>
      <c r="K399">
        <v>100</v>
      </c>
      <c r="L399">
        <v>100</v>
      </c>
      <c r="M399">
        <v>0</v>
      </c>
      <c r="N399">
        <v>0</v>
      </c>
      <c r="O399">
        <v>100</v>
      </c>
      <c r="P399">
        <v>0</v>
      </c>
      <c r="Q399">
        <v>0</v>
      </c>
      <c r="R399">
        <v>0</v>
      </c>
      <c r="S399">
        <v>0</v>
      </c>
      <c r="T399">
        <v>100</v>
      </c>
      <c r="U399">
        <v>100</v>
      </c>
      <c r="V399">
        <v>0</v>
      </c>
      <c r="W399">
        <v>100</v>
      </c>
      <c r="X399" t="s">
        <v>1108</v>
      </c>
      <c r="Y399" t="s">
        <v>1109</v>
      </c>
      <c r="Z399" t="s">
        <v>4942</v>
      </c>
      <c r="AA399" t="s">
        <v>456</v>
      </c>
      <c r="AB399" t="s">
        <v>2116</v>
      </c>
      <c r="AC399" t="s">
        <v>2116</v>
      </c>
      <c r="AD399" t="s">
        <v>2117</v>
      </c>
      <c r="AE399" t="s">
        <v>2116</v>
      </c>
      <c r="AF399" t="s">
        <v>2117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25">
      <c r="B400" t="s">
        <v>1043</v>
      </c>
      <c r="C400" t="s">
        <v>930</v>
      </c>
      <c r="D400">
        <v>0.60416666666666663</v>
      </c>
      <c r="E400" t="s">
        <v>1110</v>
      </c>
      <c r="F400" t="s">
        <v>1111</v>
      </c>
      <c r="H400">
        <v>0</v>
      </c>
      <c r="I400">
        <v>41.8</v>
      </c>
      <c r="J400">
        <v>58.2</v>
      </c>
      <c r="K400">
        <v>41.8</v>
      </c>
      <c r="L400">
        <v>100</v>
      </c>
      <c r="M400">
        <v>58.2</v>
      </c>
      <c r="N400">
        <v>0</v>
      </c>
      <c r="O400">
        <v>69.099999999999994</v>
      </c>
      <c r="P400">
        <v>30.9</v>
      </c>
      <c r="Q400">
        <v>30.9</v>
      </c>
      <c r="R400">
        <v>25</v>
      </c>
      <c r="S400">
        <v>7.3</v>
      </c>
      <c r="T400">
        <v>92.7</v>
      </c>
      <c r="U400">
        <v>98.3</v>
      </c>
      <c r="V400">
        <v>0</v>
      </c>
      <c r="W400">
        <v>100</v>
      </c>
      <c r="X400" t="s">
        <v>274</v>
      </c>
      <c r="Y400" t="s">
        <v>1111</v>
      </c>
      <c r="Z400" t="s">
        <v>4943</v>
      </c>
      <c r="AA400" t="s">
        <v>449</v>
      </c>
      <c r="AB400" t="s">
        <v>2116</v>
      </c>
      <c r="AC400" t="s">
        <v>2116</v>
      </c>
      <c r="AD400" t="s">
        <v>2117</v>
      </c>
      <c r="AE400" t="s">
        <v>2116</v>
      </c>
      <c r="AF400" t="s">
        <v>2117</v>
      </c>
      <c r="AG400" t="s">
        <v>2117</v>
      </c>
      <c r="AH400" t="s">
        <v>2116</v>
      </c>
      <c r="AI400" t="s">
        <v>2116</v>
      </c>
      <c r="AJ400" t="s">
        <v>2117</v>
      </c>
      <c r="AK400" t="s">
        <v>2117</v>
      </c>
      <c r="AL400" t="s">
        <v>2117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25">
      <c r="B401" t="s">
        <v>470</v>
      </c>
      <c r="C401" t="s">
        <v>930</v>
      </c>
      <c r="D401">
        <v>0.625</v>
      </c>
      <c r="E401" t="s">
        <v>1112</v>
      </c>
      <c r="F401" t="s">
        <v>381</v>
      </c>
      <c r="H401">
        <v>30.8</v>
      </c>
      <c r="I401">
        <v>30.9</v>
      </c>
      <c r="J401">
        <v>38.4</v>
      </c>
      <c r="K401">
        <v>61.6</v>
      </c>
      <c r="L401">
        <v>69.2</v>
      </c>
      <c r="M401">
        <v>69.099999999999994</v>
      </c>
      <c r="N401">
        <v>31.3</v>
      </c>
      <c r="O401">
        <v>43.9</v>
      </c>
      <c r="P401">
        <v>24.8</v>
      </c>
      <c r="Q401">
        <v>68.900000000000006</v>
      </c>
      <c r="R401">
        <v>69.8</v>
      </c>
      <c r="S401">
        <v>42.2</v>
      </c>
      <c r="T401">
        <v>57.8</v>
      </c>
      <c r="U401">
        <v>63</v>
      </c>
      <c r="V401">
        <v>49.4</v>
      </c>
      <c r="W401">
        <v>50.6</v>
      </c>
      <c r="X401" t="s">
        <v>4577</v>
      </c>
      <c r="Y401" t="s">
        <v>381</v>
      </c>
      <c r="Z401" t="s">
        <v>4944</v>
      </c>
      <c r="AA401" t="s">
        <v>447</v>
      </c>
      <c r="AB401" t="s">
        <v>2116</v>
      </c>
      <c r="AC401" t="s">
        <v>2117</v>
      </c>
      <c r="AD401" t="s">
        <v>2116</v>
      </c>
      <c r="AE401" t="s">
        <v>2117</v>
      </c>
      <c r="AF401" t="s">
        <v>2117</v>
      </c>
      <c r="AG401" t="s">
        <v>2116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2116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25">
      <c r="B402" t="s">
        <v>647</v>
      </c>
      <c r="C402" t="s">
        <v>930</v>
      </c>
      <c r="D402">
        <v>0.625</v>
      </c>
      <c r="E402" t="s">
        <v>1113</v>
      </c>
      <c r="F402" t="s">
        <v>704</v>
      </c>
      <c r="H402">
        <v>32.799999999999997</v>
      </c>
      <c r="I402">
        <v>34.4</v>
      </c>
      <c r="J402">
        <v>32.799999999999997</v>
      </c>
      <c r="K402">
        <v>67.2</v>
      </c>
      <c r="L402">
        <v>67.2</v>
      </c>
      <c r="M402">
        <v>65.599999999999994</v>
      </c>
      <c r="N402">
        <v>15.8</v>
      </c>
      <c r="O402">
        <v>54.2</v>
      </c>
      <c r="P402">
        <v>30</v>
      </c>
      <c r="Q402">
        <v>53.2</v>
      </c>
      <c r="R402">
        <v>58.6</v>
      </c>
      <c r="S402">
        <v>30.3</v>
      </c>
      <c r="T402">
        <v>69.7</v>
      </c>
      <c r="U402">
        <v>74.099999999999994</v>
      </c>
      <c r="V402">
        <v>39.5</v>
      </c>
      <c r="W402">
        <v>60.5</v>
      </c>
      <c r="X402" t="s">
        <v>1113</v>
      </c>
      <c r="Y402" t="s">
        <v>333</v>
      </c>
      <c r="Z402" t="s">
        <v>4945</v>
      </c>
      <c r="AA402" t="s">
        <v>462</v>
      </c>
      <c r="AB402" t="s">
        <v>2117</v>
      </c>
      <c r="AC402" t="s">
        <v>2116</v>
      </c>
      <c r="AD402" t="s">
        <v>2116</v>
      </c>
      <c r="AE402" t="s">
        <v>2117</v>
      </c>
      <c r="AF402" t="s">
        <v>2116</v>
      </c>
      <c r="AG402" t="s">
        <v>2117</v>
      </c>
      <c r="AH402" t="s">
        <v>2116</v>
      </c>
      <c r="AI402" t="s">
        <v>2116</v>
      </c>
      <c r="AJ402" t="s">
        <v>2117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2117</v>
      </c>
      <c r="AQ402" t="s">
        <v>2116</v>
      </c>
    </row>
    <row r="403" spans="2:43" x14ac:dyDescent="0.25">
      <c r="B403" t="s">
        <v>647</v>
      </c>
      <c r="C403" t="s">
        <v>930</v>
      </c>
      <c r="D403">
        <v>0.625</v>
      </c>
      <c r="E403" t="s">
        <v>1114</v>
      </c>
      <c r="F403" t="s">
        <v>335</v>
      </c>
      <c r="H403">
        <v>35.700000000000003</v>
      </c>
      <c r="I403">
        <v>38</v>
      </c>
      <c r="J403">
        <v>26.2</v>
      </c>
      <c r="K403">
        <v>73.8</v>
      </c>
      <c r="L403">
        <v>64.3</v>
      </c>
      <c r="M403">
        <v>62</v>
      </c>
      <c r="N403">
        <v>21.4</v>
      </c>
      <c r="O403">
        <v>57.7</v>
      </c>
      <c r="P403">
        <v>20.9</v>
      </c>
      <c r="Q403">
        <v>49</v>
      </c>
      <c r="R403">
        <v>47.4</v>
      </c>
      <c r="S403">
        <v>20.6</v>
      </c>
      <c r="T403">
        <v>79.400000000000006</v>
      </c>
      <c r="U403">
        <v>82.9</v>
      </c>
      <c r="V403">
        <v>30.2</v>
      </c>
      <c r="W403">
        <v>69.8</v>
      </c>
      <c r="X403" t="s">
        <v>1114</v>
      </c>
      <c r="Y403" t="s">
        <v>335</v>
      </c>
      <c r="Z403" t="s">
        <v>4946</v>
      </c>
      <c r="AA403" t="s">
        <v>447</v>
      </c>
      <c r="AB403" t="s">
        <v>2116</v>
      </c>
      <c r="AC403" t="s">
        <v>2117</v>
      </c>
      <c r="AD403" t="s">
        <v>2116</v>
      </c>
      <c r="AE403" t="s">
        <v>2117</v>
      </c>
      <c r="AF403" t="s">
        <v>2117</v>
      </c>
      <c r="AG403" t="s">
        <v>2116</v>
      </c>
      <c r="AH403" t="s">
        <v>2116</v>
      </c>
      <c r="AI403" t="s">
        <v>2117</v>
      </c>
      <c r="AJ403" t="s">
        <v>2116</v>
      </c>
      <c r="AK403" t="s">
        <v>2116</v>
      </c>
      <c r="AL403" t="s">
        <v>2116</v>
      </c>
      <c r="AM403" t="s">
        <v>2116</v>
      </c>
      <c r="AN403" t="s">
        <v>2117</v>
      </c>
      <c r="AO403" t="s">
        <v>2117</v>
      </c>
      <c r="AP403" t="s">
        <v>2116</v>
      </c>
      <c r="AQ403" t="s">
        <v>2117</v>
      </c>
    </row>
    <row r="404" spans="2:43" x14ac:dyDescent="0.25">
      <c r="B404" t="s">
        <v>647</v>
      </c>
      <c r="C404" t="s">
        <v>930</v>
      </c>
      <c r="D404">
        <v>0.625</v>
      </c>
      <c r="E404" t="s">
        <v>1115</v>
      </c>
      <c r="F404" t="s">
        <v>1116</v>
      </c>
      <c r="H404">
        <v>41.3</v>
      </c>
      <c r="I404">
        <v>31.7</v>
      </c>
      <c r="J404">
        <v>27</v>
      </c>
      <c r="K404">
        <v>73</v>
      </c>
      <c r="L404">
        <v>58.7</v>
      </c>
      <c r="M404">
        <v>68.3</v>
      </c>
      <c r="N404">
        <v>32.799999999999997</v>
      </c>
      <c r="O404">
        <v>51</v>
      </c>
      <c r="P404">
        <v>16.2</v>
      </c>
      <c r="Q404">
        <v>57.3</v>
      </c>
      <c r="R404">
        <v>64.599999999999994</v>
      </c>
      <c r="S404">
        <v>36.4</v>
      </c>
      <c r="T404">
        <v>63.6</v>
      </c>
      <c r="U404">
        <v>68.7</v>
      </c>
      <c r="V404">
        <v>44</v>
      </c>
      <c r="W404">
        <v>56</v>
      </c>
      <c r="X404" t="s">
        <v>322</v>
      </c>
      <c r="Y404" t="s">
        <v>1116</v>
      </c>
      <c r="Z404" t="s">
        <v>4947</v>
      </c>
      <c r="AA404" t="s">
        <v>2171</v>
      </c>
      <c r="AB404" t="s">
        <v>2117</v>
      </c>
      <c r="AC404" t="s">
        <v>2116</v>
      </c>
      <c r="AD404" t="s">
        <v>2116</v>
      </c>
      <c r="AE404" t="s">
        <v>2117</v>
      </c>
      <c r="AF404" t="s">
        <v>2116</v>
      </c>
      <c r="AG404" t="s">
        <v>2117</v>
      </c>
      <c r="AH404" t="s">
        <v>2117</v>
      </c>
      <c r="AI404" t="s">
        <v>2116</v>
      </c>
      <c r="AJ404" t="s">
        <v>2116</v>
      </c>
      <c r="AK404" t="s">
        <v>2117</v>
      </c>
      <c r="AL404" t="s">
        <v>2117</v>
      </c>
      <c r="AM404" t="s">
        <v>2117</v>
      </c>
      <c r="AN404" t="s">
        <v>2116</v>
      </c>
      <c r="AO404" t="s">
        <v>2116</v>
      </c>
      <c r="AP404" t="s">
        <v>2116</v>
      </c>
      <c r="AQ404" t="s">
        <v>2117</v>
      </c>
    </row>
    <row r="405" spans="2:43" x14ac:dyDescent="0.25">
      <c r="B405" t="s">
        <v>647</v>
      </c>
      <c r="C405" t="s">
        <v>930</v>
      </c>
      <c r="D405">
        <v>0.625</v>
      </c>
      <c r="E405" t="s">
        <v>334</v>
      </c>
      <c r="F405" t="s">
        <v>376</v>
      </c>
      <c r="H405">
        <v>44.5</v>
      </c>
      <c r="I405">
        <v>32.5</v>
      </c>
      <c r="J405">
        <v>23</v>
      </c>
      <c r="K405">
        <v>77</v>
      </c>
      <c r="L405">
        <v>55.5</v>
      </c>
      <c r="M405">
        <v>67.5</v>
      </c>
      <c r="N405">
        <v>26.1</v>
      </c>
      <c r="O405">
        <v>52.2</v>
      </c>
      <c r="P405">
        <v>21.7</v>
      </c>
      <c r="Q405">
        <v>56.7</v>
      </c>
      <c r="R405">
        <v>59.6</v>
      </c>
      <c r="S405">
        <v>31.2</v>
      </c>
      <c r="T405">
        <v>68.8</v>
      </c>
      <c r="U405">
        <v>73.8</v>
      </c>
      <c r="V405">
        <v>38.700000000000003</v>
      </c>
      <c r="W405">
        <v>61.3</v>
      </c>
      <c r="X405" t="s">
        <v>334</v>
      </c>
      <c r="Y405" t="s">
        <v>376</v>
      </c>
      <c r="Z405" t="s">
        <v>4948</v>
      </c>
      <c r="AA405" t="s">
        <v>447</v>
      </c>
      <c r="AB405" t="s">
        <v>2116</v>
      </c>
      <c r="AC405" t="s">
        <v>2117</v>
      </c>
      <c r="AD405" t="s">
        <v>2116</v>
      </c>
      <c r="AE405" t="s">
        <v>2117</v>
      </c>
      <c r="AF405" t="s">
        <v>2117</v>
      </c>
      <c r="AG405" t="s">
        <v>2116</v>
      </c>
      <c r="AH405" t="s">
        <v>2116</v>
      </c>
      <c r="AI405" t="s">
        <v>2117</v>
      </c>
      <c r="AJ405" t="s">
        <v>2116</v>
      </c>
      <c r="AK405" t="s">
        <v>2116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25">
      <c r="B406" t="s">
        <v>484</v>
      </c>
      <c r="C406" t="s">
        <v>930</v>
      </c>
      <c r="D406">
        <v>0.625</v>
      </c>
      <c r="E406" t="s">
        <v>1117</v>
      </c>
      <c r="F406" t="s">
        <v>1118</v>
      </c>
      <c r="H406">
        <v>55.6</v>
      </c>
      <c r="I406">
        <v>24.1</v>
      </c>
      <c r="J406">
        <v>20.3</v>
      </c>
      <c r="K406">
        <v>79.7</v>
      </c>
      <c r="L406">
        <v>44.4</v>
      </c>
      <c r="M406">
        <v>75.900000000000006</v>
      </c>
      <c r="N406">
        <v>23.2</v>
      </c>
      <c r="O406">
        <v>45.2</v>
      </c>
      <c r="P406">
        <v>31.6</v>
      </c>
      <c r="Q406">
        <v>67</v>
      </c>
      <c r="R406">
        <v>86.8</v>
      </c>
      <c r="S406">
        <v>67.099999999999994</v>
      </c>
      <c r="T406">
        <v>32.9</v>
      </c>
      <c r="U406">
        <v>39.6</v>
      </c>
      <c r="V406">
        <v>65.099999999999994</v>
      </c>
      <c r="W406">
        <v>34.9</v>
      </c>
      <c r="X406" t="s">
        <v>1117</v>
      </c>
      <c r="Y406" t="s">
        <v>4617</v>
      </c>
      <c r="Z406" t="s">
        <v>4949</v>
      </c>
      <c r="AA406" t="s">
        <v>2169</v>
      </c>
      <c r="AB406" t="s">
        <v>2117</v>
      </c>
      <c r="AC406" t="s">
        <v>2116</v>
      </c>
      <c r="AD406" t="s">
        <v>2116</v>
      </c>
      <c r="AE406" t="s">
        <v>2117</v>
      </c>
      <c r="AF406" t="s">
        <v>2116</v>
      </c>
      <c r="AG406" t="s">
        <v>2117</v>
      </c>
      <c r="AH406" t="s">
        <v>2117</v>
      </c>
      <c r="AI406" t="s">
        <v>2116</v>
      </c>
      <c r="AJ406" t="s">
        <v>2116</v>
      </c>
      <c r="AK406" t="s">
        <v>2117</v>
      </c>
      <c r="AL406" t="s">
        <v>2117</v>
      </c>
      <c r="AM406" t="s">
        <v>2117</v>
      </c>
      <c r="AN406" t="s">
        <v>2116</v>
      </c>
      <c r="AO406" t="s">
        <v>2116</v>
      </c>
      <c r="AP406" t="s">
        <v>2117</v>
      </c>
      <c r="AQ406" t="s">
        <v>2116</v>
      </c>
    </row>
    <row r="407" spans="2:43" x14ac:dyDescent="0.25">
      <c r="B407" t="s">
        <v>1024</v>
      </c>
      <c r="C407" t="s">
        <v>930</v>
      </c>
      <c r="D407">
        <v>0.625</v>
      </c>
      <c r="E407" t="s">
        <v>1119</v>
      </c>
      <c r="F407" t="s">
        <v>1120</v>
      </c>
      <c r="H407">
        <v>0</v>
      </c>
      <c r="I407">
        <v>100</v>
      </c>
      <c r="J407">
        <v>0</v>
      </c>
      <c r="K407">
        <v>100</v>
      </c>
      <c r="L407">
        <v>100</v>
      </c>
      <c r="M407">
        <v>0</v>
      </c>
      <c r="N407">
        <v>0</v>
      </c>
      <c r="O407">
        <v>100</v>
      </c>
      <c r="P407">
        <v>0</v>
      </c>
      <c r="Q407">
        <v>0</v>
      </c>
      <c r="R407">
        <v>0</v>
      </c>
      <c r="S407">
        <v>0</v>
      </c>
      <c r="T407">
        <v>100</v>
      </c>
      <c r="U407">
        <v>100</v>
      </c>
      <c r="V407">
        <v>0</v>
      </c>
      <c r="W407">
        <v>100</v>
      </c>
      <c r="X407" t="s">
        <v>1946</v>
      </c>
      <c r="Y407" t="s">
        <v>1120</v>
      </c>
      <c r="Z407" t="s">
        <v>4950</v>
      </c>
      <c r="AA407" t="s">
        <v>2157</v>
      </c>
      <c r="AB407" t="s">
        <v>2117</v>
      </c>
      <c r="AC407" t="s">
        <v>2116</v>
      </c>
      <c r="AD407" t="s">
        <v>2116</v>
      </c>
      <c r="AE407" t="s">
        <v>2117</v>
      </c>
      <c r="AF407" t="s">
        <v>2116</v>
      </c>
      <c r="AG407" t="s">
        <v>2117</v>
      </c>
      <c r="AH407" t="s">
        <v>2116</v>
      </c>
      <c r="AI407" t="s">
        <v>2117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25">
      <c r="B408" t="s">
        <v>482</v>
      </c>
      <c r="C408" t="s">
        <v>930</v>
      </c>
      <c r="D408">
        <v>0.625</v>
      </c>
      <c r="E408" t="s">
        <v>1121</v>
      </c>
      <c r="F408" t="s">
        <v>1122</v>
      </c>
      <c r="H408">
        <v>45.5</v>
      </c>
      <c r="I408">
        <v>28.3</v>
      </c>
      <c r="J408">
        <v>26.2</v>
      </c>
      <c r="K408">
        <v>73.8</v>
      </c>
      <c r="L408">
        <v>54.5</v>
      </c>
      <c r="M408">
        <v>71.7</v>
      </c>
      <c r="N408">
        <v>26.3</v>
      </c>
      <c r="O408">
        <v>51.1</v>
      </c>
      <c r="P408">
        <v>22.6</v>
      </c>
      <c r="Q408">
        <v>58.2</v>
      </c>
      <c r="R408">
        <v>74.5</v>
      </c>
      <c r="S408">
        <v>48.2</v>
      </c>
      <c r="T408">
        <v>51.8</v>
      </c>
      <c r="U408">
        <v>57.7</v>
      </c>
      <c r="V408">
        <v>53.1</v>
      </c>
      <c r="W408">
        <v>46.9</v>
      </c>
      <c r="X408" t="s">
        <v>4621</v>
      </c>
      <c r="Y408" t="s">
        <v>4622</v>
      </c>
      <c r="Z408" t="s">
        <v>4951</v>
      </c>
      <c r="AA408" t="s">
        <v>447</v>
      </c>
      <c r="AB408" t="s">
        <v>2116</v>
      </c>
      <c r="AC408" t="s">
        <v>2117</v>
      </c>
      <c r="AD408" t="s">
        <v>2116</v>
      </c>
      <c r="AE408" t="s">
        <v>2117</v>
      </c>
      <c r="AF408" t="s">
        <v>2117</v>
      </c>
      <c r="AG408" t="s">
        <v>2116</v>
      </c>
      <c r="AH408" t="s">
        <v>2116</v>
      </c>
      <c r="AI408" t="s">
        <v>2117</v>
      </c>
      <c r="AJ408" t="s">
        <v>2116</v>
      </c>
      <c r="AK408" t="s">
        <v>2116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</row>
    <row r="409" spans="2:43" x14ac:dyDescent="0.25">
      <c r="B409" t="s">
        <v>486</v>
      </c>
      <c r="C409" t="s">
        <v>930</v>
      </c>
      <c r="D409">
        <v>0.625</v>
      </c>
      <c r="E409" t="s">
        <v>1123</v>
      </c>
      <c r="F409" t="s">
        <v>1124</v>
      </c>
      <c r="H409">
        <v>50.3</v>
      </c>
      <c r="I409">
        <v>28.2</v>
      </c>
      <c r="J409">
        <v>21.5</v>
      </c>
      <c r="K409">
        <v>78.5</v>
      </c>
      <c r="L409">
        <v>49.7</v>
      </c>
      <c r="M409">
        <v>71.8</v>
      </c>
      <c r="N409">
        <v>32.799999999999997</v>
      </c>
      <c r="O409">
        <v>44.7</v>
      </c>
      <c r="P409">
        <v>22.5</v>
      </c>
      <c r="Q409">
        <v>67.5</v>
      </c>
      <c r="R409">
        <v>71.2</v>
      </c>
      <c r="S409">
        <v>44</v>
      </c>
      <c r="T409">
        <v>56</v>
      </c>
      <c r="U409">
        <v>62.3</v>
      </c>
      <c r="V409">
        <v>48.1</v>
      </c>
      <c r="W409">
        <v>51.9</v>
      </c>
      <c r="X409" t="s">
        <v>1123</v>
      </c>
      <c r="Y409" t="s">
        <v>1315</v>
      </c>
      <c r="Z409" t="s">
        <v>4952</v>
      </c>
      <c r="AA409" t="s">
        <v>2736</v>
      </c>
      <c r="AB409" t="s">
        <v>2116</v>
      </c>
      <c r="AC409" t="s">
        <v>2117</v>
      </c>
      <c r="AD409" t="s">
        <v>2116</v>
      </c>
      <c r="AE409" t="s">
        <v>2117</v>
      </c>
      <c r="AF409" t="s">
        <v>2117</v>
      </c>
      <c r="AG409" t="s">
        <v>2116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25">
      <c r="B410" t="s">
        <v>486</v>
      </c>
      <c r="C410" t="s">
        <v>930</v>
      </c>
      <c r="D410">
        <v>0.625</v>
      </c>
      <c r="E410" t="s">
        <v>677</v>
      </c>
      <c r="F410" t="s">
        <v>1041</v>
      </c>
      <c r="H410">
        <v>23.1</v>
      </c>
      <c r="I410">
        <v>33.1</v>
      </c>
      <c r="J410">
        <v>43.8</v>
      </c>
      <c r="K410">
        <v>56.2</v>
      </c>
      <c r="L410">
        <v>76.900000000000006</v>
      </c>
      <c r="M410">
        <v>66.900000000000006</v>
      </c>
      <c r="N410">
        <v>19.7</v>
      </c>
      <c r="O410">
        <v>50.9</v>
      </c>
      <c r="P410">
        <v>29.4</v>
      </c>
      <c r="Q410">
        <v>58.4</v>
      </c>
      <c r="R410">
        <v>61.5</v>
      </c>
      <c r="S410">
        <v>33.1</v>
      </c>
      <c r="T410">
        <v>66.900000000000006</v>
      </c>
      <c r="U410">
        <v>72</v>
      </c>
      <c r="V410">
        <v>40.4</v>
      </c>
      <c r="W410">
        <v>59.6</v>
      </c>
      <c r="X410" t="s">
        <v>3678</v>
      </c>
      <c r="Y410" t="s">
        <v>4445</v>
      </c>
      <c r="Z410" t="s">
        <v>4953</v>
      </c>
      <c r="AA410" t="s">
        <v>453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2116</v>
      </c>
      <c r="AM410" t="s">
        <v>2116</v>
      </c>
      <c r="AN410" t="s">
        <v>2117</v>
      </c>
      <c r="AO410" t="s">
        <v>2117</v>
      </c>
      <c r="AP410" t="s">
        <v>2116</v>
      </c>
      <c r="AQ410" t="s">
        <v>2117</v>
      </c>
    </row>
    <row r="411" spans="2:43" x14ac:dyDescent="0.25">
      <c r="B411" t="s">
        <v>1007</v>
      </c>
      <c r="C411" t="s">
        <v>930</v>
      </c>
      <c r="D411">
        <v>0.625</v>
      </c>
      <c r="E411" t="s">
        <v>1125</v>
      </c>
      <c r="F411" t="s">
        <v>661</v>
      </c>
      <c r="H411">
        <v>41.3</v>
      </c>
      <c r="I411">
        <v>29</v>
      </c>
      <c r="J411">
        <v>29.7</v>
      </c>
      <c r="K411">
        <v>70.3</v>
      </c>
      <c r="L411">
        <v>58.7</v>
      </c>
      <c r="M411">
        <v>71</v>
      </c>
      <c r="N411" t="s">
        <v>20</v>
      </c>
      <c r="O411" t="s">
        <v>20</v>
      </c>
      <c r="P411" t="s">
        <v>20</v>
      </c>
      <c r="Q411" t="s">
        <v>20</v>
      </c>
      <c r="R411">
        <v>74.2</v>
      </c>
      <c r="S411">
        <v>47.7</v>
      </c>
      <c r="T411">
        <v>52.3</v>
      </c>
      <c r="U411">
        <v>57.9</v>
      </c>
      <c r="V411">
        <v>53.5</v>
      </c>
      <c r="W411">
        <v>46.5</v>
      </c>
      <c r="X411" t="s">
        <v>1125</v>
      </c>
      <c r="Y411" t="s">
        <v>4504</v>
      </c>
      <c r="Z411" t="s">
        <v>4954</v>
      </c>
      <c r="AA411" t="s">
        <v>2736</v>
      </c>
      <c r="AB411" t="s">
        <v>2116</v>
      </c>
      <c r="AC411" t="s">
        <v>2117</v>
      </c>
      <c r="AD411" t="s">
        <v>2116</v>
      </c>
      <c r="AE411" t="s">
        <v>2117</v>
      </c>
      <c r="AF411" t="s">
        <v>2117</v>
      </c>
      <c r="AG411" t="s">
        <v>2116</v>
      </c>
      <c r="AH411" t="s">
        <v>2116</v>
      </c>
      <c r="AI411" t="s">
        <v>2117</v>
      </c>
      <c r="AJ411" t="s">
        <v>2116</v>
      </c>
      <c r="AK411" t="s">
        <v>2116</v>
      </c>
      <c r="AL411" t="s">
        <v>2116</v>
      </c>
      <c r="AM411" t="s">
        <v>2116</v>
      </c>
      <c r="AN411" t="s">
        <v>2117</v>
      </c>
      <c r="AO411" t="s">
        <v>2117</v>
      </c>
      <c r="AP411" t="s">
        <v>2116</v>
      </c>
      <c r="AQ411" t="s">
        <v>2117</v>
      </c>
    </row>
    <row r="412" spans="2:43" x14ac:dyDescent="0.25">
      <c r="B412" t="s">
        <v>1081</v>
      </c>
      <c r="C412" t="s">
        <v>930</v>
      </c>
      <c r="D412">
        <v>0.63541666666666663</v>
      </c>
      <c r="E412" t="s">
        <v>1126</v>
      </c>
      <c r="F412" t="s">
        <v>1127</v>
      </c>
      <c r="H412">
        <v>19.399999999999999</v>
      </c>
      <c r="I412">
        <v>56.9</v>
      </c>
      <c r="J412">
        <v>23.7</v>
      </c>
      <c r="K412">
        <v>76.3</v>
      </c>
      <c r="L412">
        <v>80.599999999999994</v>
      </c>
      <c r="M412">
        <v>43.1</v>
      </c>
      <c r="N412">
        <v>23.2</v>
      </c>
      <c r="O412">
        <v>64</v>
      </c>
      <c r="P412">
        <v>12.8</v>
      </c>
      <c r="Q412">
        <v>40.200000000000003</v>
      </c>
      <c r="R412">
        <v>16.5</v>
      </c>
      <c r="S412">
        <v>3.5</v>
      </c>
      <c r="T412">
        <v>96.5</v>
      </c>
      <c r="U412">
        <v>97.2</v>
      </c>
      <c r="V412">
        <v>9.5</v>
      </c>
      <c r="W412">
        <v>90.5</v>
      </c>
      <c r="X412" t="s">
        <v>1126</v>
      </c>
      <c r="Y412" t="s">
        <v>4624</v>
      </c>
      <c r="Z412" t="s">
        <v>4955</v>
      </c>
      <c r="AA412" t="s">
        <v>462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2116</v>
      </c>
      <c r="AI412" t="s">
        <v>2117</v>
      </c>
      <c r="AJ412" t="s">
        <v>2116</v>
      </c>
      <c r="AK412" t="s">
        <v>2117</v>
      </c>
      <c r="AL412" t="s">
        <v>2117</v>
      </c>
      <c r="AM412" t="s">
        <v>2117</v>
      </c>
      <c r="AN412" t="s">
        <v>2116</v>
      </c>
      <c r="AO412" t="s">
        <v>2117</v>
      </c>
      <c r="AP412" t="s">
        <v>2117</v>
      </c>
      <c r="AQ412" t="s">
        <v>2116</v>
      </c>
    </row>
    <row r="413" spans="2:43" x14ac:dyDescent="0.25">
      <c r="B413" t="s">
        <v>452</v>
      </c>
      <c r="C413" t="s">
        <v>930</v>
      </c>
      <c r="D413">
        <v>0.63541666666666663</v>
      </c>
      <c r="E413" t="s">
        <v>103</v>
      </c>
      <c r="F413" t="s">
        <v>35</v>
      </c>
      <c r="H413">
        <v>41.4</v>
      </c>
      <c r="I413">
        <v>31.6</v>
      </c>
      <c r="J413">
        <v>27</v>
      </c>
      <c r="K413">
        <v>73</v>
      </c>
      <c r="L413">
        <v>58.6</v>
      </c>
      <c r="M413">
        <v>68.400000000000006</v>
      </c>
      <c r="N413">
        <v>27.7</v>
      </c>
      <c r="O413">
        <v>50.1</v>
      </c>
      <c r="P413">
        <v>22.2</v>
      </c>
      <c r="Q413">
        <v>59.7</v>
      </c>
      <c r="R413">
        <v>64.7</v>
      </c>
      <c r="S413">
        <v>36.4</v>
      </c>
      <c r="T413">
        <v>63.6</v>
      </c>
      <c r="U413">
        <v>68.7</v>
      </c>
      <c r="V413">
        <v>44.1</v>
      </c>
      <c r="W413">
        <v>55.9</v>
      </c>
      <c r="X413" t="s">
        <v>2001</v>
      </c>
      <c r="Y413" t="s">
        <v>1840</v>
      </c>
      <c r="Z413" t="s">
        <v>4956</v>
      </c>
      <c r="AA413" t="s">
        <v>2139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2117</v>
      </c>
      <c r="AL413" t="s">
        <v>2117</v>
      </c>
      <c r="AM413" t="s">
        <v>2117</v>
      </c>
      <c r="AN413" t="s">
        <v>2116</v>
      </c>
      <c r="AO413" t="s">
        <v>2116</v>
      </c>
      <c r="AP413" t="s">
        <v>2117</v>
      </c>
      <c r="AQ413" t="s">
        <v>2116</v>
      </c>
    </row>
    <row r="414" spans="2:43" x14ac:dyDescent="0.25">
      <c r="B414" t="s">
        <v>452</v>
      </c>
      <c r="C414" t="s">
        <v>930</v>
      </c>
      <c r="D414">
        <v>0.63541666666666663</v>
      </c>
      <c r="E414" t="s">
        <v>229</v>
      </c>
      <c r="F414" t="s">
        <v>100</v>
      </c>
      <c r="H414">
        <v>34.5</v>
      </c>
      <c r="I414">
        <v>35.4</v>
      </c>
      <c r="J414">
        <v>30.1</v>
      </c>
      <c r="K414">
        <v>69.900000000000006</v>
      </c>
      <c r="L414">
        <v>65.5</v>
      </c>
      <c r="M414">
        <v>64.599999999999994</v>
      </c>
      <c r="N414">
        <v>24.5</v>
      </c>
      <c r="O414">
        <v>54.2</v>
      </c>
      <c r="P414">
        <v>21.3</v>
      </c>
      <c r="Q414">
        <v>53.8</v>
      </c>
      <c r="R414">
        <v>55.2</v>
      </c>
      <c r="S414">
        <v>27.1</v>
      </c>
      <c r="T414">
        <v>72.900000000000006</v>
      </c>
      <c r="U414">
        <v>77</v>
      </c>
      <c r="V414">
        <v>36.6</v>
      </c>
      <c r="W414">
        <v>63.4</v>
      </c>
      <c r="X414" t="s">
        <v>430</v>
      </c>
      <c r="Y414" t="s">
        <v>2000</v>
      </c>
      <c r="Z414" t="s">
        <v>4957</v>
      </c>
      <c r="AA414" t="s">
        <v>456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2117</v>
      </c>
      <c r="AJ414" t="s">
        <v>2116</v>
      </c>
      <c r="AK414" t="s">
        <v>2116</v>
      </c>
      <c r="AL414" t="s">
        <v>2116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25">
      <c r="B415" t="s">
        <v>1086</v>
      </c>
      <c r="C415" t="s">
        <v>930</v>
      </c>
      <c r="D415">
        <v>0.63541666666666663</v>
      </c>
      <c r="E415" t="s">
        <v>1128</v>
      </c>
      <c r="F415" t="s">
        <v>1129</v>
      </c>
      <c r="H415">
        <v>72.5</v>
      </c>
      <c r="I415">
        <v>27.5</v>
      </c>
      <c r="J415">
        <v>0</v>
      </c>
      <c r="K415">
        <v>100</v>
      </c>
      <c r="L415">
        <v>27.5</v>
      </c>
      <c r="M415">
        <v>72.5</v>
      </c>
      <c r="N415">
        <v>47.8</v>
      </c>
      <c r="O415">
        <v>52.2</v>
      </c>
      <c r="P415">
        <v>0</v>
      </c>
      <c r="Q415">
        <v>47.8</v>
      </c>
      <c r="R415">
        <v>37.299999999999997</v>
      </c>
      <c r="S415">
        <v>14.3</v>
      </c>
      <c r="T415">
        <v>85.7</v>
      </c>
      <c r="U415">
        <v>95.7</v>
      </c>
      <c r="V415">
        <v>0.2</v>
      </c>
      <c r="W415">
        <v>99.8</v>
      </c>
      <c r="X415" t="s">
        <v>1963</v>
      </c>
      <c r="Y415" t="s">
        <v>1129</v>
      </c>
      <c r="Z415" t="s">
        <v>4958</v>
      </c>
      <c r="AA415" t="s">
        <v>2120</v>
      </c>
      <c r="AB415" t="s">
        <v>2116</v>
      </c>
      <c r="AC415" t="s">
        <v>2117</v>
      </c>
      <c r="AD415" t="s">
        <v>2116</v>
      </c>
      <c r="AE415" t="s">
        <v>2117</v>
      </c>
      <c r="AF415" t="s">
        <v>2117</v>
      </c>
      <c r="AG415" t="s">
        <v>2116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25">
      <c r="B416" t="s">
        <v>1015</v>
      </c>
      <c r="C416" t="s">
        <v>930</v>
      </c>
      <c r="D416">
        <v>0.63541666666666663</v>
      </c>
      <c r="E416" t="s">
        <v>1130</v>
      </c>
      <c r="F416" t="s">
        <v>1131</v>
      </c>
      <c r="H416">
        <v>0</v>
      </c>
      <c r="I416">
        <v>100</v>
      </c>
      <c r="J416">
        <v>0</v>
      </c>
      <c r="K416">
        <v>100</v>
      </c>
      <c r="L416">
        <v>100</v>
      </c>
      <c r="M416">
        <v>0</v>
      </c>
      <c r="N416">
        <v>0</v>
      </c>
      <c r="O416">
        <v>100</v>
      </c>
      <c r="P416">
        <v>0</v>
      </c>
      <c r="Q416">
        <v>0</v>
      </c>
      <c r="R416">
        <v>0</v>
      </c>
      <c r="S416">
        <v>0</v>
      </c>
      <c r="T416">
        <v>100</v>
      </c>
      <c r="U416">
        <v>100</v>
      </c>
      <c r="V416">
        <v>0</v>
      </c>
      <c r="W416">
        <v>100</v>
      </c>
      <c r="X416" t="s">
        <v>1130</v>
      </c>
      <c r="Y416" t="s">
        <v>1956</v>
      </c>
      <c r="Z416" t="s">
        <v>4959</v>
      </c>
      <c r="AA416" t="s">
        <v>462</v>
      </c>
      <c r="AB416" t="s">
        <v>2117</v>
      </c>
      <c r="AC416" t="s">
        <v>2116</v>
      </c>
      <c r="AD416" t="s">
        <v>2116</v>
      </c>
      <c r="AE416" t="s">
        <v>2117</v>
      </c>
      <c r="AF416" t="s">
        <v>2116</v>
      </c>
      <c r="AG416" t="s">
        <v>2117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2117</v>
      </c>
      <c r="AM416" t="s">
        <v>2117</v>
      </c>
      <c r="AN416" t="s">
        <v>2116</v>
      </c>
      <c r="AO416" t="s">
        <v>2117</v>
      </c>
      <c r="AP416" t="s">
        <v>2117</v>
      </c>
      <c r="AQ416" t="s">
        <v>2116</v>
      </c>
    </row>
    <row r="417" spans="2:43" x14ac:dyDescent="0.25">
      <c r="B417" t="s">
        <v>647</v>
      </c>
      <c r="C417" t="s">
        <v>930</v>
      </c>
      <c r="D417">
        <v>0.64583333333333337</v>
      </c>
      <c r="E417" t="s">
        <v>699</v>
      </c>
      <c r="F417" t="s">
        <v>325</v>
      </c>
      <c r="H417">
        <v>54.1</v>
      </c>
      <c r="I417">
        <v>28.8</v>
      </c>
      <c r="J417">
        <v>17.2</v>
      </c>
      <c r="K417">
        <v>82.8</v>
      </c>
      <c r="L417">
        <v>45.9</v>
      </c>
      <c r="M417">
        <v>71.2</v>
      </c>
      <c r="N417">
        <v>40.799999999999997</v>
      </c>
      <c r="O417">
        <v>48.5</v>
      </c>
      <c r="P417">
        <v>10.7</v>
      </c>
      <c r="Q417">
        <v>58.4</v>
      </c>
      <c r="R417">
        <v>64.8</v>
      </c>
      <c r="S417">
        <v>36.700000000000003</v>
      </c>
      <c r="T417">
        <v>63.3</v>
      </c>
      <c r="U417">
        <v>70</v>
      </c>
      <c r="V417">
        <v>39.9</v>
      </c>
      <c r="W417">
        <v>60.1</v>
      </c>
      <c r="X417" t="s">
        <v>2758</v>
      </c>
      <c r="Y417" t="s">
        <v>325</v>
      </c>
      <c r="Z417" t="s">
        <v>4960</v>
      </c>
      <c r="AA417" t="s">
        <v>456</v>
      </c>
      <c r="AB417" t="s">
        <v>2116</v>
      </c>
      <c r="AC417" t="s">
        <v>2116</v>
      </c>
      <c r="AD417" t="s">
        <v>2117</v>
      </c>
      <c r="AE417" t="s">
        <v>2116</v>
      </c>
      <c r="AF417" t="s">
        <v>2117</v>
      </c>
      <c r="AG417" t="s">
        <v>2117</v>
      </c>
      <c r="AH417" t="s">
        <v>2116</v>
      </c>
      <c r="AI417" t="s">
        <v>2116</v>
      </c>
      <c r="AJ417" t="s">
        <v>2117</v>
      </c>
      <c r="AK417" t="s">
        <v>2117</v>
      </c>
      <c r="AL417" t="s">
        <v>2116</v>
      </c>
      <c r="AM417" t="s">
        <v>2116</v>
      </c>
      <c r="AN417" t="s">
        <v>2117</v>
      </c>
      <c r="AO417" t="s">
        <v>2117</v>
      </c>
      <c r="AP417" t="s">
        <v>2116</v>
      </c>
      <c r="AQ417" t="s">
        <v>2117</v>
      </c>
    </row>
    <row r="418" spans="2:43" x14ac:dyDescent="0.25">
      <c r="B418" t="s">
        <v>647</v>
      </c>
      <c r="C418" t="s">
        <v>930</v>
      </c>
      <c r="D418">
        <v>0.64583333333333337</v>
      </c>
      <c r="E418" t="s">
        <v>1132</v>
      </c>
      <c r="F418" t="s">
        <v>698</v>
      </c>
      <c r="H418">
        <v>41.8</v>
      </c>
      <c r="I418">
        <v>33.6</v>
      </c>
      <c r="J418">
        <v>24.6</v>
      </c>
      <c r="K418">
        <v>75.400000000000006</v>
      </c>
      <c r="L418">
        <v>58.2</v>
      </c>
      <c r="M418">
        <v>66.400000000000006</v>
      </c>
      <c r="N418">
        <v>25</v>
      </c>
      <c r="O418">
        <v>53.9</v>
      </c>
      <c r="P418">
        <v>21</v>
      </c>
      <c r="Q418">
        <v>54.1</v>
      </c>
      <c r="R418">
        <v>57.8</v>
      </c>
      <c r="S418">
        <v>29.5</v>
      </c>
      <c r="T418">
        <v>70.5</v>
      </c>
      <c r="U418">
        <v>75.2</v>
      </c>
      <c r="V418">
        <v>37.799999999999997</v>
      </c>
      <c r="W418">
        <v>62.2</v>
      </c>
      <c r="X418" t="s">
        <v>324</v>
      </c>
      <c r="Y418" t="s">
        <v>337</v>
      </c>
      <c r="Z418" t="s">
        <v>4961</v>
      </c>
      <c r="AA418" t="s">
        <v>447</v>
      </c>
      <c r="AB418" t="s">
        <v>2116</v>
      </c>
      <c r="AC418" t="s">
        <v>2117</v>
      </c>
      <c r="AD418" t="s">
        <v>2116</v>
      </c>
      <c r="AE418" t="s">
        <v>2117</v>
      </c>
      <c r="AF418" t="s">
        <v>2117</v>
      </c>
      <c r="AG418" t="s">
        <v>2116</v>
      </c>
      <c r="AH418" t="s">
        <v>2116</v>
      </c>
      <c r="AI418" t="s">
        <v>2117</v>
      </c>
      <c r="AJ418" t="s">
        <v>2116</v>
      </c>
      <c r="AK418" t="s">
        <v>2116</v>
      </c>
      <c r="AL418" t="s">
        <v>2116</v>
      </c>
      <c r="AM418" t="s">
        <v>2116</v>
      </c>
      <c r="AN418" t="s">
        <v>2117</v>
      </c>
      <c r="AO418" t="s">
        <v>2117</v>
      </c>
      <c r="AP418" t="s">
        <v>2116</v>
      </c>
      <c r="AQ418" t="s">
        <v>2117</v>
      </c>
    </row>
    <row r="419" spans="2:43" x14ac:dyDescent="0.25">
      <c r="B419" t="s">
        <v>1105</v>
      </c>
      <c r="C419" t="s">
        <v>930</v>
      </c>
      <c r="D419">
        <v>0.64583333333333337</v>
      </c>
      <c r="E419" t="s">
        <v>1133</v>
      </c>
      <c r="F419" t="s">
        <v>1134</v>
      </c>
      <c r="H419">
        <v>16.2</v>
      </c>
      <c r="I419">
        <v>50.7</v>
      </c>
      <c r="J419">
        <v>33.1</v>
      </c>
      <c r="K419">
        <v>66.900000000000006</v>
      </c>
      <c r="L419">
        <v>83.8</v>
      </c>
      <c r="M419">
        <v>49.3</v>
      </c>
      <c r="N419">
        <v>19.399999999999999</v>
      </c>
      <c r="O419">
        <v>56.9</v>
      </c>
      <c r="P419">
        <v>23.7</v>
      </c>
      <c r="Q419">
        <v>50.1</v>
      </c>
      <c r="R419">
        <v>23.6</v>
      </c>
      <c r="S419">
        <v>6.3</v>
      </c>
      <c r="T419">
        <v>93.7</v>
      </c>
      <c r="U419">
        <v>95.2</v>
      </c>
      <c r="V419">
        <v>12.9</v>
      </c>
      <c r="W419">
        <v>87.1</v>
      </c>
      <c r="X419" t="s">
        <v>4638</v>
      </c>
      <c r="Y419" t="s">
        <v>1134</v>
      </c>
      <c r="Z419" t="s">
        <v>4962</v>
      </c>
      <c r="AA419" t="s">
        <v>2736</v>
      </c>
      <c r="AB419" t="s">
        <v>2116</v>
      </c>
      <c r="AC419" t="s">
        <v>2117</v>
      </c>
      <c r="AD419" t="s">
        <v>2116</v>
      </c>
      <c r="AE419" t="s">
        <v>2117</v>
      </c>
      <c r="AF419" t="s">
        <v>2117</v>
      </c>
      <c r="AG419" t="s">
        <v>2116</v>
      </c>
      <c r="AH419" t="s">
        <v>2116</v>
      </c>
      <c r="AI419" t="s">
        <v>2117</v>
      </c>
      <c r="AJ419" t="s">
        <v>2116</v>
      </c>
      <c r="AK419" t="s">
        <v>2116</v>
      </c>
      <c r="AL419" t="s">
        <v>2116</v>
      </c>
      <c r="AM419" t="s">
        <v>2116</v>
      </c>
      <c r="AN419" t="s">
        <v>2117</v>
      </c>
      <c r="AO419" t="s">
        <v>2117</v>
      </c>
      <c r="AP419" t="s">
        <v>2116</v>
      </c>
      <c r="AQ419" t="s">
        <v>2117</v>
      </c>
    </row>
    <row r="420" spans="2:43" x14ac:dyDescent="0.25">
      <c r="B420" t="s">
        <v>1105</v>
      </c>
      <c r="C420" t="s">
        <v>930</v>
      </c>
      <c r="D420">
        <v>0.64583333333333337</v>
      </c>
      <c r="E420" t="s">
        <v>1135</v>
      </c>
      <c r="F420" t="s">
        <v>1136</v>
      </c>
      <c r="H420">
        <v>19.399999999999999</v>
      </c>
      <c r="I420">
        <v>56.9</v>
      </c>
      <c r="J420">
        <v>23.7</v>
      </c>
      <c r="K420">
        <v>76.3</v>
      </c>
      <c r="L420">
        <v>80.599999999999994</v>
      </c>
      <c r="M420">
        <v>43.1</v>
      </c>
      <c r="N420">
        <v>0</v>
      </c>
      <c r="O420">
        <v>82.8</v>
      </c>
      <c r="P420">
        <v>17.2</v>
      </c>
      <c r="Q420">
        <v>17.2</v>
      </c>
      <c r="R420">
        <v>16.5</v>
      </c>
      <c r="S420">
        <v>3.5</v>
      </c>
      <c r="T420">
        <v>96.5</v>
      </c>
      <c r="U420">
        <v>97.2</v>
      </c>
      <c r="V420">
        <v>9.5</v>
      </c>
      <c r="W420">
        <v>90.5</v>
      </c>
      <c r="X420" t="s">
        <v>1135</v>
      </c>
      <c r="Y420" t="s">
        <v>4637</v>
      </c>
      <c r="Z420" t="s">
        <v>4963</v>
      </c>
      <c r="AA420" t="s">
        <v>447</v>
      </c>
      <c r="AB420" t="s">
        <v>2116</v>
      </c>
      <c r="AC420" t="s">
        <v>2117</v>
      </c>
      <c r="AD420" t="s">
        <v>2116</v>
      </c>
      <c r="AE420" t="s">
        <v>2117</v>
      </c>
      <c r="AF420" t="s">
        <v>2117</v>
      </c>
      <c r="AG420" t="s">
        <v>2116</v>
      </c>
      <c r="AH420" t="s">
        <v>2116</v>
      </c>
      <c r="AI420" t="s">
        <v>2117</v>
      </c>
      <c r="AJ420" t="s">
        <v>2116</v>
      </c>
      <c r="AK420" t="s">
        <v>2116</v>
      </c>
      <c r="AL420" t="s">
        <v>2116</v>
      </c>
      <c r="AM420" t="s">
        <v>2116</v>
      </c>
      <c r="AN420" t="s">
        <v>2117</v>
      </c>
      <c r="AO420" t="s">
        <v>2117</v>
      </c>
      <c r="AP420" t="s">
        <v>2116</v>
      </c>
      <c r="AQ420" t="s">
        <v>2117</v>
      </c>
    </row>
    <row r="421" spans="2:43" x14ac:dyDescent="0.25">
      <c r="B421" t="s">
        <v>647</v>
      </c>
      <c r="C421" t="s">
        <v>930</v>
      </c>
      <c r="D421">
        <v>0.66666666666666663</v>
      </c>
      <c r="E421" t="s">
        <v>1137</v>
      </c>
      <c r="F421" t="s">
        <v>338</v>
      </c>
      <c r="H421">
        <v>58.5</v>
      </c>
      <c r="I421">
        <v>25.1</v>
      </c>
      <c r="J421">
        <v>16.399999999999999</v>
      </c>
      <c r="K421">
        <v>83.6</v>
      </c>
      <c r="L421">
        <v>41.5</v>
      </c>
      <c r="M421">
        <v>74.900000000000006</v>
      </c>
      <c r="N421">
        <v>40.1</v>
      </c>
      <c r="O421">
        <v>45.9</v>
      </c>
      <c r="P421">
        <v>14</v>
      </c>
      <c r="Q421">
        <v>63.1</v>
      </c>
      <c r="R421">
        <v>76.2</v>
      </c>
      <c r="S421">
        <v>50.6</v>
      </c>
      <c r="T421">
        <v>49.4</v>
      </c>
      <c r="U421">
        <v>57.1</v>
      </c>
      <c r="V421">
        <v>49.9</v>
      </c>
      <c r="W421">
        <v>50.1</v>
      </c>
      <c r="X421" t="s">
        <v>326</v>
      </c>
      <c r="Y421" t="s">
        <v>338</v>
      </c>
      <c r="Z421" t="s">
        <v>4964</v>
      </c>
      <c r="AA421" t="s">
        <v>462</v>
      </c>
      <c r="AB421" t="s">
        <v>2117</v>
      </c>
      <c r="AC421" t="s">
        <v>2116</v>
      </c>
      <c r="AD421" t="s">
        <v>2116</v>
      </c>
      <c r="AE421" t="s">
        <v>2117</v>
      </c>
      <c r="AF421" t="s">
        <v>2116</v>
      </c>
      <c r="AG421" t="s">
        <v>2117</v>
      </c>
      <c r="AH421" t="s">
        <v>2116</v>
      </c>
      <c r="AI421" t="s">
        <v>2116</v>
      </c>
      <c r="AJ421" t="s">
        <v>2117</v>
      </c>
      <c r="AK421" t="s">
        <v>2117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25">
      <c r="B422" t="s">
        <v>647</v>
      </c>
      <c r="C422" t="s">
        <v>930</v>
      </c>
      <c r="D422">
        <v>0.66666666666666663</v>
      </c>
      <c r="E422" t="s">
        <v>701</v>
      </c>
      <c r="F422" t="s">
        <v>1138</v>
      </c>
      <c r="H422">
        <v>45.2</v>
      </c>
      <c r="I422">
        <v>35</v>
      </c>
      <c r="J422">
        <v>19.8</v>
      </c>
      <c r="K422">
        <v>80.2</v>
      </c>
      <c r="L422">
        <v>54.8</v>
      </c>
      <c r="M422">
        <v>65</v>
      </c>
      <c r="N422">
        <v>26.3</v>
      </c>
      <c r="O422">
        <v>56.3</v>
      </c>
      <c r="P422">
        <v>17.399999999999999</v>
      </c>
      <c r="Q422">
        <v>50.5</v>
      </c>
      <c r="R422">
        <v>51</v>
      </c>
      <c r="S422">
        <v>23.5</v>
      </c>
      <c r="T422">
        <v>76.5</v>
      </c>
      <c r="U422">
        <v>81</v>
      </c>
      <c r="V422">
        <v>31</v>
      </c>
      <c r="W422">
        <v>69</v>
      </c>
      <c r="X422" t="s">
        <v>330</v>
      </c>
      <c r="Y422" t="s">
        <v>329</v>
      </c>
      <c r="Z422" t="s">
        <v>4965</v>
      </c>
      <c r="AA422" t="s">
        <v>453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2116</v>
      </c>
      <c r="AI422" t="s">
        <v>2117</v>
      </c>
      <c r="AJ422" t="s">
        <v>2116</v>
      </c>
      <c r="AK422" t="s">
        <v>2116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25">
      <c r="B423" t="s">
        <v>647</v>
      </c>
      <c r="C423" t="s">
        <v>930</v>
      </c>
      <c r="D423">
        <v>0.66666666666666663</v>
      </c>
      <c r="E423" t="s">
        <v>1139</v>
      </c>
      <c r="F423" t="s">
        <v>1140</v>
      </c>
      <c r="H423">
        <v>32.700000000000003</v>
      </c>
      <c r="I423">
        <v>36.1</v>
      </c>
      <c r="J423">
        <v>31.2</v>
      </c>
      <c r="K423">
        <v>68.8</v>
      </c>
      <c r="L423">
        <v>67.3</v>
      </c>
      <c r="M423">
        <v>63.9</v>
      </c>
      <c r="N423">
        <v>13.8</v>
      </c>
      <c r="O423">
        <v>55.4</v>
      </c>
      <c r="P423">
        <v>30.9</v>
      </c>
      <c r="Q423">
        <v>51.3</v>
      </c>
      <c r="R423">
        <v>53.6</v>
      </c>
      <c r="S423">
        <v>25.7</v>
      </c>
      <c r="T423">
        <v>74.3</v>
      </c>
      <c r="U423">
        <v>78.2</v>
      </c>
      <c r="V423">
        <v>35.4</v>
      </c>
      <c r="W423">
        <v>64.599999999999994</v>
      </c>
      <c r="X423" t="s">
        <v>4641</v>
      </c>
      <c r="Y423" t="s">
        <v>4642</v>
      </c>
      <c r="Z423" t="s">
        <v>4966</v>
      </c>
      <c r="AA423" t="s">
        <v>447</v>
      </c>
      <c r="AB423" t="s">
        <v>2116</v>
      </c>
      <c r="AC423" t="s">
        <v>2117</v>
      </c>
      <c r="AD423" t="s">
        <v>2116</v>
      </c>
      <c r="AE423" t="s">
        <v>2117</v>
      </c>
      <c r="AF423" t="s">
        <v>2117</v>
      </c>
      <c r="AG423" t="s">
        <v>2116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2116</v>
      </c>
      <c r="AM423" t="s">
        <v>2116</v>
      </c>
      <c r="AN423" t="s">
        <v>2117</v>
      </c>
      <c r="AO423" t="s">
        <v>2117</v>
      </c>
      <c r="AP423" t="s">
        <v>2116</v>
      </c>
      <c r="AQ423" t="s">
        <v>2117</v>
      </c>
    </row>
    <row r="424" spans="2:43" x14ac:dyDescent="0.25">
      <c r="B424" t="s">
        <v>647</v>
      </c>
      <c r="C424" t="s">
        <v>930</v>
      </c>
      <c r="D424">
        <v>0.66666666666666663</v>
      </c>
      <c r="E424" t="s">
        <v>327</v>
      </c>
      <c r="F424" t="s">
        <v>1141</v>
      </c>
      <c r="H424">
        <v>42.7</v>
      </c>
      <c r="I424">
        <v>35</v>
      </c>
      <c r="J424">
        <v>22.3</v>
      </c>
      <c r="K424">
        <v>77.7</v>
      </c>
      <c r="L424">
        <v>57.3</v>
      </c>
      <c r="M424">
        <v>65</v>
      </c>
      <c r="N424">
        <v>29.1</v>
      </c>
      <c r="O424">
        <v>57</v>
      </c>
      <c r="P424">
        <v>13.9</v>
      </c>
      <c r="Q424">
        <v>49</v>
      </c>
      <c r="R424">
        <v>52.7</v>
      </c>
      <c r="S424">
        <v>24.9</v>
      </c>
      <c r="T424">
        <v>75.099999999999994</v>
      </c>
      <c r="U424">
        <v>79.400000000000006</v>
      </c>
      <c r="V424">
        <v>33.200000000000003</v>
      </c>
      <c r="W424">
        <v>66.8</v>
      </c>
      <c r="X424" t="s">
        <v>327</v>
      </c>
      <c r="Y424" t="s">
        <v>331</v>
      </c>
      <c r="Z424" t="s">
        <v>4967</v>
      </c>
      <c r="AA424" t="s">
        <v>456</v>
      </c>
      <c r="AB424" t="s">
        <v>2116</v>
      </c>
      <c r="AC424" t="s">
        <v>2116</v>
      </c>
      <c r="AD424" t="s">
        <v>2117</v>
      </c>
      <c r="AE424" t="s">
        <v>2116</v>
      </c>
      <c r="AF424" t="s">
        <v>2117</v>
      </c>
      <c r="AG424" t="s">
        <v>2117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25">
      <c r="B425" t="s">
        <v>647</v>
      </c>
      <c r="C425" t="s">
        <v>930</v>
      </c>
      <c r="D425">
        <v>0.66666666666666663</v>
      </c>
      <c r="E425" t="s">
        <v>1142</v>
      </c>
      <c r="F425" t="s">
        <v>336</v>
      </c>
      <c r="H425">
        <v>41.1</v>
      </c>
      <c r="I425">
        <v>33.1</v>
      </c>
      <c r="J425">
        <v>25.9</v>
      </c>
      <c r="K425">
        <v>74.099999999999994</v>
      </c>
      <c r="L425">
        <v>58.9</v>
      </c>
      <c r="M425">
        <v>66.900000000000006</v>
      </c>
      <c r="N425">
        <v>31.2</v>
      </c>
      <c r="O425">
        <v>48.9</v>
      </c>
      <c r="P425">
        <v>19.899999999999999</v>
      </c>
      <c r="Q425">
        <v>61</v>
      </c>
      <c r="R425">
        <v>59.9</v>
      </c>
      <c r="S425">
        <v>31.5</v>
      </c>
      <c r="T425">
        <v>68.5</v>
      </c>
      <c r="U425">
        <v>73.2</v>
      </c>
      <c r="V425">
        <v>39.799999999999997</v>
      </c>
      <c r="W425">
        <v>60.2</v>
      </c>
      <c r="X425" t="s">
        <v>1142</v>
      </c>
      <c r="Y425" t="s">
        <v>336</v>
      </c>
      <c r="Z425" t="s">
        <v>4968</v>
      </c>
      <c r="AA425" t="s">
        <v>462</v>
      </c>
      <c r="AB425" t="s">
        <v>2117</v>
      </c>
      <c r="AC425" t="s">
        <v>2116</v>
      </c>
      <c r="AD425" t="s">
        <v>2116</v>
      </c>
      <c r="AE425" t="s">
        <v>2117</v>
      </c>
      <c r="AF425" t="s">
        <v>2116</v>
      </c>
      <c r="AG425" t="s">
        <v>2117</v>
      </c>
      <c r="AH425" t="s">
        <v>2117</v>
      </c>
      <c r="AI425" t="s">
        <v>2116</v>
      </c>
      <c r="AJ425" t="s">
        <v>2116</v>
      </c>
      <c r="AK425" t="s">
        <v>2117</v>
      </c>
      <c r="AL425" t="s">
        <v>2117</v>
      </c>
      <c r="AM425" t="s">
        <v>2117</v>
      </c>
      <c r="AN425" t="s">
        <v>2116</v>
      </c>
      <c r="AO425" t="s">
        <v>2117</v>
      </c>
      <c r="AP425" t="s">
        <v>2117</v>
      </c>
      <c r="AQ425" t="s">
        <v>2116</v>
      </c>
    </row>
    <row r="426" spans="2:43" x14ac:dyDescent="0.25">
      <c r="B426" t="s">
        <v>457</v>
      </c>
      <c r="C426" t="s">
        <v>930</v>
      </c>
      <c r="D426">
        <v>0.66666666666666663</v>
      </c>
      <c r="E426" t="s">
        <v>266</v>
      </c>
      <c r="F426" t="s">
        <v>1143</v>
      </c>
      <c r="H426">
        <v>57.5</v>
      </c>
      <c r="I426">
        <v>25.1</v>
      </c>
      <c r="J426">
        <v>17.399999999999999</v>
      </c>
      <c r="K426">
        <v>82.6</v>
      </c>
      <c r="L426">
        <v>42.5</v>
      </c>
      <c r="M426">
        <v>74.900000000000006</v>
      </c>
      <c r="N426">
        <v>32.799999999999997</v>
      </c>
      <c r="O426">
        <v>54</v>
      </c>
      <c r="P426">
        <v>13.2</v>
      </c>
      <c r="Q426">
        <v>52.5</v>
      </c>
      <c r="R426">
        <v>77.3</v>
      </c>
      <c r="S426">
        <v>52.1</v>
      </c>
      <c r="T426">
        <v>47.9</v>
      </c>
      <c r="U426">
        <v>55.4</v>
      </c>
      <c r="V426">
        <v>51.8</v>
      </c>
      <c r="W426">
        <v>48.2</v>
      </c>
      <c r="X426" t="s">
        <v>309</v>
      </c>
      <c r="Y426" t="s">
        <v>4706</v>
      </c>
      <c r="Z426" t="s">
        <v>4969</v>
      </c>
      <c r="AA426" t="s">
        <v>4037</v>
      </c>
      <c r="AB426" t="s">
        <v>2117</v>
      </c>
      <c r="AC426" t="s">
        <v>2116</v>
      </c>
      <c r="AD426" t="s">
        <v>2116</v>
      </c>
      <c r="AE426" t="s">
        <v>2117</v>
      </c>
      <c r="AF426" t="s">
        <v>2116</v>
      </c>
      <c r="AG426" t="s">
        <v>2117</v>
      </c>
      <c r="AH426" t="s">
        <v>2117</v>
      </c>
      <c r="AI426" t="s">
        <v>2116</v>
      </c>
      <c r="AJ426" t="s">
        <v>2116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25">
      <c r="B427" t="s">
        <v>454</v>
      </c>
      <c r="C427" t="s">
        <v>930</v>
      </c>
      <c r="D427">
        <v>0.66666666666666663</v>
      </c>
      <c r="E427" t="s">
        <v>231</v>
      </c>
      <c r="F427" t="s">
        <v>110</v>
      </c>
      <c r="H427">
        <v>43.8</v>
      </c>
      <c r="I427">
        <v>29.5</v>
      </c>
      <c r="J427">
        <v>26.8</v>
      </c>
      <c r="K427">
        <v>73.2</v>
      </c>
      <c r="L427">
        <v>56.2</v>
      </c>
      <c r="M427">
        <v>70.5</v>
      </c>
      <c r="N427">
        <v>38.299999999999997</v>
      </c>
      <c r="O427">
        <v>40</v>
      </c>
      <c r="P427">
        <v>21.7</v>
      </c>
      <c r="Q427">
        <v>74.099999999999994</v>
      </c>
      <c r="R427">
        <v>71</v>
      </c>
      <c r="S427">
        <v>43.8</v>
      </c>
      <c r="T427">
        <v>56.2</v>
      </c>
      <c r="U427">
        <v>61.9</v>
      </c>
      <c r="V427">
        <v>49.8</v>
      </c>
      <c r="W427">
        <v>50.2</v>
      </c>
      <c r="X427" t="s">
        <v>231</v>
      </c>
      <c r="Y427" t="s">
        <v>110</v>
      </c>
      <c r="Z427" t="s">
        <v>4970</v>
      </c>
      <c r="AA427" t="s">
        <v>459</v>
      </c>
      <c r="AB427" t="s">
        <v>2116</v>
      </c>
      <c r="AC427" t="s">
        <v>2117</v>
      </c>
      <c r="AD427" t="s">
        <v>2116</v>
      </c>
      <c r="AE427" t="s">
        <v>2117</v>
      </c>
      <c r="AF427" t="s">
        <v>2117</v>
      </c>
      <c r="AG427" t="s">
        <v>2116</v>
      </c>
      <c r="AH427" t="s">
        <v>2116</v>
      </c>
      <c r="AI427" t="s">
        <v>2117</v>
      </c>
      <c r="AJ427" t="s">
        <v>2116</v>
      </c>
      <c r="AK427" t="s">
        <v>2117</v>
      </c>
      <c r="AL427" t="s">
        <v>2117</v>
      </c>
      <c r="AM427" t="s">
        <v>2116</v>
      </c>
      <c r="AN427" t="s">
        <v>2117</v>
      </c>
      <c r="AO427" t="s">
        <v>2117</v>
      </c>
      <c r="AP427" t="s">
        <v>2117</v>
      </c>
      <c r="AQ427" t="s">
        <v>2116</v>
      </c>
    </row>
    <row r="428" spans="2:43" x14ac:dyDescent="0.25">
      <c r="B428" t="s">
        <v>454</v>
      </c>
      <c r="C428" t="s">
        <v>930</v>
      </c>
      <c r="D428">
        <v>0.66666666666666663</v>
      </c>
      <c r="E428" t="s">
        <v>68</v>
      </c>
      <c r="F428" t="s">
        <v>108</v>
      </c>
      <c r="H428">
        <v>42.3</v>
      </c>
      <c r="I428">
        <v>26.6</v>
      </c>
      <c r="J428">
        <v>31.1</v>
      </c>
      <c r="K428">
        <v>68.900000000000006</v>
      </c>
      <c r="L428">
        <v>57.7</v>
      </c>
      <c r="M428">
        <v>73.400000000000006</v>
      </c>
      <c r="N428">
        <v>33.799999999999997</v>
      </c>
      <c r="O428">
        <v>40.5</v>
      </c>
      <c r="P428">
        <v>25.7</v>
      </c>
      <c r="Q428">
        <v>74.099999999999994</v>
      </c>
      <c r="R428">
        <v>83</v>
      </c>
      <c r="S428">
        <v>60.5</v>
      </c>
      <c r="T428">
        <v>39.5</v>
      </c>
      <c r="U428">
        <v>45.2</v>
      </c>
      <c r="V428">
        <v>63.5</v>
      </c>
      <c r="W428">
        <v>36.5</v>
      </c>
      <c r="X428" t="s">
        <v>68</v>
      </c>
      <c r="Y428" t="s">
        <v>1971</v>
      </c>
      <c r="Z428" t="s">
        <v>4971</v>
      </c>
      <c r="AA428" t="s">
        <v>456</v>
      </c>
      <c r="AB428" t="s">
        <v>2116</v>
      </c>
      <c r="AC428" t="s">
        <v>2116</v>
      </c>
      <c r="AD428" t="s">
        <v>2117</v>
      </c>
      <c r="AE428" t="s">
        <v>2116</v>
      </c>
      <c r="AF428" t="s">
        <v>2117</v>
      </c>
      <c r="AG428" t="s">
        <v>2117</v>
      </c>
      <c r="AH428" t="s">
        <v>2116</v>
      </c>
      <c r="AI428" t="s">
        <v>2116</v>
      </c>
      <c r="AJ428" t="s">
        <v>2117</v>
      </c>
      <c r="AK428" t="s">
        <v>2117</v>
      </c>
      <c r="AL428" t="s">
        <v>2116</v>
      </c>
      <c r="AM428" t="s">
        <v>2116</v>
      </c>
      <c r="AN428" t="s">
        <v>2117</v>
      </c>
      <c r="AO428" t="s">
        <v>2117</v>
      </c>
      <c r="AP428" t="s">
        <v>2116</v>
      </c>
      <c r="AQ428" t="s">
        <v>2117</v>
      </c>
    </row>
    <row r="429" spans="2:43" x14ac:dyDescent="0.25">
      <c r="B429" t="s">
        <v>455</v>
      </c>
      <c r="C429" t="s">
        <v>930</v>
      </c>
      <c r="D429">
        <v>0.66666666666666663</v>
      </c>
      <c r="E429" t="s">
        <v>235</v>
      </c>
      <c r="F429" t="s">
        <v>71</v>
      </c>
      <c r="H429">
        <v>47.8</v>
      </c>
      <c r="I429">
        <v>30.1</v>
      </c>
      <c r="J429">
        <v>22.1</v>
      </c>
      <c r="K429">
        <v>77.900000000000006</v>
      </c>
      <c r="L429">
        <v>52.2</v>
      </c>
      <c r="M429">
        <v>69.900000000000006</v>
      </c>
      <c r="N429">
        <v>42.3</v>
      </c>
      <c r="O429">
        <v>46.2</v>
      </c>
      <c r="P429">
        <v>11.5</v>
      </c>
      <c r="Q429">
        <v>61.6</v>
      </c>
      <c r="R429">
        <v>65.900000000000006</v>
      </c>
      <c r="S429">
        <v>37.799999999999997</v>
      </c>
      <c r="T429">
        <v>62.2</v>
      </c>
      <c r="U429">
        <v>68</v>
      </c>
      <c r="V429">
        <v>43.6</v>
      </c>
      <c r="W429">
        <v>56.4</v>
      </c>
      <c r="X429" t="s">
        <v>399</v>
      </c>
      <c r="Y429" t="s">
        <v>71</v>
      </c>
      <c r="Z429" t="s">
        <v>4972</v>
      </c>
      <c r="AA429" t="s">
        <v>447</v>
      </c>
      <c r="AB429" t="s">
        <v>2116</v>
      </c>
      <c r="AC429" t="s">
        <v>2117</v>
      </c>
      <c r="AD429" t="s">
        <v>2116</v>
      </c>
      <c r="AE429" t="s">
        <v>2117</v>
      </c>
      <c r="AF429" t="s">
        <v>2117</v>
      </c>
      <c r="AG429" t="s">
        <v>2116</v>
      </c>
      <c r="AH429" t="s">
        <v>2116</v>
      </c>
      <c r="AI429" t="s">
        <v>2117</v>
      </c>
      <c r="AJ429" t="s">
        <v>2116</v>
      </c>
      <c r="AK429" t="s">
        <v>2116</v>
      </c>
      <c r="AL429" t="s">
        <v>2116</v>
      </c>
      <c r="AM429" t="s">
        <v>2116</v>
      </c>
      <c r="AN429" t="s">
        <v>2117</v>
      </c>
      <c r="AO429" t="s">
        <v>2117</v>
      </c>
      <c r="AP429" t="s">
        <v>2116</v>
      </c>
      <c r="AQ429" t="s">
        <v>2117</v>
      </c>
    </row>
    <row r="430" spans="2:43" x14ac:dyDescent="0.25">
      <c r="B430" t="s">
        <v>455</v>
      </c>
      <c r="C430" t="s">
        <v>930</v>
      </c>
      <c r="D430">
        <v>0.66666666666666663</v>
      </c>
      <c r="E430" t="s">
        <v>113</v>
      </c>
      <c r="F430" t="s">
        <v>41</v>
      </c>
      <c r="H430">
        <v>51.1</v>
      </c>
      <c r="I430">
        <v>29</v>
      </c>
      <c r="J430">
        <v>19.899999999999999</v>
      </c>
      <c r="K430">
        <v>80.099999999999994</v>
      </c>
      <c r="L430">
        <v>48.9</v>
      </c>
      <c r="M430">
        <v>71</v>
      </c>
      <c r="N430">
        <v>30.6</v>
      </c>
      <c r="O430">
        <v>48.4</v>
      </c>
      <c r="P430">
        <v>20.9</v>
      </c>
      <c r="Q430">
        <v>61.8</v>
      </c>
      <c r="R430">
        <v>67</v>
      </c>
      <c r="S430">
        <v>39.200000000000003</v>
      </c>
      <c r="T430">
        <v>60.8</v>
      </c>
      <c r="U430">
        <v>67.099999999999994</v>
      </c>
      <c r="V430">
        <v>43.6</v>
      </c>
      <c r="W430">
        <v>56.4</v>
      </c>
      <c r="X430" t="s">
        <v>1982</v>
      </c>
      <c r="Y430" t="s">
        <v>912</v>
      </c>
      <c r="Z430" t="s">
        <v>4973</v>
      </c>
      <c r="AA430" t="s">
        <v>4974</v>
      </c>
      <c r="AB430" t="s">
        <v>2116</v>
      </c>
      <c r="AC430" t="s">
        <v>2116</v>
      </c>
      <c r="AD430" t="s">
        <v>2117</v>
      </c>
      <c r="AE430" t="s">
        <v>2116</v>
      </c>
      <c r="AF430" t="s">
        <v>2117</v>
      </c>
      <c r="AG430" t="s">
        <v>2117</v>
      </c>
      <c r="AH430" t="s">
        <v>2117</v>
      </c>
      <c r="AI430" t="s">
        <v>2116</v>
      </c>
      <c r="AJ430" t="s">
        <v>2116</v>
      </c>
      <c r="AK430" t="s">
        <v>2117</v>
      </c>
      <c r="AL430" t="s">
        <v>2117</v>
      </c>
      <c r="AM430" t="s">
        <v>2117</v>
      </c>
      <c r="AN430" t="s">
        <v>2116</v>
      </c>
      <c r="AO430" t="s">
        <v>2116</v>
      </c>
      <c r="AP430" t="s">
        <v>2117</v>
      </c>
      <c r="AQ430" t="s">
        <v>2116</v>
      </c>
    </row>
    <row r="431" spans="2:43" x14ac:dyDescent="0.25">
      <c r="B431" t="s">
        <v>728</v>
      </c>
      <c r="C431" t="s">
        <v>930</v>
      </c>
      <c r="D431">
        <v>0.66666666666666663</v>
      </c>
      <c r="E431" t="s">
        <v>1144</v>
      </c>
      <c r="F431" t="s">
        <v>1145</v>
      </c>
      <c r="H431">
        <v>45.8</v>
      </c>
      <c r="I431">
        <v>29.6</v>
      </c>
      <c r="J431">
        <v>24.6</v>
      </c>
      <c r="K431">
        <v>75.400000000000006</v>
      </c>
      <c r="L431">
        <v>54.2</v>
      </c>
      <c r="M431">
        <v>70.400000000000006</v>
      </c>
      <c r="N431">
        <v>27.5</v>
      </c>
      <c r="O431">
        <v>53.5</v>
      </c>
      <c r="P431">
        <v>18.899999999999999</v>
      </c>
      <c r="Q431">
        <v>54.4</v>
      </c>
      <c r="R431">
        <v>69.400000000000006</v>
      </c>
      <c r="S431">
        <v>41.8</v>
      </c>
      <c r="T431">
        <v>58.2</v>
      </c>
      <c r="U431">
        <v>63.9</v>
      </c>
      <c r="V431">
        <v>47.7</v>
      </c>
      <c r="W431">
        <v>52.3</v>
      </c>
      <c r="X431" t="s">
        <v>4649</v>
      </c>
      <c r="Y431" t="s">
        <v>1145</v>
      </c>
      <c r="Z431" t="s">
        <v>4975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25">
      <c r="B432" t="s">
        <v>728</v>
      </c>
      <c r="C432" t="s">
        <v>930</v>
      </c>
      <c r="D432">
        <v>0.66666666666666663</v>
      </c>
      <c r="E432" t="s">
        <v>1146</v>
      </c>
      <c r="F432" t="s">
        <v>1147</v>
      </c>
      <c r="H432">
        <v>39.6</v>
      </c>
      <c r="I432">
        <v>29.5</v>
      </c>
      <c r="J432">
        <v>30.8</v>
      </c>
      <c r="K432">
        <v>69.2</v>
      </c>
      <c r="L432">
        <v>60.4</v>
      </c>
      <c r="M432">
        <v>70.5</v>
      </c>
      <c r="N432">
        <v>37.5</v>
      </c>
      <c r="O432">
        <v>43</v>
      </c>
      <c r="P432">
        <v>19.5</v>
      </c>
      <c r="Q432">
        <v>69.099999999999994</v>
      </c>
      <c r="R432">
        <v>72.8</v>
      </c>
      <c r="S432">
        <v>45.9</v>
      </c>
      <c r="T432">
        <v>54.1</v>
      </c>
      <c r="U432">
        <v>59.5</v>
      </c>
      <c r="V432">
        <v>52.3</v>
      </c>
      <c r="W432">
        <v>47.7</v>
      </c>
      <c r="X432" t="s">
        <v>4650</v>
      </c>
      <c r="Y432" t="s">
        <v>1147</v>
      </c>
      <c r="Z432" t="s">
        <v>4976</v>
      </c>
      <c r="AA432" t="s">
        <v>453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2116</v>
      </c>
      <c r="AM432" t="s">
        <v>2116</v>
      </c>
      <c r="AN432" t="s">
        <v>2117</v>
      </c>
      <c r="AO432" t="s">
        <v>2117</v>
      </c>
      <c r="AP432" t="s">
        <v>2116</v>
      </c>
      <c r="AQ432" t="s">
        <v>2117</v>
      </c>
    </row>
    <row r="433" spans="2:43" x14ac:dyDescent="0.25">
      <c r="B433" t="s">
        <v>685</v>
      </c>
      <c r="C433" t="s">
        <v>930</v>
      </c>
      <c r="D433">
        <v>0.66666666666666663</v>
      </c>
      <c r="E433" t="s">
        <v>1148</v>
      </c>
      <c r="F433" t="s">
        <v>1149</v>
      </c>
      <c r="H433">
        <v>60.9</v>
      </c>
      <c r="I433">
        <v>25.1</v>
      </c>
      <c r="J433">
        <v>14</v>
      </c>
      <c r="K433">
        <v>86</v>
      </c>
      <c r="L433">
        <v>39.1</v>
      </c>
      <c r="M433">
        <v>74.900000000000006</v>
      </c>
      <c r="N433">
        <v>33.1</v>
      </c>
      <c r="O433">
        <v>52.1</v>
      </c>
      <c r="P433">
        <v>14.8</v>
      </c>
      <c r="Q433">
        <v>55.4</v>
      </c>
      <c r="R433">
        <v>71.900000000000006</v>
      </c>
      <c r="S433">
        <v>45.1</v>
      </c>
      <c r="T433">
        <v>54.9</v>
      </c>
      <c r="U433">
        <v>63.2</v>
      </c>
      <c r="V433">
        <v>43.6</v>
      </c>
      <c r="W433">
        <v>56.4</v>
      </c>
      <c r="X433" t="s">
        <v>4651</v>
      </c>
      <c r="Y433" t="s">
        <v>4652</v>
      </c>
      <c r="Z433" t="s">
        <v>4977</v>
      </c>
      <c r="AA433" t="s">
        <v>462</v>
      </c>
      <c r="AB433" t="s">
        <v>2117</v>
      </c>
      <c r="AC433" t="s">
        <v>2116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2117</v>
      </c>
      <c r="AI433" t="s">
        <v>2116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2117</v>
      </c>
      <c r="AP433" t="s">
        <v>2117</v>
      </c>
      <c r="AQ433" t="s">
        <v>2116</v>
      </c>
    </row>
    <row r="434" spans="2:43" x14ac:dyDescent="0.25">
      <c r="B434" t="s">
        <v>685</v>
      </c>
      <c r="C434" t="s">
        <v>930</v>
      </c>
      <c r="D434">
        <v>0.66666666666666663</v>
      </c>
      <c r="E434" t="s">
        <v>1150</v>
      </c>
      <c r="F434" t="s">
        <v>1151</v>
      </c>
      <c r="H434">
        <v>40.4</v>
      </c>
      <c r="I434">
        <v>30.9</v>
      </c>
      <c r="J434">
        <v>28.7</v>
      </c>
      <c r="K434">
        <v>71.3</v>
      </c>
      <c r="L434">
        <v>59.6</v>
      </c>
      <c r="M434">
        <v>69.099999999999994</v>
      </c>
      <c r="N434">
        <v>32.4</v>
      </c>
      <c r="O434">
        <v>44.5</v>
      </c>
      <c r="P434">
        <v>23.1</v>
      </c>
      <c r="Q434">
        <v>67.8</v>
      </c>
      <c r="R434">
        <v>67.7</v>
      </c>
      <c r="S434">
        <v>39.799999999999997</v>
      </c>
      <c r="T434">
        <v>60.2</v>
      </c>
      <c r="U434">
        <v>65.400000000000006</v>
      </c>
      <c r="V434">
        <v>47.1</v>
      </c>
      <c r="W434">
        <v>52.9</v>
      </c>
      <c r="X434" t="s">
        <v>4653</v>
      </c>
      <c r="Y434" t="s">
        <v>4654</v>
      </c>
      <c r="Z434" t="s">
        <v>4978</v>
      </c>
      <c r="AA434" t="s">
        <v>2169</v>
      </c>
      <c r="AB434" t="s">
        <v>2117</v>
      </c>
      <c r="AC434" t="s">
        <v>2116</v>
      </c>
      <c r="AD434" t="s">
        <v>2116</v>
      </c>
      <c r="AE434" t="s">
        <v>2117</v>
      </c>
      <c r="AF434" t="s">
        <v>2116</v>
      </c>
      <c r="AG434" t="s">
        <v>2117</v>
      </c>
      <c r="AH434" t="s">
        <v>2116</v>
      </c>
      <c r="AI434" t="s">
        <v>2117</v>
      </c>
      <c r="AJ434" t="s">
        <v>2116</v>
      </c>
      <c r="AK434" t="s">
        <v>2117</v>
      </c>
      <c r="AL434" t="s">
        <v>2117</v>
      </c>
      <c r="AM434" t="s">
        <v>2117</v>
      </c>
      <c r="AN434" t="s">
        <v>2116</v>
      </c>
      <c r="AO434" t="s">
        <v>2116</v>
      </c>
      <c r="AP434" t="s">
        <v>2117</v>
      </c>
      <c r="AQ434" t="s">
        <v>2116</v>
      </c>
    </row>
    <row r="435" spans="2:43" x14ac:dyDescent="0.25">
      <c r="B435" t="s">
        <v>485</v>
      </c>
      <c r="C435" t="s">
        <v>930</v>
      </c>
      <c r="D435">
        <v>0.66666666666666663</v>
      </c>
      <c r="E435" t="s">
        <v>1152</v>
      </c>
      <c r="F435" t="s">
        <v>1153</v>
      </c>
      <c r="H435">
        <v>41.5</v>
      </c>
      <c r="I435">
        <v>28.5</v>
      </c>
      <c r="J435">
        <v>30</v>
      </c>
      <c r="K435">
        <v>70</v>
      </c>
      <c r="L435">
        <v>58.5</v>
      </c>
      <c r="M435">
        <v>71.5</v>
      </c>
      <c r="N435">
        <v>25.4</v>
      </c>
      <c r="O435">
        <v>42.8</v>
      </c>
      <c r="P435">
        <v>31.7</v>
      </c>
      <c r="Q435">
        <v>70.8</v>
      </c>
      <c r="R435">
        <v>76</v>
      </c>
      <c r="S435">
        <v>50.1</v>
      </c>
      <c r="T435">
        <v>49.9</v>
      </c>
      <c r="U435">
        <v>55.5</v>
      </c>
      <c r="V435">
        <v>55.4</v>
      </c>
      <c r="W435">
        <v>44.6</v>
      </c>
      <c r="X435" t="s">
        <v>1152</v>
      </c>
      <c r="Y435" t="s">
        <v>1153</v>
      </c>
      <c r="Z435" t="s">
        <v>4979</v>
      </c>
      <c r="AA435" t="s">
        <v>2125</v>
      </c>
      <c r="AB435" t="s">
        <v>2117</v>
      </c>
      <c r="AC435" t="s">
        <v>2116</v>
      </c>
      <c r="AD435" t="s">
        <v>2116</v>
      </c>
      <c r="AE435" t="s">
        <v>2117</v>
      </c>
      <c r="AF435" t="s">
        <v>2116</v>
      </c>
      <c r="AG435" t="s">
        <v>2117</v>
      </c>
      <c r="AH435" t="s">
        <v>2117</v>
      </c>
      <c r="AI435" t="s">
        <v>2116</v>
      </c>
      <c r="AJ435" t="s">
        <v>2116</v>
      </c>
      <c r="AK435" t="s">
        <v>2117</v>
      </c>
      <c r="AL435" t="s">
        <v>2117</v>
      </c>
      <c r="AM435" t="s">
        <v>2116</v>
      </c>
      <c r="AN435" t="s">
        <v>2117</v>
      </c>
      <c r="AO435" t="s">
        <v>2117</v>
      </c>
      <c r="AP435" t="s">
        <v>2116</v>
      </c>
      <c r="AQ435" t="s">
        <v>2117</v>
      </c>
    </row>
    <row r="436" spans="2:43" x14ac:dyDescent="0.25">
      <c r="B436" t="s">
        <v>487</v>
      </c>
      <c r="C436" t="s">
        <v>930</v>
      </c>
      <c r="D436">
        <v>0.66666666666666663</v>
      </c>
      <c r="E436" t="s">
        <v>1154</v>
      </c>
      <c r="F436" t="s">
        <v>1155</v>
      </c>
      <c r="H436">
        <v>35.299999999999997</v>
      </c>
      <c r="I436">
        <v>30.1</v>
      </c>
      <c r="J436">
        <v>34.6</v>
      </c>
      <c r="K436">
        <v>65.400000000000006</v>
      </c>
      <c r="L436">
        <v>64.7</v>
      </c>
      <c r="M436">
        <v>69.900000000000006</v>
      </c>
      <c r="N436">
        <v>29</v>
      </c>
      <c r="O436">
        <v>44.2</v>
      </c>
      <c r="P436">
        <v>26.8</v>
      </c>
      <c r="Q436">
        <v>68.7</v>
      </c>
      <c r="R436">
        <v>72</v>
      </c>
      <c r="S436">
        <v>44.9</v>
      </c>
      <c r="T436">
        <v>55.1</v>
      </c>
      <c r="U436">
        <v>60.4</v>
      </c>
      <c r="V436">
        <v>51.7</v>
      </c>
      <c r="W436">
        <v>48.3</v>
      </c>
      <c r="X436" t="s">
        <v>417</v>
      </c>
      <c r="Y436" t="s">
        <v>427</v>
      </c>
      <c r="Z436" t="s">
        <v>4980</v>
      </c>
      <c r="AA436" t="s">
        <v>449</v>
      </c>
      <c r="AB436" t="s">
        <v>2116</v>
      </c>
      <c r="AC436" t="s">
        <v>2116</v>
      </c>
      <c r="AD436" t="s">
        <v>2117</v>
      </c>
      <c r="AE436" t="s">
        <v>2116</v>
      </c>
      <c r="AF436" t="s">
        <v>2117</v>
      </c>
      <c r="AG436" t="s">
        <v>2117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2116</v>
      </c>
      <c r="AQ436" t="s">
        <v>2117</v>
      </c>
    </row>
    <row r="437" spans="2:43" x14ac:dyDescent="0.25">
      <c r="B437" t="s">
        <v>479</v>
      </c>
      <c r="C437" t="s">
        <v>930</v>
      </c>
      <c r="D437">
        <v>0.66666666666666663</v>
      </c>
      <c r="E437" t="s">
        <v>1156</v>
      </c>
      <c r="F437" t="s">
        <v>1157</v>
      </c>
      <c r="H437">
        <v>48.4</v>
      </c>
      <c r="I437">
        <v>27.8</v>
      </c>
      <c r="J437">
        <v>23.8</v>
      </c>
      <c r="K437">
        <v>76.2</v>
      </c>
      <c r="L437">
        <v>51.6</v>
      </c>
      <c r="M437">
        <v>72.2</v>
      </c>
      <c r="N437">
        <v>29.9</v>
      </c>
      <c r="O437">
        <v>49</v>
      </c>
      <c r="P437">
        <v>21.1</v>
      </c>
      <c r="Q437">
        <v>61.1</v>
      </c>
      <c r="R437">
        <v>74.7</v>
      </c>
      <c r="S437">
        <v>48.5</v>
      </c>
      <c r="T437">
        <v>51.5</v>
      </c>
      <c r="U437">
        <v>57.7</v>
      </c>
      <c r="V437">
        <v>52.5</v>
      </c>
      <c r="W437">
        <v>47.5</v>
      </c>
      <c r="X437" t="s">
        <v>4661</v>
      </c>
      <c r="Y437" t="s">
        <v>4662</v>
      </c>
      <c r="Z437" t="s">
        <v>4981</v>
      </c>
      <c r="AA437" t="s">
        <v>456</v>
      </c>
      <c r="AB437" t="s">
        <v>2116</v>
      </c>
      <c r="AC437" t="s">
        <v>2116</v>
      </c>
      <c r="AD437" t="s">
        <v>2117</v>
      </c>
      <c r="AE437" t="s">
        <v>2116</v>
      </c>
      <c r="AF437" t="s">
        <v>2117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25">
      <c r="B438" t="s">
        <v>1105</v>
      </c>
      <c r="C438" t="s">
        <v>930</v>
      </c>
      <c r="D438">
        <v>0.66666666666666663</v>
      </c>
      <c r="E438" t="s">
        <v>1158</v>
      </c>
      <c r="F438" t="s">
        <v>1159</v>
      </c>
      <c r="H438">
        <v>11.5</v>
      </c>
      <c r="I438">
        <v>30.8</v>
      </c>
      <c r="J438">
        <v>57.7</v>
      </c>
      <c r="K438">
        <v>42.3</v>
      </c>
      <c r="L438">
        <v>88.5</v>
      </c>
      <c r="M438">
        <v>69.2</v>
      </c>
      <c r="N438">
        <v>0</v>
      </c>
      <c r="O438">
        <v>46.8</v>
      </c>
      <c r="P438">
        <v>53.2</v>
      </c>
      <c r="Q438">
        <v>53.3</v>
      </c>
      <c r="R438">
        <v>59.4</v>
      </c>
      <c r="S438">
        <v>31.3</v>
      </c>
      <c r="T438">
        <v>68.7</v>
      </c>
      <c r="U438">
        <v>76.3</v>
      </c>
      <c r="V438">
        <v>31.5</v>
      </c>
      <c r="W438">
        <v>68.5</v>
      </c>
      <c r="X438" t="s">
        <v>1158</v>
      </c>
      <c r="Y438" t="s">
        <v>1159</v>
      </c>
      <c r="Z438" t="s">
        <v>4982</v>
      </c>
      <c r="AA438" t="s">
        <v>2115</v>
      </c>
      <c r="AB438" t="s">
        <v>2116</v>
      </c>
      <c r="AC438" t="s">
        <v>2116</v>
      </c>
      <c r="AD438" t="s">
        <v>2117</v>
      </c>
      <c r="AE438" t="s">
        <v>2116</v>
      </c>
      <c r="AF438" t="s">
        <v>2117</v>
      </c>
      <c r="AG438" t="s">
        <v>2117</v>
      </c>
      <c r="AH438" t="s">
        <v>2116</v>
      </c>
      <c r="AI438" t="s">
        <v>2116</v>
      </c>
      <c r="AJ438" t="s">
        <v>2117</v>
      </c>
      <c r="AK438" t="s">
        <v>2117</v>
      </c>
      <c r="AL438" t="s">
        <v>2117</v>
      </c>
      <c r="AM438" t="s">
        <v>2117</v>
      </c>
      <c r="AN438" t="s">
        <v>2116</v>
      </c>
      <c r="AO438" t="s">
        <v>2116</v>
      </c>
      <c r="AP438" t="s">
        <v>2117</v>
      </c>
      <c r="AQ438" t="s">
        <v>2116</v>
      </c>
    </row>
    <row r="439" spans="2:43" x14ac:dyDescent="0.25">
      <c r="B439" t="s">
        <v>481</v>
      </c>
      <c r="C439" t="s">
        <v>930</v>
      </c>
      <c r="D439">
        <v>0.67708333333333337</v>
      </c>
      <c r="E439" t="s">
        <v>1160</v>
      </c>
      <c r="F439" t="s">
        <v>262</v>
      </c>
      <c r="H439">
        <v>56.4</v>
      </c>
      <c r="I439">
        <v>24.4</v>
      </c>
      <c r="J439">
        <v>19.2</v>
      </c>
      <c r="K439">
        <v>80.8</v>
      </c>
      <c r="L439">
        <v>43.6</v>
      </c>
      <c r="M439">
        <v>75.599999999999994</v>
      </c>
      <c r="N439">
        <v>47.4</v>
      </c>
      <c r="O439">
        <v>31</v>
      </c>
      <c r="P439">
        <v>21.7</v>
      </c>
      <c r="Q439">
        <v>86.9</v>
      </c>
      <c r="R439">
        <v>92.9</v>
      </c>
      <c r="S439">
        <v>79.3</v>
      </c>
      <c r="T439">
        <v>20.7</v>
      </c>
      <c r="U439">
        <v>26.4</v>
      </c>
      <c r="V439">
        <v>74.7</v>
      </c>
      <c r="W439">
        <v>25.3</v>
      </c>
      <c r="X439" t="s">
        <v>1160</v>
      </c>
      <c r="Y439" t="s">
        <v>293</v>
      </c>
      <c r="Z439" t="s">
        <v>4983</v>
      </c>
      <c r="AA439" t="s">
        <v>447</v>
      </c>
      <c r="AB439" t="s">
        <v>2116</v>
      </c>
      <c r="AC439" t="s">
        <v>2117</v>
      </c>
      <c r="AD439" t="s">
        <v>2116</v>
      </c>
      <c r="AE439" t="s">
        <v>2117</v>
      </c>
      <c r="AF439" t="s">
        <v>2117</v>
      </c>
      <c r="AG439" t="s">
        <v>2116</v>
      </c>
      <c r="AH439" t="s">
        <v>2116</v>
      </c>
      <c r="AI439" t="s">
        <v>2117</v>
      </c>
      <c r="AJ439" t="s">
        <v>2116</v>
      </c>
      <c r="AK439" t="s">
        <v>2116</v>
      </c>
      <c r="AL439" t="s">
        <v>2116</v>
      </c>
      <c r="AM439" t="s">
        <v>2116</v>
      </c>
      <c r="AN439" t="s">
        <v>2117</v>
      </c>
      <c r="AO439" t="s">
        <v>2117</v>
      </c>
      <c r="AP439" t="s">
        <v>2116</v>
      </c>
      <c r="AQ439" t="s">
        <v>2117</v>
      </c>
    </row>
    <row r="440" spans="2:43" x14ac:dyDescent="0.25">
      <c r="B440" t="s">
        <v>481</v>
      </c>
      <c r="C440" t="s">
        <v>930</v>
      </c>
      <c r="D440">
        <v>0.67708333333333337</v>
      </c>
      <c r="E440" t="s">
        <v>264</v>
      </c>
      <c r="F440" t="s">
        <v>1161</v>
      </c>
      <c r="H440">
        <v>45.4</v>
      </c>
      <c r="I440">
        <v>25.1</v>
      </c>
      <c r="J440">
        <v>29.5</v>
      </c>
      <c r="K440">
        <v>70.5</v>
      </c>
      <c r="L440">
        <v>54.6</v>
      </c>
      <c r="M440">
        <v>74.900000000000006</v>
      </c>
      <c r="N440">
        <v>38.4</v>
      </c>
      <c r="O440">
        <v>36.5</v>
      </c>
      <c r="P440">
        <v>25.2</v>
      </c>
      <c r="Q440">
        <v>80</v>
      </c>
      <c r="R440">
        <v>90.8</v>
      </c>
      <c r="S440">
        <v>74.7</v>
      </c>
      <c r="T440">
        <v>25.3</v>
      </c>
      <c r="U440">
        <v>30.5</v>
      </c>
      <c r="V440">
        <v>74.099999999999994</v>
      </c>
      <c r="W440">
        <v>25.9</v>
      </c>
      <c r="X440" t="s">
        <v>264</v>
      </c>
      <c r="Y440" t="s">
        <v>1967</v>
      </c>
      <c r="Z440" t="s">
        <v>4984</v>
      </c>
      <c r="AA440" t="s">
        <v>2122</v>
      </c>
      <c r="AB440" t="s">
        <v>2117</v>
      </c>
      <c r="AC440" t="s">
        <v>2116</v>
      </c>
      <c r="AD440" t="s">
        <v>2116</v>
      </c>
      <c r="AE440" t="s">
        <v>2117</v>
      </c>
      <c r="AF440" t="s">
        <v>2116</v>
      </c>
      <c r="AG440" t="s">
        <v>2117</v>
      </c>
      <c r="AH440" t="s">
        <v>2117</v>
      </c>
      <c r="AI440" t="s">
        <v>2116</v>
      </c>
      <c r="AJ440" t="s">
        <v>2116</v>
      </c>
      <c r="AK440" t="s">
        <v>2117</v>
      </c>
      <c r="AL440" t="s">
        <v>2117</v>
      </c>
      <c r="AM440" t="s">
        <v>2117</v>
      </c>
      <c r="AN440" t="s">
        <v>2116</v>
      </c>
      <c r="AO440" t="s">
        <v>2116</v>
      </c>
      <c r="AP440" t="s">
        <v>2117</v>
      </c>
      <c r="AQ440" t="s">
        <v>2116</v>
      </c>
    </row>
    <row r="441" spans="2:43" x14ac:dyDescent="0.25">
      <c r="B441" t="s">
        <v>647</v>
      </c>
      <c r="C441" t="s">
        <v>930</v>
      </c>
      <c r="D441">
        <v>0.6875</v>
      </c>
      <c r="E441" t="s">
        <v>1162</v>
      </c>
      <c r="F441" t="s">
        <v>323</v>
      </c>
      <c r="H441">
        <v>45.6</v>
      </c>
      <c r="I441">
        <v>34.299999999999997</v>
      </c>
      <c r="J441">
        <v>20</v>
      </c>
      <c r="K441">
        <v>80</v>
      </c>
      <c r="L441">
        <v>54.4</v>
      </c>
      <c r="M441">
        <v>65.7</v>
      </c>
      <c r="N441">
        <v>33.299999999999997</v>
      </c>
      <c r="O441">
        <v>49.4</v>
      </c>
      <c r="P441">
        <v>17.3</v>
      </c>
      <c r="Q441">
        <v>59.6</v>
      </c>
      <c r="R441">
        <v>52.7</v>
      </c>
      <c r="S441">
        <v>24.9</v>
      </c>
      <c r="T441">
        <v>75.099999999999994</v>
      </c>
      <c r="U441">
        <v>79.7</v>
      </c>
      <c r="V441">
        <v>32.299999999999997</v>
      </c>
      <c r="W441">
        <v>67.7</v>
      </c>
      <c r="X441" t="s">
        <v>377</v>
      </c>
      <c r="Y441" t="s">
        <v>323</v>
      </c>
      <c r="Z441" t="s">
        <v>4985</v>
      </c>
      <c r="AA441" t="s">
        <v>462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2117</v>
      </c>
      <c r="AN441" t="s">
        <v>2116</v>
      </c>
      <c r="AO441" t="s">
        <v>2117</v>
      </c>
      <c r="AP441" t="s">
        <v>2117</v>
      </c>
      <c r="AQ441" t="s">
        <v>2116</v>
      </c>
    </row>
    <row r="442" spans="2:43" x14ac:dyDescent="0.25">
      <c r="B442" t="s">
        <v>685</v>
      </c>
      <c r="C442" t="s">
        <v>930</v>
      </c>
      <c r="D442">
        <v>0.70833333333333337</v>
      </c>
      <c r="E442" t="s">
        <v>1163</v>
      </c>
      <c r="F442" t="s">
        <v>1164</v>
      </c>
      <c r="H442">
        <v>51.2</v>
      </c>
      <c r="I442">
        <v>31.3</v>
      </c>
      <c r="J442">
        <v>17.399999999999999</v>
      </c>
      <c r="K442">
        <v>82.6</v>
      </c>
      <c r="L442">
        <v>48.8</v>
      </c>
      <c r="M442">
        <v>68.7</v>
      </c>
      <c r="N442">
        <v>32</v>
      </c>
      <c r="O442">
        <v>54.7</v>
      </c>
      <c r="P442">
        <v>13.3</v>
      </c>
      <c r="Q442">
        <v>51.6</v>
      </c>
      <c r="R442">
        <v>57.9</v>
      </c>
      <c r="S442">
        <v>29.7</v>
      </c>
      <c r="T442">
        <v>70.3</v>
      </c>
      <c r="U442">
        <v>76.099999999999994</v>
      </c>
      <c r="V442">
        <v>34.700000000000003</v>
      </c>
      <c r="W442">
        <v>65.3</v>
      </c>
      <c r="X442" t="s">
        <v>1163</v>
      </c>
      <c r="Y442" t="s">
        <v>1164</v>
      </c>
      <c r="Z442" t="s">
        <v>4986</v>
      </c>
      <c r="AA442" t="s">
        <v>4037</v>
      </c>
      <c r="AB442" t="s">
        <v>2117</v>
      </c>
      <c r="AC442" t="s">
        <v>2116</v>
      </c>
      <c r="AD442" t="s">
        <v>2116</v>
      </c>
      <c r="AE442" t="s">
        <v>2117</v>
      </c>
      <c r="AF442" t="s">
        <v>2116</v>
      </c>
      <c r="AG442" t="s">
        <v>2117</v>
      </c>
      <c r="AH442" t="s">
        <v>2117</v>
      </c>
      <c r="AI442" t="s">
        <v>2116</v>
      </c>
      <c r="AJ442" t="s">
        <v>2116</v>
      </c>
      <c r="AK442" t="s">
        <v>2117</v>
      </c>
      <c r="AL442" t="s">
        <v>2117</v>
      </c>
      <c r="AM442" t="s">
        <v>2117</v>
      </c>
      <c r="AN442" t="s">
        <v>2116</v>
      </c>
      <c r="AO442" t="s">
        <v>2116</v>
      </c>
      <c r="AP442" t="s">
        <v>2117</v>
      </c>
      <c r="AQ442" t="s">
        <v>2116</v>
      </c>
    </row>
    <row r="443" spans="2:43" x14ac:dyDescent="0.25">
      <c r="B443" t="s">
        <v>685</v>
      </c>
      <c r="C443" t="s">
        <v>930</v>
      </c>
      <c r="D443">
        <v>0.70833333333333337</v>
      </c>
      <c r="E443" t="s">
        <v>1165</v>
      </c>
      <c r="F443" t="s">
        <v>1166</v>
      </c>
      <c r="H443">
        <v>49</v>
      </c>
      <c r="I443">
        <v>32.299999999999997</v>
      </c>
      <c r="J443">
        <v>18.7</v>
      </c>
      <c r="K443">
        <v>81.3</v>
      </c>
      <c r="L443">
        <v>51</v>
      </c>
      <c r="M443">
        <v>67.7</v>
      </c>
      <c r="N443">
        <v>32</v>
      </c>
      <c r="O443">
        <v>55.4</v>
      </c>
      <c r="P443">
        <v>12.6</v>
      </c>
      <c r="Q443">
        <v>50.6</v>
      </c>
      <c r="R443">
        <v>56.5</v>
      </c>
      <c r="S443">
        <v>28.4</v>
      </c>
      <c r="T443">
        <v>71.599999999999994</v>
      </c>
      <c r="U443">
        <v>77</v>
      </c>
      <c r="V443">
        <v>34.4</v>
      </c>
      <c r="W443">
        <v>65.599999999999994</v>
      </c>
      <c r="X443" t="s">
        <v>1165</v>
      </c>
      <c r="Y443" t="s">
        <v>4667</v>
      </c>
      <c r="Z443" t="s">
        <v>4987</v>
      </c>
      <c r="AA443" t="s">
        <v>2122</v>
      </c>
      <c r="AB443" t="s">
        <v>2117</v>
      </c>
      <c r="AC443" t="s">
        <v>2116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2117</v>
      </c>
      <c r="AI443" t="s">
        <v>2116</v>
      </c>
      <c r="AJ443" t="s">
        <v>2116</v>
      </c>
      <c r="AK443" t="s">
        <v>2117</v>
      </c>
      <c r="AL443" t="s">
        <v>2117</v>
      </c>
      <c r="AM443" t="s">
        <v>2117</v>
      </c>
      <c r="AN443" t="s">
        <v>2116</v>
      </c>
      <c r="AO443" t="s">
        <v>2116</v>
      </c>
      <c r="AP443" t="s">
        <v>2117</v>
      </c>
      <c r="AQ443" t="s">
        <v>2116</v>
      </c>
    </row>
    <row r="444" spans="2:43" x14ac:dyDescent="0.25">
      <c r="B444" t="s">
        <v>685</v>
      </c>
      <c r="C444" t="s">
        <v>930</v>
      </c>
      <c r="D444">
        <v>0.70833333333333337</v>
      </c>
      <c r="E444" t="s">
        <v>1167</v>
      </c>
      <c r="F444" t="s">
        <v>1168</v>
      </c>
      <c r="H444">
        <v>40.700000000000003</v>
      </c>
      <c r="I444">
        <v>32.9</v>
      </c>
      <c r="J444">
        <v>26.5</v>
      </c>
      <c r="K444">
        <v>73.5</v>
      </c>
      <c r="L444">
        <v>59.3</v>
      </c>
      <c r="M444">
        <v>67.099999999999994</v>
      </c>
      <c r="N444">
        <v>24.4</v>
      </c>
      <c r="O444">
        <v>53.1</v>
      </c>
      <c r="P444">
        <v>22.5</v>
      </c>
      <c r="Q444">
        <v>55.4</v>
      </c>
      <c r="R444">
        <v>60.8</v>
      </c>
      <c r="S444">
        <v>32.4</v>
      </c>
      <c r="T444">
        <v>67.599999999999994</v>
      </c>
      <c r="U444">
        <v>72.400000000000006</v>
      </c>
      <c r="V444">
        <v>40.700000000000003</v>
      </c>
      <c r="W444">
        <v>59.3</v>
      </c>
      <c r="X444" t="s">
        <v>4668</v>
      </c>
      <c r="Y444" t="s">
        <v>4669</v>
      </c>
      <c r="Z444" t="s">
        <v>4988</v>
      </c>
      <c r="AA444" t="s">
        <v>460</v>
      </c>
      <c r="AB444" t="s">
        <v>2116</v>
      </c>
      <c r="AC444" t="s">
        <v>2116</v>
      </c>
      <c r="AD444" t="s">
        <v>2117</v>
      </c>
      <c r="AE444" t="s">
        <v>2116</v>
      </c>
      <c r="AF444" t="s">
        <v>2117</v>
      </c>
      <c r="AG444" t="s">
        <v>2117</v>
      </c>
      <c r="AH444" t="s">
        <v>2116</v>
      </c>
      <c r="AI444" t="s">
        <v>2117</v>
      </c>
      <c r="AJ444" t="s">
        <v>2116</v>
      </c>
      <c r="AK444" t="s">
        <v>2116</v>
      </c>
      <c r="AL444" t="s">
        <v>2117</v>
      </c>
      <c r="AM444" t="s">
        <v>2117</v>
      </c>
      <c r="AN444" t="s">
        <v>2116</v>
      </c>
      <c r="AO444" t="s">
        <v>2117</v>
      </c>
      <c r="AP444" t="s">
        <v>2117</v>
      </c>
      <c r="AQ444" t="s">
        <v>2116</v>
      </c>
    </row>
    <row r="445" spans="2:43" x14ac:dyDescent="0.25">
      <c r="B445" t="s">
        <v>685</v>
      </c>
      <c r="C445" t="s">
        <v>930</v>
      </c>
      <c r="D445">
        <v>0.70833333333333337</v>
      </c>
      <c r="E445" t="s">
        <v>1169</v>
      </c>
      <c r="F445" t="s">
        <v>1170</v>
      </c>
      <c r="H445">
        <v>45.2</v>
      </c>
      <c r="I445">
        <v>31.2</v>
      </c>
      <c r="J445">
        <v>23.6</v>
      </c>
      <c r="K445">
        <v>76.400000000000006</v>
      </c>
      <c r="L445">
        <v>54.8</v>
      </c>
      <c r="M445">
        <v>68.8</v>
      </c>
      <c r="N445">
        <v>45.7</v>
      </c>
      <c r="O445">
        <v>43.3</v>
      </c>
      <c r="P445">
        <v>11</v>
      </c>
      <c r="Q445">
        <v>65</v>
      </c>
      <c r="R445">
        <v>63.9</v>
      </c>
      <c r="S445">
        <v>35.6</v>
      </c>
      <c r="T445">
        <v>64.400000000000006</v>
      </c>
      <c r="U445">
        <v>69.8</v>
      </c>
      <c r="V445">
        <v>42.4</v>
      </c>
      <c r="W445">
        <v>57.6</v>
      </c>
      <c r="X445" t="s">
        <v>4670</v>
      </c>
      <c r="Y445" t="s">
        <v>4671</v>
      </c>
      <c r="Z445" t="s">
        <v>4989</v>
      </c>
      <c r="AA445" t="s">
        <v>453</v>
      </c>
      <c r="AB445" t="s">
        <v>2117</v>
      </c>
      <c r="AC445" t="s">
        <v>2116</v>
      </c>
      <c r="AD445" t="s">
        <v>2116</v>
      </c>
      <c r="AE445" t="s">
        <v>2117</v>
      </c>
      <c r="AF445" t="s">
        <v>2116</v>
      </c>
      <c r="AG445" t="s">
        <v>2117</v>
      </c>
      <c r="AH445" t="s">
        <v>2117</v>
      </c>
      <c r="AI445" t="s">
        <v>2116</v>
      </c>
      <c r="AJ445" t="s">
        <v>2116</v>
      </c>
      <c r="AK445" t="s">
        <v>2117</v>
      </c>
      <c r="AL445" t="s">
        <v>2116</v>
      </c>
      <c r="AM445" t="s">
        <v>2116</v>
      </c>
      <c r="AN445" t="s">
        <v>2117</v>
      </c>
      <c r="AO445" t="s">
        <v>2117</v>
      </c>
      <c r="AP445" t="s">
        <v>2116</v>
      </c>
      <c r="AQ445" t="s">
        <v>2117</v>
      </c>
    </row>
    <row r="446" spans="2:43" x14ac:dyDescent="0.25">
      <c r="B446" t="s">
        <v>452</v>
      </c>
      <c r="C446" t="s">
        <v>930</v>
      </c>
      <c r="D446">
        <v>0.70833333333333337</v>
      </c>
      <c r="E446" t="s">
        <v>239</v>
      </c>
      <c r="F446" t="s">
        <v>62</v>
      </c>
      <c r="H446">
        <v>41.3</v>
      </c>
      <c r="I446">
        <v>34.4</v>
      </c>
      <c r="J446">
        <v>24.2</v>
      </c>
      <c r="K446">
        <v>75.8</v>
      </c>
      <c r="L446">
        <v>58.7</v>
      </c>
      <c r="M446">
        <v>65.599999999999994</v>
      </c>
      <c r="N446">
        <v>27.6</v>
      </c>
      <c r="O446">
        <v>56</v>
      </c>
      <c r="P446">
        <v>16.399999999999999</v>
      </c>
      <c r="Q446">
        <v>50.8</v>
      </c>
      <c r="R446">
        <v>55.3</v>
      </c>
      <c r="S446">
        <v>27.2</v>
      </c>
      <c r="T446">
        <v>72.8</v>
      </c>
      <c r="U446">
        <v>77.2</v>
      </c>
      <c r="V446">
        <v>35.799999999999997</v>
      </c>
      <c r="W446">
        <v>64.2</v>
      </c>
      <c r="X446" t="s">
        <v>432</v>
      </c>
      <c r="Y446" t="s">
        <v>62</v>
      </c>
      <c r="Z446" t="s">
        <v>4990</v>
      </c>
      <c r="AA446" t="s">
        <v>456</v>
      </c>
      <c r="AB446" t="s">
        <v>2116</v>
      </c>
      <c r="AC446" t="s">
        <v>2116</v>
      </c>
      <c r="AD446" t="s">
        <v>2117</v>
      </c>
      <c r="AE446" t="s">
        <v>2116</v>
      </c>
      <c r="AF446" t="s">
        <v>2117</v>
      </c>
      <c r="AG446" t="s">
        <v>2117</v>
      </c>
      <c r="AH446" t="s">
        <v>2116</v>
      </c>
      <c r="AI446" t="s">
        <v>2117</v>
      </c>
      <c r="AJ446" t="s">
        <v>2116</v>
      </c>
      <c r="AK446" t="s">
        <v>2116</v>
      </c>
      <c r="AL446" t="s">
        <v>2116</v>
      </c>
      <c r="AM446" t="s">
        <v>2116</v>
      </c>
      <c r="AN446" t="s">
        <v>2117</v>
      </c>
      <c r="AO446" t="s">
        <v>2117</v>
      </c>
      <c r="AP446" t="s">
        <v>2116</v>
      </c>
      <c r="AQ446" t="s">
        <v>2117</v>
      </c>
    </row>
    <row r="447" spans="2:43" x14ac:dyDescent="0.25">
      <c r="B447" t="s">
        <v>466</v>
      </c>
      <c r="C447" t="s">
        <v>930</v>
      </c>
      <c r="D447">
        <v>0.70833333333333337</v>
      </c>
      <c r="E447" t="s">
        <v>1171</v>
      </c>
      <c r="F447" t="s">
        <v>1172</v>
      </c>
      <c r="H447">
        <v>48.3</v>
      </c>
      <c r="I447">
        <v>26</v>
      </c>
      <c r="J447">
        <v>25.6</v>
      </c>
      <c r="K447">
        <v>74.400000000000006</v>
      </c>
      <c r="L447">
        <v>51.7</v>
      </c>
      <c r="M447">
        <v>74</v>
      </c>
      <c r="N447">
        <v>27.4</v>
      </c>
      <c r="O447">
        <v>45.2</v>
      </c>
      <c r="P447">
        <v>27.4</v>
      </c>
      <c r="Q447">
        <v>67.099999999999994</v>
      </c>
      <c r="R447">
        <v>82.3</v>
      </c>
      <c r="S447">
        <v>59.4</v>
      </c>
      <c r="T447">
        <v>40.6</v>
      </c>
      <c r="U447">
        <v>46.8</v>
      </c>
      <c r="V447">
        <v>61.4</v>
      </c>
      <c r="W447">
        <v>38.6</v>
      </c>
      <c r="X447" t="s">
        <v>4674</v>
      </c>
      <c r="Y447" t="s">
        <v>1172</v>
      </c>
      <c r="Z447" t="s">
        <v>4991</v>
      </c>
      <c r="AA447" t="s">
        <v>453</v>
      </c>
      <c r="AB447" t="s">
        <v>2117</v>
      </c>
      <c r="AC447" t="s">
        <v>2116</v>
      </c>
      <c r="AD447" t="s">
        <v>2116</v>
      </c>
      <c r="AE447" t="s">
        <v>2117</v>
      </c>
      <c r="AF447" t="s">
        <v>2116</v>
      </c>
      <c r="AG447" t="s">
        <v>2117</v>
      </c>
      <c r="AH447" t="s">
        <v>2116</v>
      </c>
      <c r="AI447" t="s">
        <v>2117</v>
      </c>
      <c r="AJ447" t="s">
        <v>2116</v>
      </c>
      <c r="AK447" t="s">
        <v>2116</v>
      </c>
      <c r="AL447" t="s">
        <v>2116</v>
      </c>
      <c r="AM447" t="s">
        <v>2116</v>
      </c>
      <c r="AN447" t="s">
        <v>2117</v>
      </c>
      <c r="AO447" t="s">
        <v>2117</v>
      </c>
      <c r="AP447" t="s">
        <v>2116</v>
      </c>
      <c r="AQ447" t="s">
        <v>2117</v>
      </c>
    </row>
    <row r="448" spans="2:43" x14ac:dyDescent="0.25">
      <c r="B448" t="s">
        <v>470</v>
      </c>
      <c r="C448" t="s">
        <v>930</v>
      </c>
      <c r="D448">
        <v>0.71875</v>
      </c>
      <c r="E448" t="s">
        <v>1173</v>
      </c>
      <c r="F448" t="s">
        <v>1174</v>
      </c>
      <c r="H448">
        <v>47.8</v>
      </c>
      <c r="I448">
        <v>29.9</v>
      </c>
      <c r="J448">
        <v>22.3</v>
      </c>
      <c r="K448">
        <v>77.7</v>
      </c>
      <c r="L448">
        <v>52.2</v>
      </c>
      <c r="M448">
        <v>70.099999999999994</v>
      </c>
      <c r="N448">
        <v>26</v>
      </c>
      <c r="O448">
        <v>52.5</v>
      </c>
      <c r="P448">
        <v>21.5</v>
      </c>
      <c r="Q448">
        <v>56.1</v>
      </c>
      <c r="R448">
        <v>66.7</v>
      </c>
      <c r="S448">
        <v>38.700000000000003</v>
      </c>
      <c r="T448">
        <v>61.3</v>
      </c>
      <c r="U448">
        <v>67.099999999999994</v>
      </c>
      <c r="V448">
        <v>44.4</v>
      </c>
      <c r="W448">
        <v>55.6</v>
      </c>
      <c r="X448" t="s">
        <v>380</v>
      </c>
      <c r="Y448" t="s">
        <v>4677</v>
      </c>
      <c r="Z448" t="s">
        <v>4992</v>
      </c>
      <c r="AA448" t="s">
        <v>449</v>
      </c>
      <c r="AB448" t="s">
        <v>2116</v>
      </c>
      <c r="AC448" t="s">
        <v>2116</v>
      </c>
      <c r="AD448" t="s">
        <v>2117</v>
      </c>
      <c r="AE448" t="s">
        <v>2116</v>
      </c>
      <c r="AF448" t="s">
        <v>2117</v>
      </c>
      <c r="AG448" t="s">
        <v>2117</v>
      </c>
      <c r="AH448" t="s">
        <v>2116</v>
      </c>
      <c r="AI448" t="s">
        <v>2117</v>
      </c>
      <c r="AJ448" t="s">
        <v>2116</v>
      </c>
      <c r="AK448" t="s">
        <v>2116</v>
      </c>
      <c r="AL448" t="s">
        <v>2117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25">
      <c r="B449" t="s">
        <v>482</v>
      </c>
      <c r="C449" t="s">
        <v>930</v>
      </c>
      <c r="D449">
        <v>0.72916666666666663</v>
      </c>
      <c r="E449" t="s">
        <v>1175</v>
      </c>
      <c r="F449" t="s">
        <v>1176</v>
      </c>
      <c r="H449">
        <v>26.6</v>
      </c>
      <c r="I449">
        <v>32.1</v>
      </c>
      <c r="J449">
        <v>41.2</v>
      </c>
      <c r="K449">
        <v>58.8</v>
      </c>
      <c r="L449">
        <v>73.400000000000006</v>
      </c>
      <c r="M449">
        <v>67.900000000000006</v>
      </c>
      <c r="N449">
        <v>17.5</v>
      </c>
      <c r="O449">
        <v>47.8</v>
      </c>
      <c r="P449">
        <v>34.700000000000003</v>
      </c>
      <c r="Q449">
        <v>62.2</v>
      </c>
      <c r="R449">
        <v>65.3</v>
      </c>
      <c r="S449">
        <v>37.1</v>
      </c>
      <c r="T449">
        <v>62.9</v>
      </c>
      <c r="U449">
        <v>68</v>
      </c>
      <c r="V449">
        <v>44.7</v>
      </c>
      <c r="W449">
        <v>55.3</v>
      </c>
      <c r="X449" t="s">
        <v>1175</v>
      </c>
      <c r="Y449" t="s">
        <v>1176</v>
      </c>
      <c r="Z449" t="s">
        <v>4993</v>
      </c>
      <c r="AA449" t="s">
        <v>2120</v>
      </c>
      <c r="AB449" t="s">
        <v>2116</v>
      </c>
      <c r="AC449" t="s">
        <v>2117</v>
      </c>
      <c r="AD449" t="s">
        <v>2116</v>
      </c>
      <c r="AE449" t="s">
        <v>2117</v>
      </c>
      <c r="AF449" t="s">
        <v>2117</v>
      </c>
      <c r="AG449" t="s">
        <v>2116</v>
      </c>
      <c r="AH449" t="s">
        <v>2116</v>
      </c>
      <c r="AI449" t="s">
        <v>2117</v>
      </c>
      <c r="AJ449" t="s">
        <v>2116</v>
      </c>
      <c r="AK449" t="s">
        <v>2117</v>
      </c>
      <c r="AL449" t="s">
        <v>2117</v>
      </c>
      <c r="AM449" t="s">
        <v>2117</v>
      </c>
      <c r="AN449" t="s">
        <v>2116</v>
      </c>
      <c r="AO449" t="s">
        <v>2116</v>
      </c>
      <c r="AP449" t="s">
        <v>2117</v>
      </c>
      <c r="AQ449" t="s">
        <v>2116</v>
      </c>
    </row>
    <row r="450" spans="2:43" x14ac:dyDescent="0.25">
      <c r="B450" t="s">
        <v>452</v>
      </c>
      <c r="C450" t="s">
        <v>930</v>
      </c>
      <c r="D450">
        <v>0.73958333333333337</v>
      </c>
      <c r="E450" t="s">
        <v>102</v>
      </c>
      <c r="F450" t="s">
        <v>37</v>
      </c>
      <c r="H450">
        <v>25.4</v>
      </c>
      <c r="I450">
        <v>27.7</v>
      </c>
      <c r="J450">
        <v>46.8</v>
      </c>
      <c r="K450">
        <v>53.2</v>
      </c>
      <c r="L450">
        <v>74.599999999999994</v>
      </c>
      <c r="M450">
        <v>72.3</v>
      </c>
      <c r="N450">
        <v>22</v>
      </c>
      <c r="O450">
        <v>42.3</v>
      </c>
      <c r="P450">
        <v>35.700000000000003</v>
      </c>
      <c r="Q450">
        <v>71.3</v>
      </c>
      <c r="R450">
        <v>79.099999999999994</v>
      </c>
      <c r="S450">
        <v>54.5</v>
      </c>
      <c r="T450">
        <v>45.5</v>
      </c>
      <c r="U450">
        <v>51.6</v>
      </c>
      <c r="V450">
        <v>57.8</v>
      </c>
      <c r="W450">
        <v>42.2</v>
      </c>
      <c r="X450" t="s">
        <v>300</v>
      </c>
      <c r="Y450" t="s">
        <v>37</v>
      </c>
      <c r="Z450" t="s">
        <v>4994</v>
      </c>
      <c r="AA450" t="s">
        <v>461</v>
      </c>
      <c r="AB450" t="s">
        <v>2116</v>
      </c>
      <c r="AC450" t="s">
        <v>2116</v>
      </c>
      <c r="AD450" t="s">
        <v>2117</v>
      </c>
      <c r="AE450" t="s">
        <v>2116</v>
      </c>
      <c r="AF450" t="s">
        <v>2117</v>
      </c>
      <c r="AG450" t="s">
        <v>2117</v>
      </c>
      <c r="AH450" t="s">
        <v>2116</v>
      </c>
      <c r="AI450" t="s">
        <v>2116</v>
      </c>
      <c r="AJ450" t="s">
        <v>2117</v>
      </c>
      <c r="AK450" t="s">
        <v>2117</v>
      </c>
      <c r="AL450" t="s">
        <v>2117</v>
      </c>
      <c r="AM450" t="s">
        <v>2117</v>
      </c>
      <c r="AN450" t="s">
        <v>2116</v>
      </c>
      <c r="AO450" t="s">
        <v>2116</v>
      </c>
      <c r="AP450" t="s">
        <v>2117</v>
      </c>
      <c r="AQ450" t="s">
        <v>2116</v>
      </c>
    </row>
    <row r="451" spans="2:43" x14ac:dyDescent="0.25">
      <c r="B451" t="s">
        <v>647</v>
      </c>
      <c r="C451" t="s">
        <v>930</v>
      </c>
      <c r="D451">
        <v>0.75</v>
      </c>
      <c r="E451" t="s">
        <v>375</v>
      </c>
      <c r="F451" t="s">
        <v>1177</v>
      </c>
      <c r="H451">
        <v>34.700000000000003</v>
      </c>
      <c r="I451">
        <v>32.5</v>
      </c>
      <c r="J451">
        <v>32.799999999999997</v>
      </c>
      <c r="K451">
        <v>67.2</v>
      </c>
      <c r="L451">
        <v>65.3</v>
      </c>
      <c r="M451">
        <v>67.5</v>
      </c>
      <c r="N451">
        <v>21.8</v>
      </c>
      <c r="O451">
        <v>48.8</v>
      </c>
      <c r="P451">
        <v>29.4</v>
      </c>
      <c r="Q451">
        <v>61.6</v>
      </c>
      <c r="R451">
        <v>64.099999999999994</v>
      </c>
      <c r="S451">
        <v>35.799999999999997</v>
      </c>
      <c r="T451">
        <v>64.2</v>
      </c>
      <c r="U451">
        <v>69</v>
      </c>
      <c r="V451">
        <v>44.3</v>
      </c>
      <c r="W451">
        <v>55.7</v>
      </c>
      <c r="X451" t="s">
        <v>375</v>
      </c>
      <c r="Y451" t="s">
        <v>1177</v>
      </c>
      <c r="Z451" t="s">
        <v>4995</v>
      </c>
      <c r="AA451" t="s">
        <v>453</v>
      </c>
      <c r="AB451" t="s">
        <v>2117</v>
      </c>
      <c r="AC451" t="s">
        <v>2116</v>
      </c>
      <c r="AD451" t="s">
        <v>2116</v>
      </c>
      <c r="AE451" t="s">
        <v>2117</v>
      </c>
      <c r="AF451" t="s">
        <v>2116</v>
      </c>
      <c r="AG451" t="s">
        <v>2117</v>
      </c>
      <c r="AH451" t="s">
        <v>2116</v>
      </c>
      <c r="AI451" t="s">
        <v>2117</v>
      </c>
      <c r="AJ451" t="s">
        <v>2116</v>
      </c>
      <c r="AK451" t="s">
        <v>2116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25">
      <c r="B452" t="s">
        <v>484</v>
      </c>
      <c r="C452" t="s">
        <v>930</v>
      </c>
      <c r="D452">
        <v>0.75</v>
      </c>
      <c r="E452" t="s">
        <v>1178</v>
      </c>
      <c r="F452" t="s">
        <v>1179</v>
      </c>
      <c r="H452">
        <v>23</v>
      </c>
      <c r="I452">
        <v>28.2</v>
      </c>
      <c r="J452">
        <v>48.7</v>
      </c>
      <c r="K452">
        <v>51.3</v>
      </c>
      <c r="L452">
        <v>77</v>
      </c>
      <c r="M452">
        <v>71.8</v>
      </c>
      <c r="N452">
        <v>17.100000000000001</v>
      </c>
      <c r="O452">
        <v>50.9</v>
      </c>
      <c r="P452">
        <v>32</v>
      </c>
      <c r="Q452">
        <v>57.9</v>
      </c>
      <c r="R452">
        <v>76.5</v>
      </c>
      <c r="S452">
        <v>50.9</v>
      </c>
      <c r="T452">
        <v>49.1</v>
      </c>
      <c r="U452">
        <v>55.5</v>
      </c>
      <c r="V452">
        <v>54.2</v>
      </c>
      <c r="W452">
        <v>45.8</v>
      </c>
      <c r="X452" t="s">
        <v>4679</v>
      </c>
      <c r="Y452" t="s">
        <v>1179</v>
      </c>
      <c r="Z452" t="s">
        <v>4996</v>
      </c>
      <c r="AA452" t="s">
        <v>2115</v>
      </c>
      <c r="AB452" t="s">
        <v>2116</v>
      </c>
      <c r="AC452" t="s">
        <v>2116</v>
      </c>
      <c r="AD452" t="s">
        <v>2117</v>
      </c>
      <c r="AE452" t="s">
        <v>2116</v>
      </c>
      <c r="AF452" t="s">
        <v>2117</v>
      </c>
      <c r="AG452" t="s">
        <v>2117</v>
      </c>
      <c r="AH452" t="s">
        <v>2116</v>
      </c>
      <c r="AI452" t="s">
        <v>2117</v>
      </c>
      <c r="AJ452" t="s">
        <v>2116</v>
      </c>
      <c r="AK452" t="s">
        <v>2117</v>
      </c>
      <c r="AL452" t="s">
        <v>2117</v>
      </c>
      <c r="AM452" t="s">
        <v>2117</v>
      </c>
      <c r="AN452" t="s">
        <v>2116</v>
      </c>
      <c r="AO452" t="s">
        <v>2116</v>
      </c>
      <c r="AP452" t="s">
        <v>2117</v>
      </c>
      <c r="AQ452" t="s">
        <v>2116</v>
      </c>
    </row>
    <row r="453" spans="2:43" x14ac:dyDescent="0.25">
      <c r="B453" t="s">
        <v>483</v>
      </c>
      <c r="C453" t="s">
        <v>930</v>
      </c>
      <c r="D453">
        <v>0.75</v>
      </c>
      <c r="E453" t="s">
        <v>1180</v>
      </c>
      <c r="F453" t="s">
        <v>1181</v>
      </c>
      <c r="H453">
        <v>28.3</v>
      </c>
      <c r="I453">
        <v>33.200000000000003</v>
      </c>
      <c r="J453">
        <v>38.5</v>
      </c>
      <c r="K453">
        <v>61.5</v>
      </c>
      <c r="L453">
        <v>71.7</v>
      </c>
      <c r="M453">
        <v>66.8</v>
      </c>
      <c r="N453">
        <v>23.2</v>
      </c>
      <c r="O453">
        <v>44.6</v>
      </c>
      <c r="P453">
        <v>32.200000000000003</v>
      </c>
      <c r="Q453">
        <v>67.900000000000006</v>
      </c>
      <c r="R453">
        <v>62.4</v>
      </c>
      <c r="S453">
        <v>34</v>
      </c>
      <c r="T453">
        <v>66</v>
      </c>
      <c r="U453">
        <v>70.8</v>
      </c>
      <c r="V453">
        <v>42.4</v>
      </c>
      <c r="W453">
        <v>57.6</v>
      </c>
      <c r="X453" t="s">
        <v>4680</v>
      </c>
      <c r="Y453" t="s">
        <v>418</v>
      </c>
      <c r="Z453" t="s">
        <v>4997</v>
      </c>
      <c r="AA453" t="s">
        <v>2130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2116</v>
      </c>
      <c r="AI453" t="s">
        <v>2116</v>
      </c>
      <c r="AJ453" t="s">
        <v>2117</v>
      </c>
      <c r="AK453" t="s">
        <v>2117</v>
      </c>
      <c r="AL453" t="s">
        <v>2117</v>
      </c>
      <c r="AM453" t="s">
        <v>2117</v>
      </c>
      <c r="AN453" t="s">
        <v>2116</v>
      </c>
      <c r="AO453" t="s">
        <v>2116</v>
      </c>
      <c r="AP453" t="s">
        <v>2117</v>
      </c>
      <c r="AQ453" t="s">
        <v>2116</v>
      </c>
    </row>
    <row r="454" spans="2:43" x14ac:dyDescent="0.25">
      <c r="B454" t="s">
        <v>489</v>
      </c>
      <c r="C454" t="s">
        <v>930</v>
      </c>
      <c r="D454">
        <v>0.75</v>
      </c>
      <c r="E454" t="s">
        <v>1182</v>
      </c>
      <c r="F454" t="s">
        <v>1183</v>
      </c>
      <c r="H454">
        <v>21.6</v>
      </c>
      <c r="I454">
        <v>30.7</v>
      </c>
      <c r="J454">
        <v>47.7</v>
      </c>
      <c r="K454">
        <v>52.3</v>
      </c>
      <c r="L454">
        <v>78.400000000000006</v>
      </c>
      <c r="M454">
        <v>69.3</v>
      </c>
      <c r="N454">
        <v>12.7</v>
      </c>
      <c r="O454">
        <v>49.8</v>
      </c>
      <c r="P454">
        <v>37.5</v>
      </c>
      <c r="Q454">
        <v>58.2</v>
      </c>
      <c r="R454">
        <v>67.900000000000006</v>
      </c>
      <c r="S454">
        <v>40.1</v>
      </c>
      <c r="T454">
        <v>59.9</v>
      </c>
      <c r="U454">
        <v>65.8</v>
      </c>
      <c r="V454">
        <v>45.4</v>
      </c>
      <c r="W454">
        <v>54.6</v>
      </c>
      <c r="X454" t="s">
        <v>1182</v>
      </c>
      <c r="Y454" t="s">
        <v>1183</v>
      </c>
      <c r="Z454" t="s">
        <v>4998</v>
      </c>
      <c r="AA454" t="s">
        <v>453</v>
      </c>
      <c r="AB454" t="s">
        <v>2117</v>
      </c>
      <c r="AC454" t="s">
        <v>2116</v>
      </c>
      <c r="AD454" t="s">
        <v>2116</v>
      </c>
      <c r="AE454" t="s">
        <v>2117</v>
      </c>
      <c r="AF454" t="s">
        <v>2116</v>
      </c>
      <c r="AG454" t="s">
        <v>2117</v>
      </c>
      <c r="AH454" t="s">
        <v>2117</v>
      </c>
      <c r="AI454" t="s">
        <v>2116</v>
      </c>
      <c r="AJ454" t="s">
        <v>2116</v>
      </c>
      <c r="AK454" t="s">
        <v>2117</v>
      </c>
      <c r="AL454" t="s">
        <v>2116</v>
      </c>
      <c r="AM454" t="s">
        <v>2116</v>
      </c>
      <c r="AN454" t="s">
        <v>2117</v>
      </c>
      <c r="AO454" t="s">
        <v>2117</v>
      </c>
      <c r="AP454" t="s">
        <v>2116</v>
      </c>
      <c r="AQ454" t="s">
        <v>2117</v>
      </c>
    </row>
    <row r="455" spans="2:43" x14ac:dyDescent="0.25">
      <c r="B455" t="s">
        <v>487</v>
      </c>
      <c r="C455" t="s">
        <v>930</v>
      </c>
      <c r="D455">
        <v>0.75347222222222221</v>
      </c>
      <c r="E455" t="s">
        <v>1184</v>
      </c>
      <c r="F455" t="s">
        <v>421</v>
      </c>
      <c r="H455">
        <v>33.5</v>
      </c>
      <c r="I455">
        <v>30.5</v>
      </c>
      <c r="J455">
        <v>36</v>
      </c>
      <c r="K455">
        <v>64</v>
      </c>
      <c r="L455">
        <v>66.5</v>
      </c>
      <c r="M455">
        <v>69.5</v>
      </c>
      <c r="N455">
        <v>19.7</v>
      </c>
      <c r="O455">
        <v>52.8</v>
      </c>
      <c r="P455">
        <v>27.6</v>
      </c>
      <c r="Q455">
        <v>55.8</v>
      </c>
      <c r="R455">
        <v>71</v>
      </c>
      <c r="S455">
        <v>43.6</v>
      </c>
      <c r="T455">
        <v>56.4</v>
      </c>
      <c r="U455">
        <v>61.6</v>
      </c>
      <c r="V455">
        <v>50.7</v>
      </c>
      <c r="W455">
        <v>49.3</v>
      </c>
      <c r="X455" t="s">
        <v>4687</v>
      </c>
      <c r="Y455" t="s">
        <v>421</v>
      </c>
      <c r="Z455" t="s">
        <v>4999</v>
      </c>
      <c r="AA455" t="s">
        <v>462</v>
      </c>
      <c r="AB455" t="s">
        <v>2117</v>
      </c>
      <c r="AC455" t="s">
        <v>2116</v>
      </c>
      <c r="AD455" t="s">
        <v>2116</v>
      </c>
      <c r="AE455" t="s">
        <v>2117</v>
      </c>
      <c r="AF455" t="s">
        <v>2116</v>
      </c>
      <c r="AG455" t="s">
        <v>2117</v>
      </c>
      <c r="AH455" t="s">
        <v>2116</v>
      </c>
      <c r="AI455" t="s">
        <v>2117</v>
      </c>
      <c r="AJ455" t="s">
        <v>2116</v>
      </c>
      <c r="AK455" t="s">
        <v>2116</v>
      </c>
      <c r="AL455" t="s">
        <v>2117</v>
      </c>
      <c r="AM455" t="s">
        <v>2117</v>
      </c>
      <c r="AN455" t="s">
        <v>2116</v>
      </c>
      <c r="AO455" t="s">
        <v>2117</v>
      </c>
      <c r="AP455" t="s">
        <v>2117</v>
      </c>
      <c r="AQ455" t="s">
        <v>2116</v>
      </c>
    </row>
    <row r="456" spans="2:43" x14ac:dyDescent="0.25">
      <c r="B456" t="s">
        <v>457</v>
      </c>
      <c r="C456" t="s">
        <v>930</v>
      </c>
      <c r="D456">
        <v>0.76041666666666663</v>
      </c>
      <c r="E456" t="s">
        <v>1185</v>
      </c>
      <c r="F456" t="s">
        <v>237</v>
      </c>
      <c r="H456">
        <v>52.3</v>
      </c>
      <c r="I456">
        <v>26.2</v>
      </c>
      <c r="J456">
        <v>21.5</v>
      </c>
      <c r="K456">
        <v>78.5</v>
      </c>
      <c r="L456">
        <v>47.7</v>
      </c>
      <c r="M456">
        <v>73.8</v>
      </c>
      <c r="N456">
        <v>34.799999999999997</v>
      </c>
      <c r="O456">
        <v>43</v>
      </c>
      <c r="P456">
        <v>22.2</v>
      </c>
      <c r="Q456">
        <v>69.8</v>
      </c>
      <c r="R456">
        <v>78.3</v>
      </c>
      <c r="S456">
        <v>53.5</v>
      </c>
      <c r="T456">
        <v>46.5</v>
      </c>
      <c r="U456">
        <v>53.1</v>
      </c>
      <c r="V456">
        <v>55.3</v>
      </c>
      <c r="W456">
        <v>44.7</v>
      </c>
      <c r="X456" t="s">
        <v>1885</v>
      </c>
      <c r="Y456" t="s">
        <v>395</v>
      </c>
      <c r="Z456" t="s">
        <v>5000</v>
      </c>
      <c r="AA456" t="s">
        <v>462</v>
      </c>
      <c r="AB456" t="s">
        <v>2117</v>
      </c>
      <c r="AC456" t="s">
        <v>2116</v>
      </c>
      <c r="AD456" t="s">
        <v>2116</v>
      </c>
      <c r="AE456" t="s">
        <v>2117</v>
      </c>
      <c r="AF456" t="s">
        <v>2116</v>
      </c>
      <c r="AG456" t="s">
        <v>2117</v>
      </c>
      <c r="AH456" t="s">
        <v>2116</v>
      </c>
      <c r="AI456" t="s">
        <v>2117</v>
      </c>
      <c r="AJ456" t="s">
        <v>2116</v>
      </c>
      <c r="AK456" t="s">
        <v>2117</v>
      </c>
      <c r="AL456" t="s">
        <v>2117</v>
      </c>
      <c r="AM456" t="s">
        <v>2117</v>
      </c>
      <c r="AN456" t="s">
        <v>2116</v>
      </c>
      <c r="AO456" t="s">
        <v>2117</v>
      </c>
      <c r="AP456" t="s">
        <v>2117</v>
      </c>
      <c r="AQ456" t="s">
        <v>2116</v>
      </c>
    </row>
    <row r="457" spans="2:43" x14ac:dyDescent="0.25">
      <c r="B457" t="s">
        <v>454</v>
      </c>
      <c r="C457" t="s">
        <v>930</v>
      </c>
      <c r="D457">
        <v>0.77083333333333337</v>
      </c>
      <c r="E457" t="s">
        <v>1186</v>
      </c>
      <c r="F457" t="s">
        <v>39</v>
      </c>
      <c r="H457">
        <v>47.6</v>
      </c>
      <c r="I457">
        <v>27.9</v>
      </c>
      <c r="J457">
        <v>24.5</v>
      </c>
      <c r="K457">
        <v>75.5</v>
      </c>
      <c r="L457">
        <v>52.4</v>
      </c>
      <c r="M457">
        <v>72.099999999999994</v>
      </c>
      <c r="N457">
        <v>36.9</v>
      </c>
      <c r="O457">
        <v>42.3</v>
      </c>
      <c r="P457">
        <v>20.8</v>
      </c>
      <c r="Q457">
        <v>70.400000000000006</v>
      </c>
      <c r="R457">
        <v>74.7</v>
      </c>
      <c r="S457">
        <v>48.5</v>
      </c>
      <c r="T457">
        <v>51.5</v>
      </c>
      <c r="U457">
        <v>57.6</v>
      </c>
      <c r="V457">
        <v>52.7</v>
      </c>
      <c r="W457">
        <v>47.3</v>
      </c>
      <c r="X457" t="s">
        <v>1879</v>
      </c>
      <c r="Y457" t="s">
        <v>875</v>
      </c>
      <c r="Z457" t="s">
        <v>5001</v>
      </c>
      <c r="AA457" t="s">
        <v>447</v>
      </c>
      <c r="AB457" t="s">
        <v>2116</v>
      </c>
      <c r="AC457" t="s">
        <v>2117</v>
      </c>
      <c r="AD457" t="s">
        <v>2116</v>
      </c>
      <c r="AE457" t="s">
        <v>2117</v>
      </c>
      <c r="AF457" t="s">
        <v>2117</v>
      </c>
      <c r="AG457" t="s">
        <v>2116</v>
      </c>
      <c r="AH457" t="s">
        <v>2116</v>
      </c>
      <c r="AI457" t="s">
        <v>2117</v>
      </c>
      <c r="AJ457" t="s">
        <v>2116</v>
      </c>
      <c r="AK457" t="s">
        <v>2116</v>
      </c>
      <c r="AL457" t="s">
        <v>2116</v>
      </c>
      <c r="AM457" t="s">
        <v>2116</v>
      </c>
      <c r="AN457" t="s">
        <v>2117</v>
      </c>
      <c r="AO457" t="s">
        <v>2117</v>
      </c>
      <c r="AP457" t="s">
        <v>2116</v>
      </c>
      <c r="AQ457" t="s">
        <v>2117</v>
      </c>
    </row>
    <row r="458" spans="2:43" x14ac:dyDescent="0.25">
      <c r="B458" t="s">
        <v>454</v>
      </c>
      <c r="C458" t="s">
        <v>930</v>
      </c>
      <c r="D458">
        <v>0.77083333333333337</v>
      </c>
      <c r="E458" t="s">
        <v>66</v>
      </c>
      <c r="F458" t="s">
        <v>69</v>
      </c>
      <c r="H458">
        <v>54.6</v>
      </c>
      <c r="I458">
        <v>26.1</v>
      </c>
      <c r="J458">
        <v>19.3</v>
      </c>
      <c r="K458">
        <v>80.7</v>
      </c>
      <c r="L458">
        <v>45.4</v>
      </c>
      <c r="M458">
        <v>73.900000000000006</v>
      </c>
      <c r="N458">
        <v>40.6</v>
      </c>
      <c r="O458">
        <v>45.1</v>
      </c>
      <c r="P458">
        <v>14.4</v>
      </c>
      <c r="Q458">
        <v>64.400000000000006</v>
      </c>
      <c r="R458">
        <v>76.2</v>
      </c>
      <c r="S458">
        <v>50.5</v>
      </c>
      <c r="T458">
        <v>49.5</v>
      </c>
      <c r="U458">
        <v>56.5</v>
      </c>
      <c r="V458">
        <v>51.9</v>
      </c>
      <c r="W458">
        <v>48.1</v>
      </c>
      <c r="X458" t="s">
        <v>876</v>
      </c>
      <c r="Y458" t="s">
        <v>877</v>
      </c>
      <c r="Z458" t="s">
        <v>5002</v>
      </c>
      <c r="AA458" t="s">
        <v>459</v>
      </c>
      <c r="AB458" t="s">
        <v>2116</v>
      </c>
      <c r="AC458" t="s">
        <v>2117</v>
      </c>
      <c r="AD458" t="s">
        <v>2116</v>
      </c>
      <c r="AE458" t="s">
        <v>2117</v>
      </c>
      <c r="AF458" t="s">
        <v>2117</v>
      </c>
      <c r="AG458" t="s">
        <v>2116</v>
      </c>
      <c r="AH458" t="s">
        <v>2116</v>
      </c>
      <c r="AI458" t="s">
        <v>2117</v>
      </c>
      <c r="AJ458" t="s">
        <v>2116</v>
      </c>
      <c r="AK458" t="s">
        <v>2116</v>
      </c>
      <c r="AL458" t="s">
        <v>2117</v>
      </c>
      <c r="AM458" t="s">
        <v>2116</v>
      </c>
      <c r="AN458" t="s">
        <v>2117</v>
      </c>
      <c r="AO458" t="s">
        <v>2117</v>
      </c>
      <c r="AP458" t="s">
        <v>2117</v>
      </c>
      <c r="AQ458" t="s">
        <v>2116</v>
      </c>
    </row>
    <row r="459" spans="2:43" x14ac:dyDescent="0.25">
      <c r="B459" t="s">
        <v>454</v>
      </c>
      <c r="C459" t="s">
        <v>930</v>
      </c>
      <c r="D459">
        <v>0.77083333333333337</v>
      </c>
      <c r="E459" t="s">
        <v>1187</v>
      </c>
      <c r="F459" t="s">
        <v>1188</v>
      </c>
      <c r="H459">
        <v>37.6</v>
      </c>
      <c r="I459">
        <v>29.5</v>
      </c>
      <c r="J459">
        <v>32.9</v>
      </c>
      <c r="K459">
        <v>67.099999999999994</v>
      </c>
      <c r="L459">
        <v>62.4</v>
      </c>
      <c r="M459">
        <v>70.5</v>
      </c>
      <c r="N459">
        <v>23.1</v>
      </c>
      <c r="O459">
        <v>47.7</v>
      </c>
      <c r="P459">
        <v>29.3</v>
      </c>
      <c r="Q459">
        <v>63.4</v>
      </c>
      <c r="R459">
        <v>73.7</v>
      </c>
      <c r="S459">
        <v>47</v>
      </c>
      <c r="T459">
        <v>53</v>
      </c>
      <c r="U459">
        <v>58.4</v>
      </c>
      <c r="V459">
        <v>53.3</v>
      </c>
      <c r="W459">
        <v>46.7</v>
      </c>
      <c r="X459" t="s">
        <v>1886</v>
      </c>
      <c r="Y459" t="s">
        <v>1188</v>
      </c>
      <c r="Z459" t="s">
        <v>5003</v>
      </c>
      <c r="AA459" t="s">
        <v>459</v>
      </c>
      <c r="AB459" t="s">
        <v>2116</v>
      </c>
      <c r="AC459" t="s">
        <v>2117</v>
      </c>
      <c r="AD459" t="s">
        <v>2116</v>
      </c>
      <c r="AE459" t="s">
        <v>2117</v>
      </c>
      <c r="AF459" t="s">
        <v>2117</v>
      </c>
      <c r="AG459" t="s">
        <v>2116</v>
      </c>
      <c r="AH459" t="s">
        <v>2116</v>
      </c>
      <c r="AI459" t="s">
        <v>2117</v>
      </c>
      <c r="AJ459" t="s">
        <v>2116</v>
      </c>
      <c r="AK459" t="s">
        <v>2116</v>
      </c>
      <c r="AL459" t="s">
        <v>2117</v>
      </c>
      <c r="AM459" t="s">
        <v>2116</v>
      </c>
      <c r="AN459" t="s">
        <v>2117</v>
      </c>
      <c r="AO459" t="s">
        <v>2117</v>
      </c>
      <c r="AP459" t="s">
        <v>2117</v>
      </c>
      <c r="AQ459" t="s">
        <v>2116</v>
      </c>
    </row>
    <row r="460" spans="2:43" x14ac:dyDescent="0.25">
      <c r="B460" t="s">
        <v>455</v>
      </c>
      <c r="C460" t="s">
        <v>930</v>
      </c>
      <c r="D460">
        <v>0.77083333333333337</v>
      </c>
      <c r="E460" t="s">
        <v>233</v>
      </c>
      <c r="F460" t="s">
        <v>49</v>
      </c>
      <c r="H460">
        <v>32.9</v>
      </c>
      <c r="I460">
        <v>31</v>
      </c>
      <c r="J460">
        <v>36.1</v>
      </c>
      <c r="K460">
        <v>63.9</v>
      </c>
      <c r="L460">
        <v>67.099999999999994</v>
      </c>
      <c r="M460">
        <v>69</v>
      </c>
      <c r="N460">
        <v>26.8</v>
      </c>
      <c r="O460">
        <v>47.6</v>
      </c>
      <c r="P460">
        <v>25.6</v>
      </c>
      <c r="Q460">
        <v>63.6</v>
      </c>
      <c r="R460">
        <v>69.400000000000006</v>
      </c>
      <c r="S460">
        <v>41.7</v>
      </c>
      <c r="T460">
        <v>58.3</v>
      </c>
      <c r="U460">
        <v>63.4</v>
      </c>
      <c r="V460">
        <v>49.2</v>
      </c>
      <c r="W460">
        <v>50.8</v>
      </c>
      <c r="X460" t="s">
        <v>397</v>
      </c>
      <c r="Y460" t="s">
        <v>915</v>
      </c>
      <c r="Z460" t="s">
        <v>5004</v>
      </c>
      <c r="AA460" t="s">
        <v>453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2116</v>
      </c>
      <c r="AI460" t="s">
        <v>2117</v>
      </c>
      <c r="AJ460" t="s">
        <v>2116</v>
      </c>
      <c r="AK460" t="s">
        <v>2116</v>
      </c>
      <c r="AL460" t="s">
        <v>2116</v>
      </c>
      <c r="AM460" t="s">
        <v>2116</v>
      </c>
      <c r="AN460" t="s">
        <v>2117</v>
      </c>
      <c r="AO460" t="s">
        <v>2117</v>
      </c>
      <c r="AP460" t="s">
        <v>2116</v>
      </c>
      <c r="AQ460" t="s">
        <v>2117</v>
      </c>
    </row>
    <row r="461" spans="2:43" x14ac:dyDescent="0.25">
      <c r="B461" t="s">
        <v>455</v>
      </c>
      <c r="C461" t="s">
        <v>930</v>
      </c>
      <c r="D461">
        <v>0.77083333333333337</v>
      </c>
      <c r="E461" t="s">
        <v>72</v>
      </c>
      <c r="F461" t="s">
        <v>234</v>
      </c>
      <c r="H461">
        <v>37.299999999999997</v>
      </c>
      <c r="I461">
        <v>29.3</v>
      </c>
      <c r="J461">
        <v>33.4</v>
      </c>
      <c r="K461">
        <v>66.599999999999994</v>
      </c>
      <c r="L461">
        <v>62.7</v>
      </c>
      <c r="M461">
        <v>70.7</v>
      </c>
      <c r="N461">
        <v>26</v>
      </c>
      <c r="O461">
        <v>50.1</v>
      </c>
      <c r="P461">
        <v>23.9</v>
      </c>
      <c r="Q461">
        <v>59.7</v>
      </c>
      <c r="R461">
        <v>74.400000000000006</v>
      </c>
      <c r="S461">
        <v>48</v>
      </c>
      <c r="T461">
        <v>52</v>
      </c>
      <c r="U461">
        <v>57.4</v>
      </c>
      <c r="V461">
        <v>54.2</v>
      </c>
      <c r="W461">
        <v>45.8</v>
      </c>
      <c r="X461" t="s">
        <v>916</v>
      </c>
      <c r="Y461" t="s">
        <v>398</v>
      </c>
      <c r="Z461" t="s">
        <v>5005</v>
      </c>
      <c r="AA461" t="s">
        <v>2139</v>
      </c>
      <c r="AB461" t="s">
        <v>2116</v>
      </c>
      <c r="AC461" t="s">
        <v>2116</v>
      </c>
      <c r="AD461" t="s">
        <v>2117</v>
      </c>
      <c r="AE461" t="s">
        <v>2116</v>
      </c>
      <c r="AF461" t="s">
        <v>2117</v>
      </c>
      <c r="AG461" t="s">
        <v>2117</v>
      </c>
      <c r="AH461" t="s">
        <v>2116</v>
      </c>
      <c r="AI461" t="s">
        <v>2116</v>
      </c>
      <c r="AJ461" t="s">
        <v>2117</v>
      </c>
      <c r="AK461" t="s">
        <v>2117</v>
      </c>
      <c r="AL461" t="s">
        <v>2117</v>
      </c>
      <c r="AM461" t="s">
        <v>2117</v>
      </c>
      <c r="AN461" t="s">
        <v>2116</v>
      </c>
      <c r="AO461" t="s">
        <v>2116</v>
      </c>
      <c r="AP461" t="s">
        <v>2117</v>
      </c>
      <c r="AQ461" t="s">
        <v>2116</v>
      </c>
    </row>
    <row r="462" spans="2:43" x14ac:dyDescent="0.25">
      <c r="B462" t="s">
        <v>728</v>
      </c>
      <c r="C462" t="s">
        <v>930</v>
      </c>
      <c r="D462">
        <v>0.77083333333333337</v>
      </c>
      <c r="E462" t="s">
        <v>1189</v>
      </c>
      <c r="F462" t="s">
        <v>1190</v>
      </c>
      <c r="H462">
        <v>38.6</v>
      </c>
      <c r="I462">
        <v>32.9</v>
      </c>
      <c r="J462">
        <v>28.5</v>
      </c>
      <c r="K462">
        <v>71.5</v>
      </c>
      <c r="L462">
        <v>61.4</v>
      </c>
      <c r="M462">
        <v>67.099999999999994</v>
      </c>
      <c r="N462">
        <v>27</v>
      </c>
      <c r="O462">
        <v>51.6</v>
      </c>
      <c r="P462">
        <v>21.4</v>
      </c>
      <c r="Q462">
        <v>57.4</v>
      </c>
      <c r="R462">
        <v>61.7</v>
      </c>
      <c r="S462">
        <v>33.299999999999997</v>
      </c>
      <c r="T462">
        <v>66.7</v>
      </c>
      <c r="U462">
        <v>71.400000000000006</v>
      </c>
      <c r="V462">
        <v>41.8</v>
      </c>
      <c r="W462">
        <v>58.2</v>
      </c>
      <c r="X462" t="s">
        <v>4688</v>
      </c>
      <c r="Y462" t="s">
        <v>4689</v>
      </c>
      <c r="Z462" t="s">
        <v>5006</v>
      </c>
      <c r="AA462" t="s">
        <v>460</v>
      </c>
      <c r="AB462" t="s">
        <v>2116</v>
      </c>
      <c r="AC462" t="s">
        <v>2116</v>
      </c>
      <c r="AD462" t="s">
        <v>2117</v>
      </c>
      <c r="AE462" t="s">
        <v>2116</v>
      </c>
      <c r="AF462" t="s">
        <v>2117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2117</v>
      </c>
      <c r="AM462" t="s">
        <v>2117</v>
      </c>
      <c r="AN462" t="s">
        <v>2116</v>
      </c>
      <c r="AO462" t="s">
        <v>2117</v>
      </c>
      <c r="AP462" t="s">
        <v>2117</v>
      </c>
      <c r="AQ462" t="s">
        <v>2116</v>
      </c>
    </row>
    <row r="463" spans="2:43" x14ac:dyDescent="0.25">
      <c r="B463" t="s">
        <v>485</v>
      </c>
      <c r="C463" t="s">
        <v>930</v>
      </c>
      <c r="D463">
        <v>0.77083333333333337</v>
      </c>
      <c r="E463" t="s">
        <v>1191</v>
      </c>
      <c r="F463" t="s">
        <v>1192</v>
      </c>
      <c r="H463">
        <v>30.7</v>
      </c>
      <c r="I463">
        <v>33.1</v>
      </c>
      <c r="J463">
        <v>36.200000000000003</v>
      </c>
      <c r="K463">
        <v>63.8</v>
      </c>
      <c r="L463">
        <v>69.3</v>
      </c>
      <c r="M463">
        <v>66.900000000000006</v>
      </c>
      <c r="N463">
        <v>26.6</v>
      </c>
      <c r="O463">
        <v>47</v>
      </c>
      <c r="P463">
        <v>26.4</v>
      </c>
      <c r="Q463">
        <v>64.400000000000006</v>
      </c>
      <c r="R463">
        <v>62.7</v>
      </c>
      <c r="S463">
        <v>34.4</v>
      </c>
      <c r="T463">
        <v>65.599999999999994</v>
      </c>
      <c r="U463">
        <v>70.3</v>
      </c>
      <c r="V463">
        <v>43</v>
      </c>
      <c r="W463">
        <v>57</v>
      </c>
      <c r="X463" t="s">
        <v>1191</v>
      </c>
      <c r="Y463" t="s">
        <v>1192</v>
      </c>
      <c r="Z463" t="s">
        <v>5007</v>
      </c>
      <c r="AA463" t="s">
        <v>460</v>
      </c>
      <c r="AB463" t="s">
        <v>2116</v>
      </c>
      <c r="AC463" t="s">
        <v>2116</v>
      </c>
      <c r="AD463" t="s">
        <v>2117</v>
      </c>
      <c r="AE463" t="s">
        <v>2116</v>
      </c>
      <c r="AF463" t="s">
        <v>2117</v>
      </c>
      <c r="AG463" t="s">
        <v>2117</v>
      </c>
      <c r="AH463" t="s">
        <v>2116</v>
      </c>
      <c r="AI463" t="s">
        <v>2116</v>
      </c>
      <c r="AJ463" t="s">
        <v>2117</v>
      </c>
      <c r="AK463" t="s">
        <v>2117</v>
      </c>
      <c r="AL463" t="s">
        <v>2117</v>
      </c>
      <c r="AM463" t="s">
        <v>2117</v>
      </c>
      <c r="AN463" t="s">
        <v>2116</v>
      </c>
      <c r="AO463" t="s">
        <v>2117</v>
      </c>
      <c r="AP463" t="s">
        <v>2117</v>
      </c>
      <c r="AQ463" t="s">
        <v>2116</v>
      </c>
    </row>
    <row r="464" spans="2:43" x14ac:dyDescent="0.25">
      <c r="B464" t="s">
        <v>488</v>
      </c>
      <c r="C464" t="s">
        <v>930</v>
      </c>
      <c r="D464">
        <v>0.77083333333333337</v>
      </c>
      <c r="E464" t="s">
        <v>1193</v>
      </c>
      <c r="F464" t="s">
        <v>1194</v>
      </c>
      <c r="H464">
        <v>52.1</v>
      </c>
      <c r="I464">
        <v>26.6</v>
      </c>
      <c r="J464">
        <v>21.3</v>
      </c>
      <c r="K464">
        <v>78.7</v>
      </c>
      <c r="L464">
        <v>47.9</v>
      </c>
      <c r="M464">
        <v>73.400000000000006</v>
      </c>
      <c r="N464">
        <v>36.700000000000003</v>
      </c>
      <c r="O464">
        <v>45.1</v>
      </c>
      <c r="P464">
        <v>18.3</v>
      </c>
      <c r="Q464">
        <v>65.8</v>
      </c>
      <c r="R464">
        <v>76.599999999999994</v>
      </c>
      <c r="S464">
        <v>51</v>
      </c>
      <c r="T464">
        <v>49</v>
      </c>
      <c r="U464">
        <v>55.6</v>
      </c>
      <c r="V464">
        <v>53.4</v>
      </c>
      <c r="W464">
        <v>46.6</v>
      </c>
      <c r="X464" t="s">
        <v>1193</v>
      </c>
      <c r="Y464" t="s">
        <v>4690</v>
      </c>
      <c r="Z464" t="s">
        <v>5008</v>
      </c>
      <c r="AA464" t="s">
        <v>2125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2117</v>
      </c>
      <c r="AI464" t="s">
        <v>2116</v>
      </c>
      <c r="AJ464" t="s">
        <v>2116</v>
      </c>
      <c r="AK464" t="s">
        <v>2117</v>
      </c>
      <c r="AL464" t="s">
        <v>2117</v>
      </c>
      <c r="AM464" t="s">
        <v>2116</v>
      </c>
      <c r="AN464" t="s">
        <v>2117</v>
      </c>
      <c r="AO464" t="s">
        <v>2117</v>
      </c>
      <c r="AP464" t="s">
        <v>2116</v>
      </c>
      <c r="AQ464" t="s">
        <v>2117</v>
      </c>
    </row>
    <row r="465" spans="2:43" x14ac:dyDescent="0.25">
      <c r="B465" t="s">
        <v>479</v>
      </c>
      <c r="C465" t="s">
        <v>930</v>
      </c>
      <c r="D465">
        <v>0.77083333333333337</v>
      </c>
      <c r="E465" t="s">
        <v>1195</v>
      </c>
      <c r="F465" t="s">
        <v>1196</v>
      </c>
      <c r="H465">
        <v>50.9</v>
      </c>
      <c r="I465">
        <v>27.8</v>
      </c>
      <c r="J465">
        <v>21.3</v>
      </c>
      <c r="K465">
        <v>78.7</v>
      </c>
      <c r="L465">
        <v>49.1</v>
      </c>
      <c r="M465">
        <v>72.2</v>
      </c>
      <c r="N465">
        <v>36</v>
      </c>
      <c r="O465">
        <v>43.3</v>
      </c>
      <c r="P465">
        <v>20.7</v>
      </c>
      <c r="Q465">
        <v>69</v>
      </c>
      <c r="R465">
        <v>72.400000000000006</v>
      </c>
      <c r="S465">
        <v>45.5</v>
      </c>
      <c r="T465">
        <v>54.5</v>
      </c>
      <c r="U465">
        <v>60.9</v>
      </c>
      <c r="V465">
        <v>49.1</v>
      </c>
      <c r="W465">
        <v>50.9</v>
      </c>
      <c r="X465" t="s">
        <v>4691</v>
      </c>
      <c r="Y465" t="s">
        <v>4692</v>
      </c>
      <c r="Z465" t="s">
        <v>5009</v>
      </c>
      <c r="AA465" t="s">
        <v>460</v>
      </c>
      <c r="AB465" t="s">
        <v>2116</v>
      </c>
      <c r="AC465" t="s">
        <v>2116</v>
      </c>
      <c r="AD465" t="s">
        <v>2117</v>
      </c>
      <c r="AE465" t="s">
        <v>2116</v>
      </c>
      <c r="AF465" t="s">
        <v>2117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2116</v>
      </c>
      <c r="AL465" t="s">
        <v>2117</v>
      </c>
      <c r="AM465" t="s">
        <v>2117</v>
      </c>
      <c r="AN465" t="s">
        <v>2116</v>
      </c>
      <c r="AO465" t="s">
        <v>2117</v>
      </c>
      <c r="AP465" t="s">
        <v>2117</v>
      </c>
      <c r="AQ465" t="s">
        <v>2116</v>
      </c>
    </row>
    <row r="466" spans="2:43" x14ac:dyDescent="0.25">
      <c r="B466" t="s">
        <v>483</v>
      </c>
      <c r="C466" t="s">
        <v>930</v>
      </c>
      <c r="D466">
        <v>0.79166666666666663</v>
      </c>
      <c r="E466" t="s">
        <v>1197</v>
      </c>
      <c r="F466" t="s">
        <v>1198</v>
      </c>
      <c r="H466">
        <v>39.4</v>
      </c>
      <c r="I466">
        <v>31.5</v>
      </c>
      <c r="J466">
        <v>29.1</v>
      </c>
      <c r="K466">
        <v>70.900000000000006</v>
      </c>
      <c r="L466">
        <v>60.6</v>
      </c>
      <c r="M466">
        <v>68.5</v>
      </c>
      <c r="N466">
        <v>25.8</v>
      </c>
      <c r="O466">
        <v>53.2</v>
      </c>
      <c r="P466">
        <v>21</v>
      </c>
      <c r="Q466">
        <v>55.1</v>
      </c>
      <c r="R466">
        <v>66.099999999999994</v>
      </c>
      <c r="S466">
        <v>38</v>
      </c>
      <c r="T466">
        <v>62</v>
      </c>
      <c r="U466">
        <v>67.099999999999994</v>
      </c>
      <c r="V466">
        <v>45.7</v>
      </c>
      <c r="W466">
        <v>54.3</v>
      </c>
      <c r="X466" t="s">
        <v>4694</v>
      </c>
      <c r="Y466" t="s">
        <v>1881</v>
      </c>
      <c r="Z466" t="s">
        <v>5010</v>
      </c>
      <c r="AA466" t="s">
        <v>453</v>
      </c>
      <c r="AB466" t="s">
        <v>2117</v>
      </c>
      <c r="AC466" t="s">
        <v>2116</v>
      </c>
      <c r="AD466" t="s">
        <v>2116</v>
      </c>
      <c r="AE466" t="s">
        <v>2117</v>
      </c>
      <c r="AF466" t="s">
        <v>2116</v>
      </c>
      <c r="AG466" t="s">
        <v>2117</v>
      </c>
      <c r="AH466" t="s">
        <v>2116</v>
      </c>
      <c r="AI466" t="s">
        <v>2117</v>
      </c>
      <c r="AJ466" t="s">
        <v>2116</v>
      </c>
      <c r="AK466" t="s">
        <v>2116</v>
      </c>
      <c r="AL466" t="s">
        <v>2116</v>
      </c>
      <c r="AM466" t="s">
        <v>2116</v>
      </c>
      <c r="AN466" t="s">
        <v>2117</v>
      </c>
      <c r="AO466" t="s">
        <v>2117</v>
      </c>
      <c r="AP466" t="s">
        <v>2116</v>
      </c>
      <c r="AQ466" t="s">
        <v>2117</v>
      </c>
    </row>
    <row r="467" spans="2:43" x14ac:dyDescent="0.25">
      <c r="B467" t="s">
        <v>466</v>
      </c>
      <c r="C467" t="s">
        <v>930</v>
      </c>
      <c r="D467">
        <v>0.79166666666666663</v>
      </c>
      <c r="E467" t="s">
        <v>1199</v>
      </c>
      <c r="F467" t="s">
        <v>1200</v>
      </c>
      <c r="H467">
        <v>41.8</v>
      </c>
      <c r="I467">
        <v>25.8</v>
      </c>
      <c r="J467">
        <v>32.4</v>
      </c>
      <c r="K467">
        <v>67.599999999999994</v>
      </c>
      <c r="L467">
        <v>58.2</v>
      </c>
      <c r="M467">
        <v>74.2</v>
      </c>
      <c r="N467">
        <v>38.700000000000003</v>
      </c>
      <c r="O467">
        <v>36.1</v>
      </c>
      <c r="P467">
        <v>25.1</v>
      </c>
      <c r="Q467">
        <v>80.5</v>
      </c>
      <c r="R467">
        <v>86.9</v>
      </c>
      <c r="S467">
        <v>67.2</v>
      </c>
      <c r="T467">
        <v>32.799999999999997</v>
      </c>
      <c r="U467">
        <v>38.299999999999997</v>
      </c>
      <c r="V467">
        <v>68.7</v>
      </c>
      <c r="W467">
        <v>31.3</v>
      </c>
      <c r="X467" t="s">
        <v>4695</v>
      </c>
      <c r="Y467" t="s">
        <v>1200</v>
      </c>
      <c r="Z467" t="s">
        <v>5011</v>
      </c>
      <c r="AA467" t="s">
        <v>462</v>
      </c>
      <c r="AB467" t="s">
        <v>2117</v>
      </c>
      <c r="AC467" t="s">
        <v>2116</v>
      </c>
      <c r="AD467" t="s">
        <v>2116</v>
      </c>
      <c r="AE467" t="s">
        <v>2117</v>
      </c>
      <c r="AF467" t="s">
        <v>2116</v>
      </c>
      <c r="AG467" t="s">
        <v>2117</v>
      </c>
      <c r="AH467" t="s">
        <v>2116</v>
      </c>
      <c r="AI467" t="s">
        <v>2117</v>
      </c>
      <c r="AJ467" t="s">
        <v>2116</v>
      </c>
      <c r="AK467" t="s">
        <v>2117</v>
      </c>
      <c r="AL467" t="s">
        <v>2117</v>
      </c>
      <c r="AM467" t="s">
        <v>2117</v>
      </c>
      <c r="AN467" t="s">
        <v>2116</v>
      </c>
      <c r="AO467" t="s">
        <v>2117</v>
      </c>
      <c r="AP467" t="s">
        <v>2117</v>
      </c>
      <c r="AQ467" t="s">
        <v>2116</v>
      </c>
    </row>
    <row r="468" spans="2:43" x14ac:dyDescent="0.25">
      <c r="B468" t="s">
        <v>466</v>
      </c>
      <c r="C468" t="s">
        <v>930</v>
      </c>
      <c r="D468">
        <v>0.79166666666666663</v>
      </c>
      <c r="E468" t="s">
        <v>1201</v>
      </c>
      <c r="F468" t="s">
        <v>96</v>
      </c>
      <c r="H468">
        <v>27</v>
      </c>
      <c r="I468">
        <v>29.6</v>
      </c>
      <c r="J468">
        <v>43.4</v>
      </c>
      <c r="K468">
        <v>56.6</v>
      </c>
      <c r="L468">
        <v>73</v>
      </c>
      <c r="M468">
        <v>70.400000000000006</v>
      </c>
      <c r="N468">
        <v>21.1</v>
      </c>
      <c r="O468">
        <v>44.5</v>
      </c>
      <c r="P468">
        <v>34.4</v>
      </c>
      <c r="Q468">
        <v>67.8</v>
      </c>
      <c r="R468">
        <v>73.3</v>
      </c>
      <c r="S468">
        <v>46.6</v>
      </c>
      <c r="T468">
        <v>53.4</v>
      </c>
      <c r="U468">
        <v>59.1</v>
      </c>
      <c r="V468">
        <v>52.1</v>
      </c>
      <c r="W468">
        <v>47.9</v>
      </c>
      <c r="X468" t="s">
        <v>1201</v>
      </c>
      <c r="Y468" t="s">
        <v>96</v>
      </c>
      <c r="Z468" t="s">
        <v>5012</v>
      </c>
      <c r="AA468" t="s">
        <v>2120</v>
      </c>
      <c r="AB468" t="s">
        <v>2116</v>
      </c>
      <c r="AC468" t="s">
        <v>2117</v>
      </c>
      <c r="AD468" t="s">
        <v>2116</v>
      </c>
      <c r="AE468" t="s">
        <v>2117</v>
      </c>
      <c r="AF468" t="s">
        <v>2117</v>
      </c>
      <c r="AG468" t="s">
        <v>2116</v>
      </c>
      <c r="AH468" t="s">
        <v>2116</v>
      </c>
      <c r="AI468" t="s">
        <v>2117</v>
      </c>
      <c r="AJ468" t="s">
        <v>2116</v>
      </c>
      <c r="AK468" t="s">
        <v>2117</v>
      </c>
      <c r="AL468" t="s">
        <v>2117</v>
      </c>
      <c r="AM468" t="s">
        <v>2117</v>
      </c>
      <c r="AN468" t="s">
        <v>2116</v>
      </c>
      <c r="AO468" t="s">
        <v>2116</v>
      </c>
      <c r="AP468" t="s">
        <v>2117</v>
      </c>
      <c r="AQ468" t="s">
        <v>2116</v>
      </c>
    </row>
    <row r="469" spans="2:43" x14ac:dyDescent="0.25">
      <c r="B469" t="s">
        <v>470</v>
      </c>
      <c r="C469" t="s">
        <v>930</v>
      </c>
      <c r="D469">
        <v>0.8125</v>
      </c>
      <c r="E469" t="s">
        <v>1202</v>
      </c>
      <c r="F469" t="s">
        <v>1203</v>
      </c>
      <c r="H469">
        <v>17.5</v>
      </c>
      <c r="I469">
        <v>39.4</v>
      </c>
      <c r="J469">
        <v>43.1</v>
      </c>
      <c r="K469">
        <v>56.9</v>
      </c>
      <c r="L469">
        <v>82.5</v>
      </c>
      <c r="M469">
        <v>60.6</v>
      </c>
      <c r="N469">
        <v>20.2</v>
      </c>
      <c r="O469">
        <v>56.7</v>
      </c>
      <c r="P469">
        <v>23.1</v>
      </c>
      <c r="Q469">
        <v>50.3</v>
      </c>
      <c r="R469">
        <v>43.4</v>
      </c>
      <c r="S469">
        <v>17.7</v>
      </c>
      <c r="T469">
        <v>82.3</v>
      </c>
      <c r="U469">
        <v>86.2</v>
      </c>
      <c r="V469">
        <v>25</v>
      </c>
      <c r="W469">
        <v>75</v>
      </c>
      <c r="X469" t="s">
        <v>1202</v>
      </c>
      <c r="Y469" t="s">
        <v>1203</v>
      </c>
      <c r="Z469" t="s">
        <v>5013</v>
      </c>
      <c r="AA469" t="s">
        <v>2162</v>
      </c>
      <c r="AB469" t="s">
        <v>2117</v>
      </c>
      <c r="AC469" t="s">
        <v>2116</v>
      </c>
      <c r="AD469" t="s">
        <v>2116</v>
      </c>
      <c r="AE469" t="s">
        <v>2117</v>
      </c>
      <c r="AF469" t="s">
        <v>2116</v>
      </c>
      <c r="AG469" t="s">
        <v>2117</v>
      </c>
      <c r="AH469" t="s">
        <v>2117</v>
      </c>
      <c r="AI469" t="s">
        <v>2116</v>
      </c>
      <c r="AJ469" t="s">
        <v>2116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2117</v>
      </c>
      <c r="AP469" t="s">
        <v>2116</v>
      </c>
      <c r="AQ469" t="s">
        <v>2117</v>
      </c>
    </row>
    <row r="470" spans="2:43" x14ac:dyDescent="0.25">
      <c r="B470" t="s">
        <v>454</v>
      </c>
      <c r="C470" t="s">
        <v>930</v>
      </c>
      <c r="D470">
        <v>0.8125</v>
      </c>
      <c r="E470" t="s">
        <v>40</v>
      </c>
      <c r="F470" t="s">
        <v>230</v>
      </c>
      <c r="H470">
        <v>56.6</v>
      </c>
      <c r="I470">
        <v>26</v>
      </c>
      <c r="J470">
        <v>17.399999999999999</v>
      </c>
      <c r="K470">
        <v>82.6</v>
      </c>
      <c r="L470">
        <v>43.4</v>
      </c>
      <c r="M470">
        <v>74</v>
      </c>
      <c r="N470">
        <v>44.7</v>
      </c>
      <c r="O470">
        <v>38.700000000000003</v>
      </c>
      <c r="P470">
        <v>16.5</v>
      </c>
      <c r="Q470">
        <v>73.8</v>
      </c>
      <c r="R470">
        <v>74.099999999999994</v>
      </c>
      <c r="S470">
        <v>47.8</v>
      </c>
      <c r="T470">
        <v>52.2</v>
      </c>
      <c r="U470">
        <v>59.5</v>
      </c>
      <c r="V470">
        <v>48.6</v>
      </c>
      <c r="W470">
        <v>51.4</v>
      </c>
      <c r="X470" t="s">
        <v>40</v>
      </c>
      <c r="Y470" t="s">
        <v>373</v>
      </c>
      <c r="Z470" t="s">
        <v>5014</v>
      </c>
      <c r="AA470" t="s">
        <v>460</v>
      </c>
      <c r="AB470" t="s">
        <v>2116</v>
      </c>
      <c r="AC470" t="s">
        <v>2116</v>
      </c>
      <c r="AD470" t="s">
        <v>2117</v>
      </c>
      <c r="AE470" t="s">
        <v>2116</v>
      </c>
      <c r="AF470" t="s">
        <v>2117</v>
      </c>
      <c r="AG470" t="s">
        <v>2117</v>
      </c>
      <c r="AH470" t="s">
        <v>2116</v>
      </c>
      <c r="AI470" t="s">
        <v>2117</v>
      </c>
      <c r="AJ470" t="s">
        <v>2116</v>
      </c>
      <c r="AK470" t="s">
        <v>2116</v>
      </c>
      <c r="AL470" t="s">
        <v>2117</v>
      </c>
      <c r="AM470" t="s">
        <v>2117</v>
      </c>
      <c r="AN470" t="s">
        <v>2116</v>
      </c>
      <c r="AO470" t="s">
        <v>2117</v>
      </c>
      <c r="AP470" t="s">
        <v>2117</v>
      </c>
      <c r="AQ470" t="s">
        <v>2116</v>
      </c>
    </row>
    <row r="471" spans="2:43" x14ac:dyDescent="0.25">
      <c r="B471" t="s">
        <v>454</v>
      </c>
      <c r="C471" t="s">
        <v>930</v>
      </c>
      <c r="D471">
        <v>0.8125</v>
      </c>
      <c r="E471" t="s">
        <v>111</v>
      </c>
      <c r="F471" t="s">
        <v>109</v>
      </c>
      <c r="H471">
        <v>37</v>
      </c>
      <c r="I471">
        <v>29.9</v>
      </c>
      <c r="J471">
        <v>33.200000000000003</v>
      </c>
      <c r="K471">
        <v>66.8</v>
      </c>
      <c r="L471">
        <v>63</v>
      </c>
      <c r="M471">
        <v>70.099999999999994</v>
      </c>
      <c r="N471">
        <v>33.200000000000003</v>
      </c>
      <c r="O471">
        <v>42.6</v>
      </c>
      <c r="P471">
        <v>24.3</v>
      </c>
      <c r="Q471">
        <v>70.8</v>
      </c>
      <c r="R471">
        <v>72.400000000000006</v>
      </c>
      <c r="S471">
        <v>45.4</v>
      </c>
      <c r="T471">
        <v>54.6</v>
      </c>
      <c r="U471">
        <v>59.9</v>
      </c>
      <c r="V471">
        <v>52.1</v>
      </c>
      <c r="W471">
        <v>47.9</v>
      </c>
      <c r="X471" t="s">
        <v>1970</v>
      </c>
      <c r="Y471" t="s">
        <v>1972</v>
      </c>
      <c r="Z471" t="s">
        <v>5015</v>
      </c>
      <c r="AA471" t="s">
        <v>2125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2117</v>
      </c>
      <c r="AM471" t="s">
        <v>2116</v>
      </c>
      <c r="AN471" t="s">
        <v>2117</v>
      </c>
      <c r="AO471" t="s">
        <v>2117</v>
      </c>
      <c r="AP471" t="s">
        <v>2116</v>
      </c>
      <c r="AQ471" t="s">
        <v>2117</v>
      </c>
    </row>
    <row r="472" spans="2:43" x14ac:dyDescent="0.25">
      <c r="B472" t="s">
        <v>1007</v>
      </c>
      <c r="C472" t="s">
        <v>930</v>
      </c>
      <c r="D472">
        <v>0.8125</v>
      </c>
      <c r="E472" t="s">
        <v>1204</v>
      </c>
      <c r="F472" t="s">
        <v>1205</v>
      </c>
      <c r="H472">
        <v>41.1</v>
      </c>
      <c r="I472">
        <v>32.9</v>
      </c>
      <c r="J472">
        <v>25.9</v>
      </c>
      <c r="K472">
        <v>74.099999999999994</v>
      </c>
      <c r="L472">
        <v>58.9</v>
      </c>
      <c r="M472">
        <v>67.099999999999994</v>
      </c>
      <c r="N472">
        <v>29.9</v>
      </c>
      <c r="O472">
        <v>49</v>
      </c>
      <c r="P472">
        <v>21.1</v>
      </c>
      <c r="Q472">
        <v>61</v>
      </c>
      <c r="R472">
        <v>60.3</v>
      </c>
      <c r="S472">
        <v>31.9</v>
      </c>
      <c r="T472">
        <v>68.099999999999994</v>
      </c>
      <c r="U472">
        <v>72.8</v>
      </c>
      <c r="V472">
        <v>40.200000000000003</v>
      </c>
      <c r="W472">
        <v>59.8</v>
      </c>
      <c r="X472" t="s">
        <v>1204</v>
      </c>
      <c r="Y472" t="s">
        <v>1205</v>
      </c>
      <c r="Z472" t="s">
        <v>5016</v>
      </c>
      <c r="AA472" t="s">
        <v>456</v>
      </c>
      <c r="AB472" t="s">
        <v>2116</v>
      </c>
      <c r="AC472" t="s">
        <v>2116</v>
      </c>
      <c r="AD472" t="s">
        <v>2117</v>
      </c>
      <c r="AE472" t="s">
        <v>2116</v>
      </c>
      <c r="AF472" t="s">
        <v>2117</v>
      </c>
      <c r="AG472" t="s">
        <v>2117</v>
      </c>
      <c r="AH472" t="s">
        <v>2116</v>
      </c>
      <c r="AI472" t="s">
        <v>2117</v>
      </c>
      <c r="AJ472" t="s">
        <v>2116</v>
      </c>
      <c r="AK472" t="s">
        <v>2116</v>
      </c>
      <c r="AL472" t="s">
        <v>2116</v>
      </c>
      <c r="AM472" t="s">
        <v>2116</v>
      </c>
      <c r="AN472" t="s">
        <v>2117</v>
      </c>
      <c r="AO472" t="s">
        <v>2117</v>
      </c>
      <c r="AP472" t="s">
        <v>2116</v>
      </c>
      <c r="AQ472" t="s">
        <v>2117</v>
      </c>
    </row>
    <row r="473" spans="2:43" x14ac:dyDescent="0.25">
      <c r="B473" t="s">
        <v>466</v>
      </c>
      <c r="C473" t="s">
        <v>930</v>
      </c>
      <c r="D473">
        <v>0.83333333333333337</v>
      </c>
      <c r="E473" t="s">
        <v>1206</v>
      </c>
      <c r="F473" t="s">
        <v>84</v>
      </c>
      <c r="H473">
        <v>48</v>
      </c>
      <c r="I473">
        <v>25.9</v>
      </c>
      <c r="J473">
        <v>26.1</v>
      </c>
      <c r="K473">
        <v>73.900000000000006</v>
      </c>
      <c r="L473">
        <v>52</v>
      </c>
      <c r="M473">
        <v>74.099999999999994</v>
      </c>
      <c r="N473">
        <v>36.299999999999997</v>
      </c>
      <c r="O473">
        <v>39.9</v>
      </c>
      <c r="P473">
        <v>23.8</v>
      </c>
      <c r="Q473">
        <v>74.599999999999994</v>
      </c>
      <c r="R473">
        <v>83.4</v>
      </c>
      <c r="S473">
        <v>61.2</v>
      </c>
      <c r="T473">
        <v>38.799999999999997</v>
      </c>
      <c r="U473">
        <v>44.9</v>
      </c>
      <c r="V473">
        <v>62.9</v>
      </c>
      <c r="W473">
        <v>37.1</v>
      </c>
      <c r="X473" t="s">
        <v>1206</v>
      </c>
      <c r="Y473" t="s">
        <v>84</v>
      </c>
      <c r="Z473" t="s">
        <v>5017</v>
      </c>
      <c r="AA473" t="s">
        <v>459</v>
      </c>
      <c r="AB473" t="s">
        <v>2116</v>
      </c>
      <c r="AC473" t="s">
        <v>2117</v>
      </c>
      <c r="AD473" t="s">
        <v>2116</v>
      </c>
      <c r="AE473" t="s">
        <v>2117</v>
      </c>
      <c r="AF473" t="s">
        <v>2117</v>
      </c>
      <c r="AG473" t="s">
        <v>2116</v>
      </c>
      <c r="AH473" t="s">
        <v>2117</v>
      </c>
      <c r="AI473" t="s">
        <v>2116</v>
      </c>
      <c r="AJ473" t="s">
        <v>2116</v>
      </c>
      <c r="AK473" t="s">
        <v>2117</v>
      </c>
      <c r="AL473" t="s">
        <v>2117</v>
      </c>
      <c r="AM473" t="s">
        <v>2116</v>
      </c>
      <c r="AN473" t="s">
        <v>2117</v>
      </c>
      <c r="AO473" t="s">
        <v>2117</v>
      </c>
      <c r="AP473" t="s">
        <v>2117</v>
      </c>
      <c r="AQ473" t="s">
        <v>2116</v>
      </c>
    </row>
    <row r="474" spans="2:43" x14ac:dyDescent="0.25">
      <c r="B474" t="s">
        <v>466</v>
      </c>
      <c r="C474" t="s">
        <v>930</v>
      </c>
      <c r="D474">
        <v>0.83333333333333337</v>
      </c>
      <c r="E474" t="s">
        <v>1207</v>
      </c>
      <c r="F474" t="s">
        <v>1208</v>
      </c>
      <c r="H474">
        <v>50.5</v>
      </c>
      <c r="I474">
        <v>24.7</v>
      </c>
      <c r="J474">
        <v>24.9</v>
      </c>
      <c r="K474">
        <v>75.099999999999994</v>
      </c>
      <c r="L474">
        <v>49.5</v>
      </c>
      <c r="M474">
        <v>75.3</v>
      </c>
      <c r="N474">
        <v>33.700000000000003</v>
      </c>
      <c r="O474">
        <v>37.5</v>
      </c>
      <c r="P474">
        <v>28.9</v>
      </c>
      <c r="Q474">
        <v>79.099999999999994</v>
      </c>
      <c r="R474">
        <v>89.8</v>
      </c>
      <c r="S474">
        <v>72.7</v>
      </c>
      <c r="T474">
        <v>27.3</v>
      </c>
      <c r="U474">
        <v>33.1</v>
      </c>
      <c r="V474">
        <v>71.400000000000006</v>
      </c>
      <c r="W474">
        <v>28.6</v>
      </c>
      <c r="X474" t="s">
        <v>1207</v>
      </c>
      <c r="Y474" t="s">
        <v>1208</v>
      </c>
      <c r="Z474" t="s">
        <v>5018</v>
      </c>
      <c r="AA474" t="s">
        <v>456</v>
      </c>
      <c r="AB474" t="s">
        <v>2116</v>
      </c>
      <c r="AC474" t="s">
        <v>2116</v>
      </c>
      <c r="AD474" t="s">
        <v>2117</v>
      </c>
      <c r="AE474" t="s">
        <v>2116</v>
      </c>
      <c r="AF474" t="s">
        <v>2117</v>
      </c>
      <c r="AG474" t="s">
        <v>2117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25">
      <c r="B475" t="s">
        <v>466</v>
      </c>
      <c r="C475" t="s">
        <v>930</v>
      </c>
      <c r="D475">
        <v>0.83333333333333337</v>
      </c>
      <c r="E475" t="s">
        <v>1209</v>
      </c>
      <c r="F475" t="s">
        <v>83</v>
      </c>
      <c r="H475">
        <v>54.6</v>
      </c>
      <c r="I475">
        <v>24.3</v>
      </c>
      <c r="J475">
        <v>21.1</v>
      </c>
      <c r="K475">
        <v>78.900000000000006</v>
      </c>
      <c r="L475">
        <v>45.4</v>
      </c>
      <c r="M475">
        <v>75.7</v>
      </c>
      <c r="N475">
        <v>44.6</v>
      </c>
      <c r="O475">
        <v>38.5</v>
      </c>
      <c r="P475">
        <v>16.899999999999999</v>
      </c>
      <c r="Q475">
        <v>74.3</v>
      </c>
      <c r="R475">
        <v>86.4</v>
      </c>
      <c r="S475">
        <v>66.400000000000006</v>
      </c>
      <c r="T475">
        <v>33.6</v>
      </c>
      <c r="U475">
        <v>40.1</v>
      </c>
      <c r="V475">
        <v>65</v>
      </c>
      <c r="W475">
        <v>35</v>
      </c>
      <c r="X475" t="s">
        <v>4702</v>
      </c>
      <c r="Y475" t="s">
        <v>83</v>
      </c>
      <c r="Z475" t="s">
        <v>5019</v>
      </c>
      <c r="AA475" t="s">
        <v>459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2117</v>
      </c>
      <c r="AL475" t="s">
        <v>2117</v>
      </c>
      <c r="AM475" t="s">
        <v>2116</v>
      </c>
      <c r="AN475" t="s">
        <v>2117</v>
      </c>
      <c r="AO475" t="s">
        <v>2117</v>
      </c>
      <c r="AP475" t="s">
        <v>2117</v>
      </c>
      <c r="AQ475" t="s">
        <v>2116</v>
      </c>
    </row>
    <row r="476" spans="2:43" x14ac:dyDescent="0.25">
      <c r="B476" t="s">
        <v>932</v>
      </c>
      <c r="C476" t="s">
        <v>930</v>
      </c>
      <c r="D476">
        <v>0.83333333333333337</v>
      </c>
      <c r="E476" t="s">
        <v>1210</v>
      </c>
      <c r="F476" t="s">
        <v>1211</v>
      </c>
      <c r="H476">
        <v>41.8</v>
      </c>
      <c r="I476">
        <v>32.9</v>
      </c>
      <c r="J476">
        <v>25.3</v>
      </c>
      <c r="K476">
        <v>74.7</v>
      </c>
      <c r="L476">
        <v>58.2</v>
      </c>
      <c r="M476">
        <v>67.099999999999994</v>
      </c>
      <c r="N476">
        <v>16.2</v>
      </c>
      <c r="O476">
        <v>50.7</v>
      </c>
      <c r="P476">
        <v>33.1</v>
      </c>
      <c r="Q476">
        <v>58.1</v>
      </c>
      <c r="R476">
        <v>60.1</v>
      </c>
      <c r="S476">
        <v>31.7</v>
      </c>
      <c r="T476">
        <v>68.3</v>
      </c>
      <c r="U476">
        <v>73.099999999999994</v>
      </c>
      <c r="V476">
        <v>39.799999999999997</v>
      </c>
      <c r="W476">
        <v>60.2</v>
      </c>
      <c r="X476" t="s">
        <v>1210</v>
      </c>
      <c r="Y476" t="s">
        <v>1211</v>
      </c>
      <c r="Z476" t="s">
        <v>5020</v>
      </c>
      <c r="AA476" t="s">
        <v>462</v>
      </c>
      <c r="AB476" t="s">
        <v>2117</v>
      </c>
      <c r="AC476" t="s">
        <v>2116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2117</v>
      </c>
      <c r="AN476" t="s">
        <v>2116</v>
      </c>
      <c r="AO476" t="s">
        <v>2117</v>
      </c>
      <c r="AP476" t="s">
        <v>2117</v>
      </c>
      <c r="AQ476" t="s">
        <v>2116</v>
      </c>
    </row>
    <row r="477" spans="2:43" x14ac:dyDescent="0.25">
      <c r="B477" t="s">
        <v>487</v>
      </c>
      <c r="C477" t="s">
        <v>930</v>
      </c>
      <c r="D477">
        <v>0.84027777777777779</v>
      </c>
      <c r="E477" t="s">
        <v>1212</v>
      </c>
      <c r="F477" t="s">
        <v>241</v>
      </c>
      <c r="H477">
        <v>33</v>
      </c>
      <c r="I477">
        <v>31.9</v>
      </c>
      <c r="J477">
        <v>35.1</v>
      </c>
      <c r="K477">
        <v>64.900000000000006</v>
      </c>
      <c r="L477">
        <v>67</v>
      </c>
      <c r="M477">
        <v>68.099999999999994</v>
      </c>
      <c r="N477">
        <v>30.8</v>
      </c>
      <c r="O477">
        <v>45.2</v>
      </c>
      <c r="P477">
        <v>24.1</v>
      </c>
      <c r="Q477">
        <v>67</v>
      </c>
      <c r="R477">
        <v>66.5</v>
      </c>
      <c r="S477">
        <v>38.4</v>
      </c>
      <c r="T477">
        <v>61.6</v>
      </c>
      <c r="U477">
        <v>66.599999999999994</v>
      </c>
      <c r="V477">
        <v>46.4</v>
      </c>
      <c r="W477">
        <v>53.6</v>
      </c>
      <c r="X477" t="s">
        <v>4703</v>
      </c>
      <c r="Y477" t="s">
        <v>4704</v>
      </c>
      <c r="Z477" t="s">
        <v>5021</v>
      </c>
      <c r="AA477" t="s">
        <v>459</v>
      </c>
      <c r="AB477" t="s">
        <v>2116</v>
      </c>
      <c r="AC477" t="s">
        <v>2117</v>
      </c>
      <c r="AD477" t="s">
        <v>2116</v>
      </c>
      <c r="AE477" t="s">
        <v>2117</v>
      </c>
      <c r="AF477" t="s">
        <v>2117</v>
      </c>
      <c r="AG477" t="s">
        <v>2116</v>
      </c>
      <c r="AH477" t="s">
        <v>2116</v>
      </c>
      <c r="AI477" t="s">
        <v>2116</v>
      </c>
      <c r="AJ477" t="s">
        <v>2117</v>
      </c>
      <c r="AK477" t="s">
        <v>2117</v>
      </c>
      <c r="AL477" t="s">
        <v>2117</v>
      </c>
      <c r="AM477" t="s">
        <v>2116</v>
      </c>
      <c r="AN477" t="s">
        <v>2117</v>
      </c>
      <c r="AO477" t="s">
        <v>2117</v>
      </c>
      <c r="AP477" t="s">
        <v>2117</v>
      </c>
      <c r="AQ477" t="s">
        <v>2116</v>
      </c>
    </row>
    <row r="478" spans="2:43" x14ac:dyDescent="0.25">
      <c r="B478" t="s">
        <v>489</v>
      </c>
      <c r="C478" t="s">
        <v>930</v>
      </c>
      <c r="D478">
        <v>0.84375</v>
      </c>
      <c r="E478" t="s">
        <v>1213</v>
      </c>
      <c r="F478" t="s">
        <v>1214</v>
      </c>
      <c r="H478">
        <v>42.6</v>
      </c>
      <c r="I478">
        <v>29.2</v>
      </c>
      <c r="J478">
        <v>28.2</v>
      </c>
      <c r="K478">
        <v>71.8</v>
      </c>
      <c r="L478">
        <v>57.4</v>
      </c>
      <c r="M478">
        <v>70.8</v>
      </c>
      <c r="N478">
        <v>33.1</v>
      </c>
      <c r="O478">
        <v>43.9</v>
      </c>
      <c r="P478">
        <v>23</v>
      </c>
      <c r="Q478">
        <v>68.599999999999994</v>
      </c>
      <c r="R478">
        <v>72.8</v>
      </c>
      <c r="S478">
        <v>45.9</v>
      </c>
      <c r="T478">
        <v>54.1</v>
      </c>
      <c r="U478">
        <v>59.7</v>
      </c>
      <c r="V478">
        <v>51.8</v>
      </c>
      <c r="W478">
        <v>48.2</v>
      </c>
      <c r="X478" t="s">
        <v>1213</v>
      </c>
      <c r="Y478" t="s">
        <v>4705</v>
      </c>
      <c r="Z478" t="s">
        <v>5022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2117</v>
      </c>
      <c r="AI478" t="s">
        <v>2116</v>
      </c>
      <c r="AJ478" t="s">
        <v>2116</v>
      </c>
      <c r="AK478" t="s">
        <v>2117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25">
      <c r="B479" t="s">
        <v>457</v>
      </c>
      <c r="C479" t="s">
        <v>930</v>
      </c>
      <c r="D479">
        <v>0.85416666666666663</v>
      </c>
      <c r="E479" t="s">
        <v>1215</v>
      </c>
      <c r="F479" t="s">
        <v>1216</v>
      </c>
      <c r="H479">
        <v>41.9</v>
      </c>
      <c r="I479">
        <v>29.5</v>
      </c>
      <c r="J479">
        <v>28.6</v>
      </c>
      <c r="K479">
        <v>71.400000000000006</v>
      </c>
      <c r="L479">
        <v>58.1</v>
      </c>
      <c r="M479">
        <v>70.5</v>
      </c>
      <c r="N479">
        <v>47.8</v>
      </c>
      <c r="O479">
        <v>38.1</v>
      </c>
      <c r="P479">
        <v>14</v>
      </c>
      <c r="Q479">
        <v>73.3</v>
      </c>
      <c r="R479">
        <v>72</v>
      </c>
      <c r="S479">
        <v>44.9</v>
      </c>
      <c r="T479">
        <v>55.1</v>
      </c>
      <c r="U479">
        <v>60.6</v>
      </c>
      <c r="V479">
        <v>51.1</v>
      </c>
      <c r="W479">
        <v>48.9</v>
      </c>
      <c r="X479" t="s">
        <v>4647</v>
      </c>
      <c r="Y479" t="s">
        <v>4648</v>
      </c>
      <c r="Z479" t="s">
        <v>5023</v>
      </c>
      <c r="AA479" t="s">
        <v>459</v>
      </c>
      <c r="AB479" t="s">
        <v>2116</v>
      </c>
      <c r="AC479" t="s">
        <v>2117</v>
      </c>
      <c r="AD479" t="s">
        <v>2116</v>
      </c>
      <c r="AE479" t="s">
        <v>2117</v>
      </c>
      <c r="AF479" t="s">
        <v>2117</v>
      </c>
      <c r="AG479" t="s">
        <v>2116</v>
      </c>
      <c r="AH479" t="s">
        <v>2117</v>
      </c>
      <c r="AI479" t="s">
        <v>2116</v>
      </c>
      <c r="AJ479" t="s">
        <v>2116</v>
      </c>
      <c r="AK479" t="s">
        <v>2117</v>
      </c>
      <c r="AL479" t="s">
        <v>2117</v>
      </c>
      <c r="AM479" t="s">
        <v>2116</v>
      </c>
      <c r="AN479" t="s">
        <v>2117</v>
      </c>
      <c r="AO479" t="s">
        <v>2117</v>
      </c>
      <c r="AP479" t="s">
        <v>2117</v>
      </c>
      <c r="AQ479" t="s">
        <v>2116</v>
      </c>
    </row>
    <row r="480" spans="2:43" x14ac:dyDescent="0.25">
      <c r="B480" t="s">
        <v>728</v>
      </c>
      <c r="C480" t="s">
        <v>930</v>
      </c>
      <c r="D480">
        <v>0.85416666666666663</v>
      </c>
      <c r="E480" t="s">
        <v>1217</v>
      </c>
      <c r="F480" t="s">
        <v>1218</v>
      </c>
      <c r="H480">
        <v>35.1</v>
      </c>
      <c r="I480">
        <v>29.6</v>
      </c>
      <c r="J480">
        <v>35.4</v>
      </c>
      <c r="K480">
        <v>64.599999999999994</v>
      </c>
      <c r="L480">
        <v>64.900000000000006</v>
      </c>
      <c r="M480">
        <v>70.400000000000006</v>
      </c>
      <c r="N480">
        <v>30.8</v>
      </c>
      <c r="O480">
        <v>47.3</v>
      </c>
      <c r="P480">
        <v>21.9</v>
      </c>
      <c r="Q480">
        <v>63.6</v>
      </c>
      <c r="R480">
        <v>73.900000000000006</v>
      </c>
      <c r="S480">
        <v>47.3</v>
      </c>
      <c r="T480">
        <v>52.7</v>
      </c>
      <c r="U480">
        <v>58.1</v>
      </c>
      <c r="V480">
        <v>53.6</v>
      </c>
      <c r="W480">
        <v>46.4</v>
      </c>
      <c r="X480" t="s">
        <v>4707</v>
      </c>
      <c r="Y480" t="s">
        <v>4708</v>
      </c>
      <c r="Z480" t="s">
        <v>5024</v>
      </c>
      <c r="AA480" t="s">
        <v>462</v>
      </c>
      <c r="AB480" t="s">
        <v>2117</v>
      </c>
      <c r="AC480" t="s">
        <v>2116</v>
      </c>
      <c r="AD480" t="s">
        <v>2116</v>
      </c>
      <c r="AE480" t="s">
        <v>2117</v>
      </c>
      <c r="AF480" t="s">
        <v>2116</v>
      </c>
      <c r="AG480" t="s">
        <v>2117</v>
      </c>
      <c r="AH480" t="s">
        <v>2116</v>
      </c>
      <c r="AI480" t="s">
        <v>2117</v>
      </c>
      <c r="AJ480" t="s">
        <v>2116</v>
      </c>
      <c r="AK480" t="s">
        <v>2117</v>
      </c>
      <c r="AL480" t="s">
        <v>2117</v>
      </c>
      <c r="AM480" t="s">
        <v>2117</v>
      </c>
      <c r="AN480" t="s">
        <v>2116</v>
      </c>
      <c r="AO480" t="s">
        <v>2117</v>
      </c>
      <c r="AP480" t="s">
        <v>2117</v>
      </c>
      <c r="AQ480" t="s">
        <v>2116</v>
      </c>
    </row>
    <row r="481" spans="2:43" x14ac:dyDescent="0.25">
      <c r="B481" t="s">
        <v>482</v>
      </c>
      <c r="C481" t="s">
        <v>930</v>
      </c>
      <c r="D481">
        <v>0.875</v>
      </c>
      <c r="E481" t="s">
        <v>1222</v>
      </c>
      <c r="F481" t="s">
        <v>1223</v>
      </c>
      <c r="H481">
        <v>47.9</v>
      </c>
      <c r="I481">
        <v>27.8</v>
      </c>
      <c r="J481">
        <v>24.2</v>
      </c>
      <c r="K481">
        <v>75.8</v>
      </c>
      <c r="L481">
        <v>52.1</v>
      </c>
      <c r="M481">
        <v>72.2</v>
      </c>
      <c r="N481">
        <v>31.1</v>
      </c>
      <c r="O481">
        <v>53.1</v>
      </c>
      <c r="P481">
        <v>15.8</v>
      </c>
      <c r="Q481">
        <v>54.4</v>
      </c>
      <c r="R481">
        <v>74.8</v>
      </c>
      <c r="S481">
        <v>48.6</v>
      </c>
      <c r="T481">
        <v>51.4</v>
      </c>
      <c r="U481">
        <v>57.5</v>
      </c>
      <c r="V481">
        <v>52.8</v>
      </c>
      <c r="W481">
        <v>47.2</v>
      </c>
      <c r="X481" t="s">
        <v>1222</v>
      </c>
      <c r="Y481" t="s">
        <v>1223</v>
      </c>
      <c r="Z481" t="s">
        <v>5025</v>
      </c>
      <c r="AA481" t="s">
        <v>462</v>
      </c>
      <c r="AB481" t="s">
        <v>2117</v>
      </c>
      <c r="AC481" t="s">
        <v>2116</v>
      </c>
      <c r="AD481" t="s">
        <v>2116</v>
      </c>
      <c r="AE481" t="s">
        <v>2117</v>
      </c>
      <c r="AF481" t="s">
        <v>2116</v>
      </c>
      <c r="AG481" t="s">
        <v>2117</v>
      </c>
      <c r="AH481" t="s">
        <v>2117</v>
      </c>
      <c r="AI481" t="s">
        <v>2116</v>
      </c>
      <c r="AJ481" t="s">
        <v>2116</v>
      </c>
      <c r="AK481" t="s">
        <v>2117</v>
      </c>
      <c r="AL481" t="s">
        <v>2117</v>
      </c>
      <c r="AM481" t="s">
        <v>2117</v>
      </c>
      <c r="AN481" t="s">
        <v>2116</v>
      </c>
      <c r="AO481" t="s">
        <v>2117</v>
      </c>
      <c r="AP481" t="s">
        <v>2117</v>
      </c>
      <c r="AQ481" t="s">
        <v>2116</v>
      </c>
    </row>
    <row r="482" spans="2:43" x14ac:dyDescent="0.25">
      <c r="B482" t="s">
        <v>485</v>
      </c>
      <c r="C482" t="s">
        <v>930</v>
      </c>
      <c r="D482">
        <v>0.89583333333333337</v>
      </c>
      <c r="E482" t="s">
        <v>1224</v>
      </c>
      <c r="F482" t="s">
        <v>1225</v>
      </c>
      <c r="H482">
        <v>37.4</v>
      </c>
      <c r="I482">
        <v>29.1</v>
      </c>
      <c r="J482">
        <v>33.5</v>
      </c>
      <c r="K482">
        <v>66.5</v>
      </c>
      <c r="L482">
        <v>62.6</v>
      </c>
      <c r="M482">
        <v>70.900000000000006</v>
      </c>
      <c r="N482">
        <v>27.5</v>
      </c>
      <c r="O482">
        <v>45.2</v>
      </c>
      <c r="P482">
        <v>27.3</v>
      </c>
      <c r="Q482">
        <v>67.2</v>
      </c>
      <c r="R482">
        <v>74.900000000000006</v>
      </c>
      <c r="S482">
        <v>48.6</v>
      </c>
      <c r="T482">
        <v>51.4</v>
      </c>
      <c r="U482">
        <v>56.8</v>
      </c>
      <c r="V482">
        <v>54.6</v>
      </c>
      <c r="W482">
        <v>45.4</v>
      </c>
      <c r="X482" t="s">
        <v>1224</v>
      </c>
      <c r="Y482" t="s">
        <v>1887</v>
      </c>
      <c r="Z482" t="s">
        <v>5026</v>
      </c>
      <c r="AA482" t="s">
        <v>2125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2117</v>
      </c>
      <c r="AI482" t="s">
        <v>2116</v>
      </c>
      <c r="AJ482" t="s">
        <v>2116</v>
      </c>
      <c r="AK482" t="s">
        <v>2117</v>
      </c>
      <c r="AL482" t="s">
        <v>2117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</row>
    <row r="483" spans="2:43" x14ac:dyDescent="0.25">
      <c r="B483" t="s">
        <v>932</v>
      </c>
      <c r="C483" t="s">
        <v>930</v>
      </c>
      <c r="D483">
        <v>0.91666666666666663</v>
      </c>
      <c r="E483" t="s">
        <v>1226</v>
      </c>
      <c r="F483" t="s">
        <v>1227</v>
      </c>
      <c r="H483">
        <v>72.5</v>
      </c>
      <c r="I483">
        <v>27.5</v>
      </c>
      <c r="J483">
        <v>0</v>
      </c>
      <c r="K483">
        <v>100</v>
      </c>
      <c r="L483">
        <v>27.5</v>
      </c>
      <c r="M483">
        <v>72.5</v>
      </c>
      <c r="N483">
        <v>47.8</v>
      </c>
      <c r="O483">
        <v>52.2</v>
      </c>
      <c r="P483">
        <v>0</v>
      </c>
      <c r="Q483">
        <v>47.8</v>
      </c>
      <c r="R483">
        <v>37.299999999999997</v>
      </c>
      <c r="S483">
        <v>14.3</v>
      </c>
      <c r="T483">
        <v>85.7</v>
      </c>
      <c r="U483">
        <v>95.7</v>
      </c>
      <c r="V483">
        <v>0.2</v>
      </c>
      <c r="W483">
        <v>99.8</v>
      </c>
      <c r="X483" t="s">
        <v>1226</v>
      </c>
      <c r="Y483" t="s">
        <v>4709</v>
      </c>
      <c r="Z483" t="s">
        <v>5027</v>
      </c>
      <c r="AA483" t="s">
        <v>460</v>
      </c>
      <c r="AB483" t="s">
        <v>2116</v>
      </c>
      <c r="AC483" t="s">
        <v>2116</v>
      </c>
      <c r="AD483" t="s">
        <v>2117</v>
      </c>
      <c r="AE483" t="s">
        <v>2116</v>
      </c>
      <c r="AF483" t="s">
        <v>2117</v>
      </c>
      <c r="AG483" t="s">
        <v>2117</v>
      </c>
      <c r="AH483" t="s">
        <v>2117</v>
      </c>
      <c r="AI483" t="s">
        <v>2116</v>
      </c>
      <c r="AJ483" t="s">
        <v>2116</v>
      </c>
      <c r="AK483" t="s">
        <v>2117</v>
      </c>
      <c r="AL483" t="s">
        <v>2117</v>
      </c>
      <c r="AM483" t="s">
        <v>2117</v>
      </c>
      <c r="AN483" t="s">
        <v>2116</v>
      </c>
      <c r="AO483" t="s">
        <v>2117</v>
      </c>
      <c r="AP483" t="s">
        <v>2117</v>
      </c>
      <c r="AQ483" t="s">
        <v>2116</v>
      </c>
    </row>
    <row r="484" spans="2:43" x14ac:dyDescent="0.25">
      <c r="B484" t="s">
        <v>487</v>
      </c>
      <c r="C484" t="s">
        <v>930</v>
      </c>
      <c r="D484">
        <v>0.92708333333333337</v>
      </c>
      <c r="E484" t="s">
        <v>425</v>
      </c>
      <c r="F484" t="s">
        <v>1228</v>
      </c>
      <c r="H484">
        <v>55.6</v>
      </c>
      <c r="I484">
        <v>25.2</v>
      </c>
      <c r="J484">
        <v>19.3</v>
      </c>
      <c r="K484">
        <v>80.7</v>
      </c>
      <c r="L484">
        <v>44.4</v>
      </c>
      <c r="M484">
        <v>74.8</v>
      </c>
      <c r="N484" t="s">
        <v>20</v>
      </c>
      <c r="O484" t="s">
        <v>20</v>
      </c>
      <c r="P484" t="s">
        <v>20</v>
      </c>
      <c r="Q484" t="s">
        <v>20</v>
      </c>
      <c r="R484">
        <v>79.8</v>
      </c>
      <c r="S484">
        <v>55.7</v>
      </c>
      <c r="T484">
        <v>44.3</v>
      </c>
      <c r="U484">
        <v>51.5</v>
      </c>
      <c r="V484">
        <v>55.7</v>
      </c>
      <c r="W484">
        <v>44.3</v>
      </c>
      <c r="X484" t="s">
        <v>425</v>
      </c>
      <c r="Y484" t="s">
        <v>4712</v>
      </c>
      <c r="Z484" t="s">
        <v>5028</v>
      </c>
      <c r="AA484" t="s">
        <v>2122</v>
      </c>
      <c r="AB484" t="s">
        <v>2117</v>
      </c>
      <c r="AC484" t="s">
        <v>2116</v>
      </c>
      <c r="AD484" t="s">
        <v>2116</v>
      </c>
      <c r="AE484" t="s">
        <v>2117</v>
      </c>
      <c r="AF484" t="s">
        <v>2116</v>
      </c>
      <c r="AG484" t="s">
        <v>2117</v>
      </c>
      <c r="AH484" t="s">
        <v>2117</v>
      </c>
      <c r="AI484" t="s">
        <v>2116</v>
      </c>
      <c r="AJ484" t="s">
        <v>2116</v>
      </c>
      <c r="AK484" t="s">
        <v>2117</v>
      </c>
      <c r="AL484" t="s">
        <v>2117</v>
      </c>
      <c r="AM484" t="s">
        <v>2117</v>
      </c>
      <c r="AN484" t="s">
        <v>2116</v>
      </c>
      <c r="AO484" t="s">
        <v>2116</v>
      </c>
      <c r="AP484" t="s">
        <v>2117</v>
      </c>
      <c r="AQ484" t="s">
        <v>2116</v>
      </c>
    </row>
    <row r="485" spans="2:43" x14ac:dyDescent="0.25">
      <c r="B485" t="s">
        <v>466</v>
      </c>
      <c r="C485" t="s">
        <v>930</v>
      </c>
      <c r="D485">
        <v>0.95833333333333337</v>
      </c>
      <c r="E485" t="s">
        <v>1229</v>
      </c>
      <c r="F485" t="s">
        <v>1230</v>
      </c>
      <c r="H485">
        <v>54.8</v>
      </c>
      <c r="I485">
        <v>25.6</v>
      </c>
      <c r="J485">
        <v>19.5</v>
      </c>
      <c r="K485">
        <v>80.5</v>
      </c>
      <c r="L485">
        <v>45.2</v>
      </c>
      <c r="M485">
        <v>74.400000000000006</v>
      </c>
      <c r="N485">
        <v>38.200000000000003</v>
      </c>
      <c r="O485">
        <v>43</v>
      </c>
      <c r="P485">
        <v>18.8</v>
      </c>
      <c r="Q485">
        <v>68.8</v>
      </c>
      <c r="R485">
        <v>78.2</v>
      </c>
      <c r="S485">
        <v>53.4</v>
      </c>
      <c r="T485">
        <v>46.6</v>
      </c>
      <c r="U485">
        <v>53.7</v>
      </c>
      <c r="V485">
        <v>54.1</v>
      </c>
      <c r="W485">
        <v>45.9</v>
      </c>
      <c r="X485" t="s">
        <v>1229</v>
      </c>
      <c r="Y485" t="s">
        <v>1230</v>
      </c>
      <c r="Z485" t="s">
        <v>5029</v>
      </c>
      <c r="AA485" t="s">
        <v>462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2117</v>
      </c>
      <c r="AP485" t="s">
        <v>2117</v>
      </c>
      <c r="AQ485" t="s">
        <v>2116</v>
      </c>
    </row>
    <row r="486" spans="2:43" x14ac:dyDescent="0.25">
      <c r="B486" t="s">
        <v>546</v>
      </c>
      <c r="C486" t="s">
        <v>1231</v>
      </c>
      <c r="D486">
        <v>0.3125</v>
      </c>
      <c r="E486" t="s">
        <v>1232</v>
      </c>
      <c r="F486" t="s">
        <v>1233</v>
      </c>
      <c r="H486">
        <v>51.5</v>
      </c>
      <c r="I486">
        <v>29.4</v>
      </c>
      <c r="J486">
        <v>19.2</v>
      </c>
      <c r="K486">
        <v>80.8</v>
      </c>
      <c r="L486">
        <v>48.5</v>
      </c>
      <c r="M486">
        <v>70.599999999999994</v>
      </c>
      <c r="N486">
        <v>40.799999999999997</v>
      </c>
      <c r="O486">
        <v>48.7</v>
      </c>
      <c r="P486">
        <v>10.5</v>
      </c>
      <c r="Q486">
        <v>58</v>
      </c>
      <c r="R486">
        <v>65.3</v>
      </c>
      <c r="S486">
        <v>37.200000000000003</v>
      </c>
      <c r="T486">
        <v>62.8</v>
      </c>
      <c r="U486">
        <v>69</v>
      </c>
      <c r="V486">
        <v>41.7</v>
      </c>
      <c r="W486">
        <v>58.3</v>
      </c>
      <c r="X486" t="s">
        <v>1232</v>
      </c>
      <c r="Y486" t="s">
        <v>4719</v>
      </c>
      <c r="Z486" t="s">
        <v>5030</v>
      </c>
      <c r="AA486" t="s">
        <v>5031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2117</v>
      </c>
      <c r="AN486" t="s">
        <v>2116</v>
      </c>
      <c r="AO486" t="s">
        <v>2116</v>
      </c>
      <c r="AP486" t="s">
        <v>2117</v>
      </c>
      <c r="AQ486" t="s">
        <v>2116</v>
      </c>
    </row>
    <row r="487" spans="2:43" x14ac:dyDescent="0.25">
      <c r="B487" t="s">
        <v>990</v>
      </c>
      <c r="C487" t="s">
        <v>1231</v>
      </c>
      <c r="D487">
        <v>0.5</v>
      </c>
      <c r="E487" t="s">
        <v>1234</v>
      </c>
      <c r="F487" t="s">
        <v>246</v>
      </c>
      <c r="H487">
        <v>25.9</v>
      </c>
      <c r="I487">
        <v>26.4</v>
      </c>
      <c r="J487">
        <v>47.8</v>
      </c>
      <c r="K487">
        <v>52.2</v>
      </c>
      <c r="L487">
        <v>74.099999999999994</v>
      </c>
      <c r="M487">
        <v>73.599999999999994</v>
      </c>
      <c r="N487">
        <v>24.6</v>
      </c>
      <c r="O487">
        <v>38</v>
      </c>
      <c r="P487">
        <v>37.4</v>
      </c>
      <c r="Q487">
        <v>78.099999999999994</v>
      </c>
      <c r="R487">
        <v>84.3</v>
      </c>
      <c r="S487">
        <v>62.6</v>
      </c>
      <c r="T487">
        <v>37.4</v>
      </c>
      <c r="U487">
        <v>43.4</v>
      </c>
      <c r="V487">
        <v>64</v>
      </c>
      <c r="W487">
        <v>36</v>
      </c>
      <c r="X487" t="s">
        <v>4734</v>
      </c>
      <c r="Y487" t="s">
        <v>290</v>
      </c>
      <c r="Z487" t="s">
        <v>5032</v>
      </c>
      <c r="AA487" t="s">
        <v>456</v>
      </c>
      <c r="AB487" t="s">
        <v>2116</v>
      </c>
      <c r="AC487" t="s">
        <v>2116</v>
      </c>
      <c r="AD487" t="s">
        <v>2117</v>
      </c>
      <c r="AE487" t="s">
        <v>2116</v>
      </c>
      <c r="AF487" t="s">
        <v>2117</v>
      </c>
      <c r="AG487" t="s">
        <v>2117</v>
      </c>
      <c r="AH487" t="s">
        <v>2116</v>
      </c>
      <c r="AI487" t="s">
        <v>2116</v>
      </c>
      <c r="AJ487" t="s">
        <v>2117</v>
      </c>
      <c r="AK487" t="s">
        <v>2117</v>
      </c>
      <c r="AL487" t="s">
        <v>2116</v>
      </c>
      <c r="AM487" t="s">
        <v>2116</v>
      </c>
      <c r="AN487" t="s">
        <v>2117</v>
      </c>
      <c r="AO487" t="s">
        <v>2117</v>
      </c>
      <c r="AP487" t="s">
        <v>2116</v>
      </c>
      <c r="AQ487" t="s">
        <v>2117</v>
      </c>
    </row>
    <row r="488" spans="2:43" x14ac:dyDescent="0.25">
      <c r="B488" t="s">
        <v>569</v>
      </c>
      <c r="C488" t="s">
        <v>1231</v>
      </c>
      <c r="D488">
        <v>0.5</v>
      </c>
      <c r="E488" t="s">
        <v>1235</v>
      </c>
      <c r="F488" t="s">
        <v>1236</v>
      </c>
      <c r="H488">
        <v>64.5</v>
      </c>
      <c r="I488">
        <v>22.4</v>
      </c>
      <c r="J488">
        <v>13.1</v>
      </c>
      <c r="K488">
        <v>86.9</v>
      </c>
      <c r="L488">
        <v>35.5</v>
      </c>
      <c r="M488">
        <v>77.599999999999994</v>
      </c>
      <c r="N488">
        <v>37.4</v>
      </c>
      <c r="O488">
        <v>44.1</v>
      </c>
      <c r="P488">
        <v>18.5</v>
      </c>
      <c r="Q488">
        <v>67.2</v>
      </c>
      <c r="R488">
        <v>88.7</v>
      </c>
      <c r="S488">
        <v>70.8</v>
      </c>
      <c r="T488">
        <v>29.2</v>
      </c>
      <c r="U488">
        <v>37.200000000000003</v>
      </c>
      <c r="V488">
        <v>63.2</v>
      </c>
      <c r="W488">
        <v>36.799999999999997</v>
      </c>
      <c r="X488" t="s">
        <v>4735</v>
      </c>
      <c r="Y488" t="s">
        <v>1236</v>
      </c>
      <c r="Z488" t="s">
        <v>5033</v>
      </c>
      <c r="AA488" t="s">
        <v>2162</v>
      </c>
      <c r="AB488" t="s">
        <v>2117</v>
      </c>
      <c r="AC488" t="s">
        <v>2116</v>
      </c>
      <c r="AD488" t="s">
        <v>2116</v>
      </c>
      <c r="AE488" t="s">
        <v>2117</v>
      </c>
      <c r="AF488" t="s">
        <v>2116</v>
      </c>
      <c r="AG488" t="s">
        <v>2117</v>
      </c>
      <c r="AH488" t="s">
        <v>2117</v>
      </c>
      <c r="AI488" t="s">
        <v>2116</v>
      </c>
      <c r="AJ488" t="s">
        <v>2116</v>
      </c>
      <c r="AK488" t="s">
        <v>2117</v>
      </c>
      <c r="AL488" t="s">
        <v>2117</v>
      </c>
      <c r="AM488" t="s">
        <v>2117</v>
      </c>
      <c r="AN488" t="s">
        <v>2116</v>
      </c>
      <c r="AO488" t="s">
        <v>2117</v>
      </c>
      <c r="AP488" t="s">
        <v>2116</v>
      </c>
      <c r="AQ488" t="s">
        <v>2117</v>
      </c>
    </row>
    <row r="489" spans="2:43" x14ac:dyDescent="0.25">
      <c r="B489" t="s">
        <v>1043</v>
      </c>
      <c r="C489" t="s">
        <v>1231</v>
      </c>
      <c r="D489">
        <v>0.52083333333333337</v>
      </c>
      <c r="E489" t="s">
        <v>1237</v>
      </c>
      <c r="F489" t="s">
        <v>1238</v>
      </c>
      <c r="H489">
        <v>37.700000000000003</v>
      </c>
      <c r="I489">
        <v>35.700000000000003</v>
      </c>
      <c r="J489">
        <v>26.6</v>
      </c>
      <c r="K489">
        <v>73.400000000000006</v>
      </c>
      <c r="L489">
        <v>62.3</v>
      </c>
      <c r="M489">
        <v>64.3</v>
      </c>
      <c r="N489">
        <v>19.399999999999999</v>
      </c>
      <c r="O489">
        <v>56.9</v>
      </c>
      <c r="P489">
        <v>23.7</v>
      </c>
      <c r="Q489">
        <v>50.1</v>
      </c>
      <c r="R489">
        <v>53.3</v>
      </c>
      <c r="S489">
        <v>25.4</v>
      </c>
      <c r="T489">
        <v>74.599999999999994</v>
      </c>
      <c r="U489">
        <v>78.599999999999994</v>
      </c>
      <c r="V489">
        <v>34.799999999999997</v>
      </c>
      <c r="W489">
        <v>65.2</v>
      </c>
      <c r="X489" t="s">
        <v>1910</v>
      </c>
      <c r="Y489" t="s">
        <v>4740</v>
      </c>
      <c r="Z489" t="s">
        <v>5034</v>
      </c>
      <c r="AA489" t="s">
        <v>5035</v>
      </c>
      <c r="AB489" t="s">
        <v>2117</v>
      </c>
      <c r="AC489" t="s">
        <v>2116</v>
      </c>
      <c r="AD489" t="s">
        <v>2116</v>
      </c>
      <c r="AE489" t="s">
        <v>2117</v>
      </c>
      <c r="AF489" t="s">
        <v>2116</v>
      </c>
      <c r="AG489" t="s">
        <v>2117</v>
      </c>
      <c r="AH489" t="s">
        <v>2117</v>
      </c>
      <c r="AI489" t="s">
        <v>2116</v>
      </c>
      <c r="AJ489" t="s">
        <v>2116</v>
      </c>
      <c r="AK489" t="s">
        <v>2117</v>
      </c>
      <c r="AL489" t="s">
        <v>2117</v>
      </c>
      <c r="AM489" t="s">
        <v>2117</v>
      </c>
      <c r="AN489" t="s">
        <v>2116</v>
      </c>
      <c r="AO489" t="s">
        <v>2116</v>
      </c>
      <c r="AP489" t="s">
        <v>2116</v>
      </c>
      <c r="AQ489" t="s">
        <v>2117</v>
      </c>
    </row>
    <row r="490" spans="2:43" x14ac:dyDescent="0.25">
      <c r="B490" t="s">
        <v>475</v>
      </c>
      <c r="C490" t="s">
        <v>1231</v>
      </c>
      <c r="D490">
        <v>0.53125</v>
      </c>
      <c r="E490" t="s">
        <v>144</v>
      </c>
      <c r="F490" t="s">
        <v>1239</v>
      </c>
      <c r="H490">
        <v>32.6</v>
      </c>
      <c r="I490">
        <v>29.7</v>
      </c>
      <c r="J490">
        <v>37.700000000000003</v>
      </c>
      <c r="K490">
        <v>62.3</v>
      </c>
      <c r="L490">
        <v>67.400000000000006</v>
      </c>
      <c r="M490">
        <v>70.3</v>
      </c>
      <c r="N490">
        <v>23</v>
      </c>
      <c r="O490">
        <v>45.4</v>
      </c>
      <c r="P490">
        <v>31.6</v>
      </c>
      <c r="Q490">
        <v>66.7</v>
      </c>
      <c r="R490">
        <v>73.5</v>
      </c>
      <c r="S490">
        <v>46.9</v>
      </c>
      <c r="T490">
        <v>53.1</v>
      </c>
      <c r="U490">
        <v>58.6</v>
      </c>
      <c r="V490">
        <v>53.2</v>
      </c>
      <c r="W490">
        <v>46.8</v>
      </c>
      <c r="X490" t="s">
        <v>144</v>
      </c>
      <c r="Y490" t="s">
        <v>1930</v>
      </c>
      <c r="Z490" t="s">
        <v>5036</v>
      </c>
      <c r="AA490" t="s">
        <v>461</v>
      </c>
      <c r="AB490" t="s">
        <v>2116</v>
      </c>
      <c r="AC490" t="s">
        <v>2116</v>
      </c>
      <c r="AD490" t="s">
        <v>2117</v>
      </c>
      <c r="AE490" t="s">
        <v>2116</v>
      </c>
      <c r="AF490" t="s">
        <v>2117</v>
      </c>
      <c r="AG490" t="s">
        <v>2117</v>
      </c>
      <c r="AH490" t="s">
        <v>2116</v>
      </c>
      <c r="AI490" t="s">
        <v>2117</v>
      </c>
      <c r="AJ490" t="s">
        <v>2116</v>
      </c>
      <c r="AK490" t="s">
        <v>2117</v>
      </c>
      <c r="AL490" t="s">
        <v>2117</v>
      </c>
      <c r="AM490" t="s">
        <v>2117</v>
      </c>
      <c r="AN490" t="s">
        <v>2116</v>
      </c>
      <c r="AO490" t="s">
        <v>2116</v>
      </c>
      <c r="AP490" t="s">
        <v>2117</v>
      </c>
      <c r="AQ490" t="s">
        <v>2116</v>
      </c>
    </row>
    <row r="491" spans="2:43" x14ac:dyDescent="0.25">
      <c r="B491" t="s">
        <v>1081</v>
      </c>
      <c r="C491" t="s">
        <v>1231</v>
      </c>
      <c r="D491">
        <v>0.54166666666666663</v>
      </c>
      <c r="E491" t="s">
        <v>1240</v>
      </c>
      <c r="F491" t="s">
        <v>1241</v>
      </c>
      <c r="H491">
        <v>16.2</v>
      </c>
      <c r="I491">
        <v>50.7</v>
      </c>
      <c r="J491">
        <v>33.1</v>
      </c>
      <c r="K491">
        <v>66.900000000000006</v>
      </c>
      <c r="L491">
        <v>83.8</v>
      </c>
      <c r="M491">
        <v>49.3</v>
      </c>
      <c r="N491">
        <v>0</v>
      </c>
      <c r="O491">
        <v>69.099999999999994</v>
      </c>
      <c r="P491">
        <v>30.9</v>
      </c>
      <c r="Q491">
        <v>30.9</v>
      </c>
      <c r="R491">
        <v>23.6</v>
      </c>
      <c r="S491">
        <v>6.3</v>
      </c>
      <c r="T491">
        <v>93.7</v>
      </c>
      <c r="U491">
        <v>95.2</v>
      </c>
      <c r="V491">
        <v>12.9</v>
      </c>
      <c r="W491">
        <v>87.1</v>
      </c>
      <c r="X491" t="s">
        <v>4742</v>
      </c>
      <c r="Y491" t="s">
        <v>1951</v>
      </c>
      <c r="Z491" t="s">
        <v>5037</v>
      </c>
      <c r="AA491" t="s">
        <v>449</v>
      </c>
      <c r="AB491" t="s">
        <v>2116</v>
      </c>
      <c r="AC491" t="s">
        <v>2116</v>
      </c>
      <c r="AD491" t="s">
        <v>2117</v>
      </c>
      <c r="AE491" t="s">
        <v>2116</v>
      </c>
      <c r="AF491" t="s">
        <v>2117</v>
      </c>
      <c r="AG491" t="s">
        <v>2117</v>
      </c>
      <c r="AH491" t="s">
        <v>2116</v>
      </c>
      <c r="AI491" t="s">
        <v>2116</v>
      </c>
      <c r="AJ491" t="s">
        <v>2117</v>
      </c>
      <c r="AK491" t="s">
        <v>2117</v>
      </c>
      <c r="AL491" t="s">
        <v>2117</v>
      </c>
      <c r="AM491" t="s">
        <v>2116</v>
      </c>
      <c r="AN491" t="s">
        <v>2117</v>
      </c>
      <c r="AO491" t="s">
        <v>2117</v>
      </c>
      <c r="AP491" t="s">
        <v>2116</v>
      </c>
      <c r="AQ491" t="s">
        <v>2117</v>
      </c>
    </row>
    <row r="492" spans="2:43" x14ac:dyDescent="0.25">
      <c r="B492" t="s">
        <v>626</v>
      </c>
      <c r="C492" t="s">
        <v>1231</v>
      </c>
      <c r="D492">
        <v>0.54166666666666663</v>
      </c>
      <c r="E492" t="s">
        <v>1242</v>
      </c>
      <c r="F492" t="s">
        <v>1243</v>
      </c>
      <c r="H492">
        <v>36</v>
      </c>
      <c r="I492">
        <v>26</v>
      </c>
      <c r="J492">
        <v>38</v>
      </c>
      <c r="K492">
        <v>62</v>
      </c>
      <c r="L492">
        <v>64</v>
      </c>
      <c r="M492">
        <v>74</v>
      </c>
      <c r="N492">
        <v>28.8</v>
      </c>
      <c r="O492">
        <v>39.4</v>
      </c>
      <c r="P492">
        <v>31.8</v>
      </c>
      <c r="Q492">
        <v>76.3</v>
      </c>
      <c r="R492">
        <v>87.2</v>
      </c>
      <c r="S492">
        <v>67.7</v>
      </c>
      <c r="T492">
        <v>32.299999999999997</v>
      </c>
      <c r="U492">
        <v>37.799999999999997</v>
      </c>
      <c r="V492">
        <v>69.3</v>
      </c>
      <c r="W492">
        <v>30.7</v>
      </c>
      <c r="X492" t="s">
        <v>4746</v>
      </c>
      <c r="Y492" t="s">
        <v>1243</v>
      </c>
      <c r="Z492" t="s">
        <v>5038</v>
      </c>
      <c r="AA492" t="s">
        <v>2740</v>
      </c>
      <c r="AB492" t="s">
        <v>2116</v>
      </c>
      <c r="AC492" t="s">
        <v>2116</v>
      </c>
      <c r="AD492" t="s">
        <v>2117</v>
      </c>
      <c r="AE492" t="s">
        <v>2116</v>
      </c>
      <c r="AF492" t="s">
        <v>2117</v>
      </c>
      <c r="AG492" t="s">
        <v>2117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2117</v>
      </c>
      <c r="AN492" t="s">
        <v>2116</v>
      </c>
      <c r="AO492" t="s">
        <v>2117</v>
      </c>
      <c r="AP492" t="s">
        <v>2116</v>
      </c>
      <c r="AQ492" t="s">
        <v>2117</v>
      </c>
    </row>
    <row r="493" spans="2:43" x14ac:dyDescent="0.25">
      <c r="B493" t="s">
        <v>990</v>
      </c>
      <c r="C493" t="s">
        <v>1231</v>
      </c>
      <c r="D493">
        <v>0.54166666666666663</v>
      </c>
      <c r="E493" t="s">
        <v>253</v>
      </c>
      <c r="F493" t="s">
        <v>1244</v>
      </c>
      <c r="H493">
        <v>52.1</v>
      </c>
      <c r="I493">
        <v>26.1</v>
      </c>
      <c r="J493">
        <v>21.8</v>
      </c>
      <c r="K493">
        <v>78.2</v>
      </c>
      <c r="L493">
        <v>47.9</v>
      </c>
      <c r="M493">
        <v>73.900000000000006</v>
      </c>
      <c r="N493">
        <v>46</v>
      </c>
      <c r="O493">
        <v>38</v>
      </c>
      <c r="P493">
        <v>16</v>
      </c>
      <c r="Q493">
        <v>74.599999999999994</v>
      </c>
      <c r="R493">
        <v>78.900000000000006</v>
      </c>
      <c r="S493">
        <v>54.3</v>
      </c>
      <c r="T493">
        <v>45.7</v>
      </c>
      <c r="U493">
        <v>52.3</v>
      </c>
      <c r="V493">
        <v>56.1</v>
      </c>
      <c r="W493">
        <v>43.9</v>
      </c>
      <c r="X493" t="s">
        <v>253</v>
      </c>
      <c r="Y493" t="s">
        <v>1244</v>
      </c>
      <c r="Z493" t="s">
        <v>5039</v>
      </c>
      <c r="AA493" t="s">
        <v>2120</v>
      </c>
      <c r="AB493" t="s">
        <v>2116</v>
      </c>
      <c r="AC493" t="s">
        <v>2117</v>
      </c>
      <c r="AD493" t="s">
        <v>2116</v>
      </c>
      <c r="AE493" t="s">
        <v>2117</v>
      </c>
      <c r="AF493" t="s">
        <v>2117</v>
      </c>
      <c r="AG493" t="s">
        <v>2116</v>
      </c>
      <c r="AH493" t="s">
        <v>2116</v>
      </c>
      <c r="AI493" t="s">
        <v>2116</v>
      </c>
      <c r="AJ493" t="s">
        <v>2117</v>
      </c>
      <c r="AK493" t="s">
        <v>2117</v>
      </c>
      <c r="AL493" t="s">
        <v>2117</v>
      </c>
      <c r="AM493" t="s">
        <v>2117</v>
      </c>
      <c r="AN493" t="s">
        <v>2116</v>
      </c>
      <c r="AO493" t="s">
        <v>2116</v>
      </c>
      <c r="AP493" t="s">
        <v>2117</v>
      </c>
      <c r="AQ493" t="s">
        <v>2116</v>
      </c>
    </row>
    <row r="494" spans="2:43" x14ac:dyDescent="0.25">
      <c r="B494" t="s">
        <v>569</v>
      </c>
      <c r="C494" t="s">
        <v>1231</v>
      </c>
      <c r="D494">
        <v>0.54166666666666663</v>
      </c>
      <c r="E494" t="s">
        <v>1245</v>
      </c>
      <c r="F494" t="s">
        <v>254</v>
      </c>
      <c r="H494">
        <v>69</v>
      </c>
      <c r="I494">
        <v>23.5</v>
      </c>
      <c r="J494">
        <v>7.5</v>
      </c>
      <c r="K494">
        <v>92.5</v>
      </c>
      <c r="L494">
        <v>31</v>
      </c>
      <c r="M494">
        <v>76.5</v>
      </c>
      <c r="N494">
        <v>72.7</v>
      </c>
      <c r="O494">
        <v>22.4</v>
      </c>
      <c r="P494">
        <v>4.9000000000000004</v>
      </c>
      <c r="Q494">
        <v>85.9</v>
      </c>
      <c r="R494">
        <v>93.2</v>
      </c>
      <c r="S494">
        <v>80.2</v>
      </c>
      <c r="T494">
        <v>19.8</v>
      </c>
      <c r="U494">
        <v>28.1</v>
      </c>
      <c r="V494">
        <v>65.7</v>
      </c>
      <c r="W494">
        <v>34.299999999999997</v>
      </c>
      <c r="X494" t="s">
        <v>4750</v>
      </c>
      <c r="Y494" t="s">
        <v>289</v>
      </c>
      <c r="Z494" t="s">
        <v>5040</v>
      </c>
      <c r="AA494" t="s">
        <v>5041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2117</v>
      </c>
      <c r="AI494" t="s">
        <v>2116</v>
      </c>
      <c r="AJ494" t="s">
        <v>2116</v>
      </c>
      <c r="AK494" t="s">
        <v>2117</v>
      </c>
      <c r="AL494" t="s">
        <v>2117</v>
      </c>
      <c r="AM494" t="s">
        <v>2117</v>
      </c>
      <c r="AN494" t="s">
        <v>2116</v>
      </c>
      <c r="AO494" t="s">
        <v>2116</v>
      </c>
      <c r="AP494" t="s">
        <v>2116</v>
      </c>
      <c r="AQ494" t="s">
        <v>2117</v>
      </c>
    </row>
    <row r="495" spans="2:43" x14ac:dyDescent="0.25">
      <c r="B495" t="s">
        <v>982</v>
      </c>
      <c r="C495" t="s">
        <v>1231</v>
      </c>
      <c r="D495">
        <v>0.58333333333333337</v>
      </c>
      <c r="E495" t="s">
        <v>1246</v>
      </c>
      <c r="F495" t="s">
        <v>1247</v>
      </c>
      <c r="H495">
        <v>0</v>
      </c>
      <c r="I495">
        <v>100</v>
      </c>
      <c r="J495">
        <v>0</v>
      </c>
      <c r="K495">
        <v>100</v>
      </c>
      <c r="L495">
        <v>100</v>
      </c>
      <c r="M495">
        <v>0</v>
      </c>
      <c r="N495">
        <v>0</v>
      </c>
      <c r="O495">
        <v>100</v>
      </c>
      <c r="P495">
        <v>0</v>
      </c>
      <c r="Q495">
        <v>0</v>
      </c>
      <c r="R495">
        <v>0</v>
      </c>
      <c r="S495">
        <v>0</v>
      </c>
      <c r="T495">
        <v>100</v>
      </c>
      <c r="U495">
        <v>100</v>
      </c>
      <c r="V495">
        <v>0</v>
      </c>
      <c r="W495">
        <v>100</v>
      </c>
      <c r="X495" t="s">
        <v>1246</v>
      </c>
      <c r="Y495" t="s">
        <v>1247</v>
      </c>
      <c r="Z495" t="s">
        <v>5042</v>
      </c>
      <c r="AA495" t="s">
        <v>459</v>
      </c>
      <c r="AB495" t="s">
        <v>2116</v>
      </c>
      <c r="AC495" t="s">
        <v>2117</v>
      </c>
      <c r="AD495" t="s">
        <v>2116</v>
      </c>
      <c r="AE495" t="s">
        <v>2117</v>
      </c>
      <c r="AF495" t="s">
        <v>2117</v>
      </c>
      <c r="AG495" t="s">
        <v>2116</v>
      </c>
      <c r="AH495" t="s">
        <v>2116</v>
      </c>
      <c r="AI495" t="s">
        <v>2117</v>
      </c>
      <c r="AJ495" t="s">
        <v>2116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2117</v>
      </c>
      <c r="AQ495" t="s">
        <v>2116</v>
      </c>
    </row>
    <row r="496" spans="2:43" x14ac:dyDescent="0.25">
      <c r="B496" t="s">
        <v>465</v>
      </c>
      <c r="C496" t="s">
        <v>1231</v>
      </c>
      <c r="D496">
        <v>0.58333333333333337</v>
      </c>
      <c r="E496" t="s">
        <v>1248</v>
      </c>
      <c r="F496" t="s">
        <v>1249</v>
      </c>
      <c r="H496">
        <v>45.8</v>
      </c>
      <c r="I496">
        <v>27.9</v>
      </c>
      <c r="J496">
        <v>26.3</v>
      </c>
      <c r="K496">
        <v>73.7</v>
      </c>
      <c r="L496">
        <v>54.2</v>
      </c>
      <c r="M496">
        <v>72.099999999999994</v>
      </c>
      <c r="N496">
        <v>34.200000000000003</v>
      </c>
      <c r="O496">
        <v>41.8</v>
      </c>
      <c r="P496">
        <v>24</v>
      </c>
      <c r="Q496">
        <v>71.900000000000006</v>
      </c>
      <c r="R496">
        <v>75.8</v>
      </c>
      <c r="S496">
        <v>49.9</v>
      </c>
      <c r="T496">
        <v>50.1</v>
      </c>
      <c r="U496">
        <v>56</v>
      </c>
      <c r="V496">
        <v>54.4</v>
      </c>
      <c r="W496">
        <v>45.6</v>
      </c>
      <c r="X496" t="s">
        <v>1248</v>
      </c>
      <c r="Y496" t="s">
        <v>1249</v>
      </c>
      <c r="Z496" t="s">
        <v>5043</v>
      </c>
      <c r="AA496" t="s">
        <v>2171</v>
      </c>
      <c r="AB496" t="s">
        <v>2117</v>
      </c>
      <c r="AC496" t="s">
        <v>2116</v>
      </c>
      <c r="AD496" t="s">
        <v>2116</v>
      </c>
      <c r="AE496" t="s">
        <v>2117</v>
      </c>
      <c r="AF496" t="s">
        <v>2116</v>
      </c>
      <c r="AG496" t="s">
        <v>2117</v>
      </c>
      <c r="AH496" t="s">
        <v>2117</v>
      </c>
      <c r="AI496" t="s">
        <v>2116</v>
      </c>
      <c r="AJ496" t="s">
        <v>2116</v>
      </c>
      <c r="AK496" t="s">
        <v>2117</v>
      </c>
      <c r="AL496" t="s">
        <v>2117</v>
      </c>
      <c r="AM496" t="s">
        <v>2117</v>
      </c>
      <c r="AN496" t="s">
        <v>2116</v>
      </c>
      <c r="AO496" t="s">
        <v>2116</v>
      </c>
      <c r="AP496" t="s">
        <v>2116</v>
      </c>
      <c r="AQ496" t="s">
        <v>2117</v>
      </c>
    </row>
    <row r="497" spans="2:43" x14ac:dyDescent="0.25">
      <c r="B497" t="s">
        <v>638</v>
      </c>
      <c r="C497" t="s">
        <v>1231</v>
      </c>
      <c r="D497">
        <v>0.58333333333333337</v>
      </c>
      <c r="E497" t="s">
        <v>1250</v>
      </c>
      <c r="F497" t="s">
        <v>1251</v>
      </c>
      <c r="H497">
        <v>56.3</v>
      </c>
      <c r="I497">
        <v>24.2</v>
      </c>
      <c r="J497">
        <v>19.5</v>
      </c>
      <c r="K497">
        <v>80.5</v>
      </c>
      <c r="L497">
        <v>43.7</v>
      </c>
      <c r="M497">
        <v>75.8</v>
      </c>
      <c r="N497">
        <v>37.299999999999997</v>
      </c>
      <c r="O497">
        <v>38.5</v>
      </c>
      <c r="P497">
        <v>24.2</v>
      </c>
      <c r="Q497">
        <v>76.8</v>
      </c>
      <c r="R497">
        <v>84.6</v>
      </c>
      <c r="S497">
        <v>63.3</v>
      </c>
      <c r="T497">
        <v>36.700000000000003</v>
      </c>
      <c r="U497">
        <v>43.7</v>
      </c>
      <c r="V497">
        <v>61.7</v>
      </c>
      <c r="W497">
        <v>38.299999999999997</v>
      </c>
      <c r="X497" t="s">
        <v>1250</v>
      </c>
      <c r="Y497" t="s">
        <v>1251</v>
      </c>
      <c r="Z497" t="s">
        <v>5044</v>
      </c>
      <c r="AA497" t="s">
        <v>5045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2116</v>
      </c>
      <c r="AP497" t="s">
        <v>2116</v>
      </c>
      <c r="AQ497" t="s">
        <v>2117</v>
      </c>
    </row>
    <row r="498" spans="2:43" x14ac:dyDescent="0.25">
      <c r="B498" t="s">
        <v>1015</v>
      </c>
      <c r="C498" t="s">
        <v>1231</v>
      </c>
      <c r="D498">
        <v>0.58333333333333337</v>
      </c>
      <c r="E498" t="s">
        <v>1252</v>
      </c>
      <c r="F498" t="s">
        <v>1253</v>
      </c>
      <c r="H498">
        <v>0</v>
      </c>
      <c r="I498">
        <v>100</v>
      </c>
      <c r="J498">
        <v>0</v>
      </c>
      <c r="K498">
        <v>100</v>
      </c>
      <c r="L498">
        <v>100</v>
      </c>
      <c r="M498">
        <v>0</v>
      </c>
      <c r="N498">
        <v>0</v>
      </c>
      <c r="O498">
        <v>100</v>
      </c>
      <c r="P498">
        <v>0</v>
      </c>
      <c r="Q498">
        <v>0</v>
      </c>
      <c r="R498">
        <v>0</v>
      </c>
      <c r="S498">
        <v>0</v>
      </c>
      <c r="T498">
        <v>100</v>
      </c>
      <c r="U498">
        <v>100</v>
      </c>
      <c r="V498">
        <v>0</v>
      </c>
      <c r="W498">
        <v>100</v>
      </c>
      <c r="X498" t="s">
        <v>1252</v>
      </c>
      <c r="Y498" t="s">
        <v>1253</v>
      </c>
      <c r="Z498" t="s">
        <v>5046</v>
      </c>
      <c r="AA498" t="s">
        <v>2125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2116</v>
      </c>
      <c r="AI498" t="s">
        <v>2117</v>
      </c>
      <c r="AJ498" t="s">
        <v>2116</v>
      </c>
      <c r="AK498" t="s">
        <v>2116</v>
      </c>
      <c r="AL498" t="s">
        <v>2117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25">
      <c r="B499" t="s">
        <v>1012</v>
      </c>
      <c r="C499" t="s">
        <v>1231</v>
      </c>
      <c r="D499">
        <v>0.58333333333333337</v>
      </c>
      <c r="E499" t="s">
        <v>1254</v>
      </c>
      <c r="F499" t="s">
        <v>1255</v>
      </c>
      <c r="H499">
        <v>0</v>
      </c>
      <c r="I499">
        <v>100</v>
      </c>
      <c r="J499">
        <v>0</v>
      </c>
      <c r="K499">
        <v>100</v>
      </c>
      <c r="L499">
        <v>100</v>
      </c>
      <c r="M499">
        <v>0</v>
      </c>
      <c r="N499">
        <v>0</v>
      </c>
      <c r="O499">
        <v>100</v>
      </c>
      <c r="P499">
        <v>0</v>
      </c>
      <c r="Q499">
        <v>0</v>
      </c>
      <c r="R499">
        <v>0</v>
      </c>
      <c r="S499">
        <v>0</v>
      </c>
      <c r="T499">
        <v>100</v>
      </c>
      <c r="U499">
        <v>100</v>
      </c>
      <c r="V499">
        <v>0</v>
      </c>
      <c r="W499">
        <v>100</v>
      </c>
      <c r="X499" t="s">
        <v>1254</v>
      </c>
      <c r="Y499" t="s">
        <v>4776</v>
      </c>
      <c r="Z499" t="s">
        <v>5047</v>
      </c>
      <c r="AA499" t="s">
        <v>459</v>
      </c>
      <c r="AB499" t="s">
        <v>2116</v>
      </c>
      <c r="AC499" t="s">
        <v>2117</v>
      </c>
      <c r="AD499" t="s">
        <v>2116</v>
      </c>
      <c r="AE499" t="s">
        <v>2117</v>
      </c>
      <c r="AF499" t="s">
        <v>2117</v>
      </c>
      <c r="AG499" t="s">
        <v>2116</v>
      </c>
      <c r="AH499" t="s">
        <v>2116</v>
      </c>
      <c r="AI499" t="s">
        <v>2116</v>
      </c>
      <c r="AJ499" t="s">
        <v>2117</v>
      </c>
      <c r="AK499" t="s">
        <v>2117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2117</v>
      </c>
      <c r="AQ499" t="s">
        <v>2116</v>
      </c>
    </row>
    <row r="500" spans="2:43" x14ac:dyDescent="0.25">
      <c r="B500" t="s">
        <v>947</v>
      </c>
      <c r="C500" t="s">
        <v>1231</v>
      </c>
      <c r="D500">
        <v>0.58333333333333337</v>
      </c>
      <c r="E500" t="s">
        <v>1256</v>
      </c>
      <c r="F500" t="s">
        <v>271</v>
      </c>
      <c r="H500">
        <v>33</v>
      </c>
      <c r="I500">
        <v>26.3</v>
      </c>
      <c r="J500">
        <v>40.6</v>
      </c>
      <c r="K500">
        <v>59.4</v>
      </c>
      <c r="L500">
        <v>67</v>
      </c>
      <c r="M500">
        <v>73.7</v>
      </c>
      <c r="N500">
        <v>21.9</v>
      </c>
      <c r="O500">
        <v>33.799999999999997</v>
      </c>
      <c r="P500">
        <v>44.3</v>
      </c>
      <c r="Q500">
        <v>83.6</v>
      </c>
      <c r="R500">
        <v>85.7</v>
      </c>
      <c r="S500">
        <v>64.900000000000006</v>
      </c>
      <c r="T500">
        <v>35.1</v>
      </c>
      <c r="U500">
        <v>40.6</v>
      </c>
      <c r="V500">
        <v>67.099999999999994</v>
      </c>
      <c r="W500">
        <v>32.9</v>
      </c>
      <c r="X500" t="s">
        <v>4777</v>
      </c>
      <c r="Y500" t="s">
        <v>271</v>
      </c>
      <c r="Z500" t="s">
        <v>5048</v>
      </c>
      <c r="AA500" t="s">
        <v>449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  <c r="AG500" t="s">
        <v>2117</v>
      </c>
      <c r="AH500" t="s">
        <v>2116</v>
      </c>
      <c r="AI500" t="s">
        <v>2116</v>
      </c>
      <c r="AJ500" t="s">
        <v>2117</v>
      </c>
      <c r="AK500" t="s">
        <v>2117</v>
      </c>
      <c r="AL500" t="s">
        <v>2117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25">
      <c r="B501" t="s">
        <v>476</v>
      </c>
      <c r="C501" t="s">
        <v>1231</v>
      </c>
      <c r="D501">
        <v>0.58333333333333337</v>
      </c>
      <c r="E501" t="s">
        <v>1257</v>
      </c>
      <c r="F501" t="s">
        <v>1258</v>
      </c>
      <c r="H501">
        <v>48.7</v>
      </c>
      <c r="I501">
        <v>25.2</v>
      </c>
      <c r="J501">
        <v>26.1</v>
      </c>
      <c r="K501">
        <v>73.900000000000006</v>
      </c>
      <c r="L501">
        <v>51.3</v>
      </c>
      <c r="M501">
        <v>74.8</v>
      </c>
      <c r="N501">
        <v>41.4</v>
      </c>
      <c r="O501">
        <v>36</v>
      </c>
      <c r="P501">
        <v>22.6</v>
      </c>
      <c r="Q501">
        <v>80</v>
      </c>
      <c r="R501">
        <v>86.3</v>
      </c>
      <c r="S501">
        <v>66.099999999999994</v>
      </c>
      <c r="T501">
        <v>33.9</v>
      </c>
      <c r="U501">
        <v>39.799999999999997</v>
      </c>
      <c r="V501">
        <v>66.7</v>
      </c>
      <c r="W501">
        <v>33.299999999999997</v>
      </c>
      <c r="X501" t="s">
        <v>4757</v>
      </c>
      <c r="Y501" t="s">
        <v>1258</v>
      </c>
      <c r="Z501" t="s">
        <v>5049</v>
      </c>
      <c r="AA501" t="s">
        <v>447</v>
      </c>
      <c r="AB501" t="s">
        <v>2116</v>
      </c>
      <c r="AC501" t="s">
        <v>2117</v>
      </c>
      <c r="AD501" t="s">
        <v>2116</v>
      </c>
      <c r="AE501" t="s">
        <v>2117</v>
      </c>
      <c r="AF501" t="s">
        <v>2117</v>
      </c>
      <c r="AG501" t="s">
        <v>2116</v>
      </c>
      <c r="AH501" t="s">
        <v>2116</v>
      </c>
      <c r="AI501" t="s">
        <v>2117</v>
      </c>
      <c r="AJ501" t="s">
        <v>2116</v>
      </c>
      <c r="AK501" t="s">
        <v>2116</v>
      </c>
      <c r="AL501" t="s">
        <v>2116</v>
      </c>
      <c r="AM501" t="s">
        <v>2116</v>
      </c>
      <c r="AN501" t="s">
        <v>2117</v>
      </c>
      <c r="AO501" t="s">
        <v>2117</v>
      </c>
      <c r="AP501" t="s">
        <v>2116</v>
      </c>
      <c r="AQ501" t="s">
        <v>2117</v>
      </c>
    </row>
    <row r="502" spans="2:43" x14ac:dyDescent="0.25">
      <c r="B502" t="s">
        <v>451</v>
      </c>
      <c r="C502" t="s">
        <v>1231</v>
      </c>
      <c r="D502">
        <v>0.58333333333333337</v>
      </c>
      <c r="E502" t="s">
        <v>1259</v>
      </c>
      <c r="F502" t="s">
        <v>1260</v>
      </c>
      <c r="H502">
        <v>36.1</v>
      </c>
      <c r="I502">
        <v>27.5</v>
      </c>
      <c r="J502">
        <v>36.4</v>
      </c>
      <c r="K502">
        <v>63.6</v>
      </c>
      <c r="L502">
        <v>63.9</v>
      </c>
      <c r="M502">
        <v>72.5</v>
      </c>
      <c r="N502">
        <v>23.8</v>
      </c>
      <c r="O502">
        <v>43.8</v>
      </c>
      <c r="P502">
        <v>32.4</v>
      </c>
      <c r="Q502">
        <v>69.099999999999994</v>
      </c>
      <c r="R502">
        <v>81</v>
      </c>
      <c r="S502">
        <v>57.3</v>
      </c>
      <c r="T502">
        <v>42.7</v>
      </c>
      <c r="U502">
        <v>48.3</v>
      </c>
      <c r="V502">
        <v>61.4</v>
      </c>
      <c r="W502">
        <v>38.6</v>
      </c>
      <c r="X502" t="s">
        <v>4778</v>
      </c>
      <c r="Y502" t="s">
        <v>4779</v>
      </c>
      <c r="Z502" t="s">
        <v>5050</v>
      </c>
      <c r="AA502" t="s">
        <v>447</v>
      </c>
      <c r="AB502" t="s">
        <v>2116</v>
      </c>
      <c r="AC502" t="s">
        <v>2117</v>
      </c>
      <c r="AD502" t="s">
        <v>2116</v>
      </c>
      <c r="AE502" t="s">
        <v>2117</v>
      </c>
      <c r="AF502" t="s">
        <v>2117</v>
      </c>
      <c r="AG502" t="s">
        <v>2116</v>
      </c>
      <c r="AH502" t="s">
        <v>2116</v>
      </c>
      <c r="AI502" t="s">
        <v>2117</v>
      </c>
      <c r="AJ502" t="s">
        <v>2116</v>
      </c>
      <c r="AK502" t="s">
        <v>2116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2117</v>
      </c>
    </row>
    <row r="503" spans="2:43" x14ac:dyDescent="0.25">
      <c r="B503" t="s">
        <v>451</v>
      </c>
      <c r="C503" t="s">
        <v>1231</v>
      </c>
      <c r="D503">
        <v>0.58680555555555558</v>
      </c>
      <c r="E503" t="s">
        <v>1261</v>
      </c>
      <c r="F503" t="s">
        <v>1262</v>
      </c>
      <c r="H503">
        <v>36</v>
      </c>
      <c r="I503">
        <v>26.3</v>
      </c>
      <c r="J503">
        <v>37.6</v>
      </c>
      <c r="K503">
        <v>62.4</v>
      </c>
      <c r="L503">
        <v>64</v>
      </c>
      <c r="M503">
        <v>73.7</v>
      </c>
      <c r="N503">
        <v>30.3</v>
      </c>
      <c r="O503">
        <v>38.299999999999997</v>
      </c>
      <c r="P503">
        <v>31.4</v>
      </c>
      <c r="Q503">
        <v>78</v>
      </c>
      <c r="R503">
        <v>85.7</v>
      </c>
      <c r="S503">
        <v>65</v>
      </c>
      <c r="T503">
        <v>35</v>
      </c>
      <c r="U503">
        <v>40.5</v>
      </c>
      <c r="V503">
        <v>67.2</v>
      </c>
      <c r="W503">
        <v>32.799999999999997</v>
      </c>
      <c r="X503" t="s">
        <v>1261</v>
      </c>
      <c r="Y503" t="s">
        <v>4784</v>
      </c>
      <c r="Z503" t="s">
        <v>5051</v>
      </c>
      <c r="AA503" t="s">
        <v>2162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2116</v>
      </c>
      <c r="AI503" t="s">
        <v>2117</v>
      </c>
      <c r="AJ503" t="s">
        <v>2116</v>
      </c>
      <c r="AK503" t="s">
        <v>2116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2116</v>
      </c>
      <c r="AQ503" t="s">
        <v>2117</v>
      </c>
    </row>
    <row r="504" spans="2:43" x14ac:dyDescent="0.25">
      <c r="B504" t="s">
        <v>481</v>
      </c>
      <c r="C504" t="s">
        <v>1231</v>
      </c>
      <c r="D504">
        <v>0.625</v>
      </c>
      <c r="E504" t="s">
        <v>263</v>
      </c>
      <c r="F504" t="s">
        <v>1263</v>
      </c>
      <c r="H504">
        <v>54.6</v>
      </c>
      <c r="I504">
        <v>24.3</v>
      </c>
      <c r="J504">
        <v>21.1</v>
      </c>
      <c r="K504">
        <v>78.900000000000006</v>
      </c>
      <c r="L504">
        <v>45.4</v>
      </c>
      <c r="M504">
        <v>75.7</v>
      </c>
      <c r="N504">
        <v>43.6</v>
      </c>
      <c r="O504">
        <v>34.9</v>
      </c>
      <c r="P504">
        <v>21.6</v>
      </c>
      <c r="Q504">
        <v>81.3</v>
      </c>
      <c r="R504">
        <v>91.9</v>
      </c>
      <c r="S504">
        <v>77</v>
      </c>
      <c r="T504">
        <v>23</v>
      </c>
      <c r="U504">
        <v>28.7</v>
      </c>
      <c r="V504">
        <v>73.599999999999994</v>
      </c>
      <c r="W504">
        <v>26.4</v>
      </c>
      <c r="X504" t="s">
        <v>263</v>
      </c>
      <c r="Y504" t="s">
        <v>1263</v>
      </c>
      <c r="Z504" t="s">
        <v>5052</v>
      </c>
      <c r="AA504" t="s">
        <v>453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2116</v>
      </c>
      <c r="AK504" t="s">
        <v>2116</v>
      </c>
      <c r="AL504" t="s">
        <v>2116</v>
      </c>
      <c r="AM504" t="s">
        <v>2116</v>
      </c>
      <c r="AN504" t="s">
        <v>2117</v>
      </c>
      <c r="AO504" t="s">
        <v>2117</v>
      </c>
      <c r="AP504" t="s">
        <v>2116</v>
      </c>
      <c r="AQ504" t="s">
        <v>2117</v>
      </c>
    </row>
    <row r="505" spans="2:43" x14ac:dyDescent="0.25">
      <c r="B505" t="s">
        <v>1081</v>
      </c>
      <c r="C505" t="s">
        <v>1231</v>
      </c>
      <c r="D505">
        <v>0.63541666666666663</v>
      </c>
      <c r="E505" t="s">
        <v>1264</v>
      </c>
      <c r="F505" t="s">
        <v>302</v>
      </c>
      <c r="H505">
        <v>23.2</v>
      </c>
      <c r="I505">
        <v>64</v>
      </c>
      <c r="J505">
        <v>12.8</v>
      </c>
      <c r="K505">
        <v>87.2</v>
      </c>
      <c r="L505">
        <v>76.8</v>
      </c>
      <c r="M505">
        <v>36</v>
      </c>
      <c r="N505">
        <v>0</v>
      </c>
      <c r="O505">
        <v>100</v>
      </c>
      <c r="P505">
        <v>0</v>
      </c>
      <c r="Q505">
        <v>0</v>
      </c>
      <c r="R505">
        <v>9.9</v>
      </c>
      <c r="S505">
        <v>1.6</v>
      </c>
      <c r="T505">
        <v>98.4</v>
      </c>
      <c r="U505">
        <v>98.8</v>
      </c>
      <c r="V505">
        <v>5.2</v>
      </c>
      <c r="W505">
        <v>94.8</v>
      </c>
      <c r="X505" t="s">
        <v>303</v>
      </c>
      <c r="Y505" t="s">
        <v>302</v>
      </c>
      <c r="Z505" t="s">
        <v>5053</v>
      </c>
      <c r="AA505" t="s">
        <v>2169</v>
      </c>
      <c r="AB505" t="s">
        <v>2117</v>
      </c>
      <c r="AC505" t="s">
        <v>2116</v>
      </c>
      <c r="AD505" t="s">
        <v>2116</v>
      </c>
      <c r="AE505" t="s">
        <v>2117</v>
      </c>
      <c r="AF505" t="s">
        <v>2116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2117</v>
      </c>
      <c r="AL505" t="s">
        <v>2117</v>
      </c>
      <c r="AM505" t="s">
        <v>2117</v>
      </c>
      <c r="AN505" t="s">
        <v>2116</v>
      </c>
      <c r="AO505" t="s">
        <v>2116</v>
      </c>
      <c r="AP505" t="s">
        <v>2117</v>
      </c>
      <c r="AQ505" t="s">
        <v>2116</v>
      </c>
    </row>
    <row r="506" spans="2:43" x14ac:dyDescent="0.25">
      <c r="B506" t="s">
        <v>1043</v>
      </c>
      <c r="C506" t="s">
        <v>1231</v>
      </c>
      <c r="D506">
        <v>0.64583333333333337</v>
      </c>
      <c r="E506" t="s">
        <v>1265</v>
      </c>
      <c r="F506" t="s">
        <v>273</v>
      </c>
      <c r="H506">
        <v>30.5</v>
      </c>
      <c r="I506">
        <v>43.5</v>
      </c>
      <c r="J506">
        <v>26</v>
      </c>
      <c r="K506">
        <v>74</v>
      </c>
      <c r="L506">
        <v>69.5</v>
      </c>
      <c r="M506">
        <v>56.5</v>
      </c>
      <c r="N506">
        <v>23.2</v>
      </c>
      <c r="O506">
        <v>64</v>
      </c>
      <c r="P506">
        <v>12.8</v>
      </c>
      <c r="Q506">
        <v>40.200000000000003</v>
      </c>
      <c r="R506">
        <v>35.799999999999997</v>
      </c>
      <c r="S506">
        <v>12.6</v>
      </c>
      <c r="T506">
        <v>87.4</v>
      </c>
      <c r="U506">
        <v>89.6</v>
      </c>
      <c r="V506">
        <v>22.1</v>
      </c>
      <c r="W506">
        <v>77.900000000000006</v>
      </c>
      <c r="X506" t="s">
        <v>4794</v>
      </c>
      <c r="Y506" t="s">
        <v>273</v>
      </c>
      <c r="Z506" t="s">
        <v>5054</v>
      </c>
      <c r="AA506" t="s">
        <v>459</v>
      </c>
      <c r="AB506" t="s">
        <v>2116</v>
      </c>
      <c r="AC506" t="s">
        <v>2117</v>
      </c>
      <c r="AD506" t="s">
        <v>2116</v>
      </c>
      <c r="AE506" t="s">
        <v>2117</v>
      </c>
      <c r="AF506" t="s">
        <v>2117</v>
      </c>
      <c r="AG506" t="s">
        <v>2116</v>
      </c>
      <c r="AH506" t="s">
        <v>2116</v>
      </c>
      <c r="AI506" t="s">
        <v>2116</v>
      </c>
      <c r="AJ506" t="s">
        <v>2117</v>
      </c>
      <c r="AK506" t="s">
        <v>2117</v>
      </c>
      <c r="AL506" t="s">
        <v>2117</v>
      </c>
      <c r="AM506" t="s">
        <v>2116</v>
      </c>
      <c r="AN506" t="s">
        <v>2117</v>
      </c>
      <c r="AO506" t="s">
        <v>2117</v>
      </c>
      <c r="AP506" t="s">
        <v>2117</v>
      </c>
      <c r="AQ506" t="s">
        <v>2116</v>
      </c>
    </row>
    <row r="507" spans="2:43" x14ac:dyDescent="0.25">
      <c r="B507" t="s">
        <v>457</v>
      </c>
      <c r="C507" t="s">
        <v>1231</v>
      </c>
      <c r="D507">
        <v>0.66666666666666663</v>
      </c>
      <c r="E507" t="s">
        <v>1266</v>
      </c>
      <c r="F507" t="s">
        <v>1267</v>
      </c>
      <c r="H507">
        <v>43.6</v>
      </c>
      <c r="I507">
        <v>26.7</v>
      </c>
      <c r="J507">
        <v>29.7</v>
      </c>
      <c r="K507">
        <v>70.3</v>
      </c>
      <c r="L507">
        <v>56.4</v>
      </c>
      <c r="M507">
        <v>73.3</v>
      </c>
      <c r="N507">
        <v>24.7</v>
      </c>
      <c r="O507">
        <v>44.7</v>
      </c>
      <c r="P507">
        <v>30.6</v>
      </c>
      <c r="Q507">
        <v>67.900000000000006</v>
      </c>
      <c r="R507">
        <v>81.900000000000006</v>
      </c>
      <c r="S507">
        <v>58.9</v>
      </c>
      <c r="T507">
        <v>41.1</v>
      </c>
      <c r="U507">
        <v>47</v>
      </c>
      <c r="V507">
        <v>62</v>
      </c>
      <c r="W507">
        <v>38</v>
      </c>
      <c r="X507" t="s">
        <v>4795</v>
      </c>
      <c r="Y507" t="s">
        <v>4796</v>
      </c>
      <c r="Z507" t="s">
        <v>5055</v>
      </c>
      <c r="AA507" t="s">
        <v>462</v>
      </c>
      <c r="AB507" t="s">
        <v>2117</v>
      </c>
      <c r="AC507" t="s">
        <v>2116</v>
      </c>
      <c r="AD507" t="s">
        <v>2116</v>
      </c>
      <c r="AE507" t="s">
        <v>2117</v>
      </c>
      <c r="AF507" t="s">
        <v>2116</v>
      </c>
      <c r="AG507" t="s">
        <v>2117</v>
      </c>
      <c r="AH507" t="s">
        <v>2116</v>
      </c>
      <c r="AI507" t="s">
        <v>2116</v>
      </c>
      <c r="AJ507" t="s">
        <v>2117</v>
      </c>
      <c r="AK507" t="s">
        <v>2117</v>
      </c>
      <c r="AL507" t="s">
        <v>2117</v>
      </c>
      <c r="AM507" t="s">
        <v>2117</v>
      </c>
      <c r="AN507" t="s">
        <v>2116</v>
      </c>
      <c r="AO507" t="s">
        <v>2117</v>
      </c>
      <c r="AP507" t="s">
        <v>2117</v>
      </c>
      <c r="AQ507" t="s">
        <v>2116</v>
      </c>
    </row>
    <row r="508" spans="2:43" x14ac:dyDescent="0.25">
      <c r="B508" t="s">
        <v>452</v>
      </c>
      <c r="C508" t="s">
        <v>1231</v>
      </c>
      <c r="D508">
        <v>0.66666666666666663</v>
      </c>
      <c r="E508" t="s">
        <v>117</v>
      </c>
      <c r="F508" t="s">
        <v>228</v>
      </c>
      <c r="H508">
        <v>44.4</v>
      </c>
      <c r="I508">
        <v>29.5</v>
      </c>
      <c r="J508">
        <v>26.1</v>
      </c>
      <c r="K508">
        <v>73.900000000000006</v>
      </c>
      <c r="L508">
        <v>55.6</v>
      </c>
      <c r="M508">
        <v>70.5</v>
      </c>
      <c r="N508">
        <v>39</v>
      </c>
      <c r="O508">
        <v>43.9</v>
      </c>
      <c r="P508">
        <v>17.100000000000001</v>
      </c>
      <c r="Q508">
        <v>67</v>
      </c>
      <c r="R508">
        <v>70.599999999999994</v>
      </c>
      <c r="S508">
        <v>43.3</v>
      </c>
      <c r="T508">
        <v>56.7</v>
      </c>
      <c r="U508">
        <v>62.4</v>
      </c>
      <c r="V508">
        <v>49.3</v>
      </c>
      <c r="W508">
        <v>50.7</v>
      </c>
      <c r="X508" t="s">
        <v>117</v>
      </c>
      <c r="Y508" t="s">
        <v>429</v>
      </c>
      <c r="Z508" t="s">
        <v>5056</v>
      </c>
      <c r="AA508" t="s">
        <v>449</v>
      </c>
      <c r="AB508" t="s">
        <v>2116</v>
      </c>
      <c r="AC508" t="s">
        <v>2116</v>
      </c>
      <c r="AD508" t="s">
        <v>2117</v>
      </c>
      <c r="AE508" t="s">
        <v>2116</v>
      </c>
      <c r="AF508" t="s">
        <v>2117</v>
      </c>
      <c r="AG508" t="s">
        <v>2117</v>
      </c>
      <c r="AH508" t="s">
        <v>2116</v>
      </c>
      <c r="AI508" t="s">
        <v>2117</v>
      </c>
      <c r="AJ508" t="s">
        <v>2116</v>
      </c>
      <c r="AK508" t="s">
        <v>2116</v>
      </c>
      <c r="AL508" t="s">
        <v>2117</v>
      </c>
      <c r="AM508" t="s">
        <v>2116</v>
      </c>
      <c r="AN508" t="s">
        <v>2117</v>
      </c>
      <c r="AO508" t="s">
        <v>2117</v>
      </c>
      <c r="AP508" t="s">
        <v>2116</v>
      </c>
      <c r="AQ508" t="s">
        <v>2117</v>
      </c>
    </row>
    <row r="509" spans="2:43" x14ac:dyDescent="0.25">
      <c r="B509" t="s">
        <v>481</v>
      </c>
      <c r="C509" t="s">
        <v>1231</v>
      </c>
      <c r="D509">
        <v>0.67708333333333337</v>
      </c>
      <c r="E509" t="s">
        <v>1268</v>
      </c>
      <c r="F509" t="s">
        <v>1269</v>
      </c>
      <c r="H509">
        <v>56.4</v>
      </c>
      <c r="I509">
        <v>24</v>
      </c>
      <c r="J509">
        <v>19.600000000000001</v>
      </c>
      <c r="K509">
        <v>80.400000000000006</v>
      </c>
      <c r="L509">
        <v>43.6</v>
      </c>
      <c r="M509">
        <v>76</v>
      </c>
      <c r="N509">
        <v>41</v>
      </c>
      <c r="O509">
        <v>36.4</v>
      </c>
      <c r="P509">
        <v>22.6</v>
      </c>
      <c r="Q509">
        <v>79.5</v>
      </c>
      <c r="R509">
        <v>90.9</v>
      </c>
      <c r="S509">
        <v>75</v>
      </c>
      <c r="T509">
        <v>25</v>
      </c>
      <c r="U509">
        <v>31.1</v>
      </c>
      <c r="V509">
        <v>71.3</v>
      </c>
      <c r="W509">
        <v>28.7</v>
      </c>
      <c r="X509" t="s">
        <v>1268</v>
      </c>
      <c r="Y509" t="s">
        <v>1269</v>
      </c>
      <c r="Z509" t="s">
        <v>5057</v>
      </c>
      <c r="AA509" t="s">
        <v>447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2117</v>
      </c>
      <c r="AJ509" t="s">
        <v>2116</v>
      </c>
      <c r="AK509" t="s">
        <v>2116</v>
      </c>
      <c r="AL509" t="s">
        <v>2116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25">
      <c r="B510" t="s">
        <v>483</v>
      </c>
      <c r="C510" t="s">
        <v>1231</v>
      </c>
      <c r="D510">
        <v>0.72916666666666663</v>
      </c>
      <c r="E510" t="s">
        <v>426</v>
      </c>
      <c r="F510" t="s">
        <v>1270</v>
      </c>
      <c r="H510">
        <v>55.7</v>
      </c>
      <c r="I510">
        <v>27.1</v>
      </c>
      <c r="J510">
        <v>17.2</v>
      </c>
      <c r="K510">
        <v>82.8</v>
      </c>
      <c r="L510">
        <v>44.3</v>
      </c>
      <c r="M510">
        <v>72.900000000000006</v>
      </c>
      <c r="N510">
        <v>46.7</v>
      </c>
      <c r="O510">
        <v>43.4</v>
      </c>
      <c r="P510">
        <v>9.9</v>
      </c>
      <c r="Q510">
        <v>64.2</v>
      </c>
      <c r="R510">
        <v>69.900000000000006</v>
      </c>
      <c r="S510">
        <v>42.5</v>
      </c>
      <c r="T510">
        <v>57.5</v>
      </c>
      <c r="U510">
        <v>64.599999999999994</v>
      </c>
      <c r="V510">
        <v>44.4</v>
      </c>
      <c r="W510">
        <v>55.6</v>
      </c>
      <c r="X510" t="s">
        <v>426</v>
      </c>
      <c r="Y510" t="s">
        <v>4798</v>
      </c>
      <c r="Z510" t="s">
        <v>5058</v>
      </c>
      <c r="AA510" t="s">
        <v>453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</row>
    <row r="511" spans="2:43" x14ac:dyDescent="0.25">
      <c r="B511" t="s">
        <v>452</v>
      </c>
      <c r="C511" t="s">
        <v>1231</v>
      </c>
      <c r="D511">
        <v>0.77083333333333337</v>
      </c>
      <c r="E511" t="s">
        <v>101</v>
      </c>
      <c r="F511" t="s">
        <v>238</v>
      </c>
      <c r="H511">
        <v>30</v>
      </c>
      <c r="I511">
        <v>32.9</v>
      </c>
      <c r="J511">
        <v>37.1</v>
      </c>
      <c r="K511">
        <v>62.9</v>
      </c>
      <c r="L511">
        <v>70</v>
      </c>
      <c r="M511">
        <v>67.099999999999994</v>
      </c>
      <c r="N511">
        <v>25.3</v>
      </c>
      <c r="O511">
        <v>51.1</v>
      </c>
      <c r="P511">
        <v>23.6</v>
      </c>
      <c r="Q511">
        <v>58.3</v>
      </c>
      <c r="R511">
        <v>63.3</v>
      </c>
      <c r="S511">
        <v>34.9</v>
      </c>
      <c r="T511">
        <v>65.099999999999994</v>
      </c>
      <c r="U511">
        <v>69.8</v>
      </c>
      <c r="V511">
        <v>43.4</v>
      </c>
      <c r="W511">
        <v>56.6</v>
      </c>
      <c r="X511" t="s">
        <v>101</v>
      </c>
      <c r="Y511" t="s">
        <v>431</v>
      </c>
      <c r="Z511" t="s">
        <v>5059</v>
      </c>
      <c r="AA511" t="s">
        <v>447</v>
      </c>
      <c r="AB511" t="s">
        <v>2116</v>
      </c>
      <c r="AC511" t="s">
        <v>2117</v>
      </c>
      <c r="AD511" t="s">
        <v>2116</v>
      </c>
      <c r="AE511" t="s">
        <v>2117</v>
      </c>
      <c r="AF511" t="s">
        <v>2117</v>
      </c>
      <c r="AG511" t="s">
        <v>2116</v>
      </c>
      <c r="AH511" t="s">
        <v>2116</v>
      </c>
      <c r="AI511" t="s">
        <v>2117</v>
      </c>
      <c r="AJ511" t="s">
        <v>2116</v>
      </c>
      <c r="AK511" t="s">
        <v>2116</v>
      </c>
      <c r="AL511" t="s">
        <v>2116</v>
      </c>
      <c r="AM511" t="s">
        <v>2116</v>
      </c>
      <c r="AN511" t="s">
        <v>2117</v>
      </c>
      <c r="AO511" t="s">
        <v>2117</v>
      </c>
      <c r="AP511" t="s">
        <v>2116</v>
      </c>
      <c r="AQ511" t="s">
        <v>2117</v>
      </c>
    </row>
    <row r="512" spans="2:43" x14ac:dyDescent="0.25">
      <c r="B512" t="s">
        <v>1007</v>
      </c>
      <c r="C512" t="s">
        <v>1231</v>
      </c>
      <c r="D512">
        <v>0.79166666666666663</v>
      </c>
      <c r="E512" t="s">
        <v>1271</v>
      </c>
      <c r="F512" t="s">
        <v>1272</v>
      </c>
      <c r="H512">
        <v>33.700000000000003</v>
      </c>
      <c r="I512">
        <v>30.7</v>
      </c>
      <c r="J512">
        <v>35.6</v>
      </c>
      <c r="K512">
        <v>64.400000000000006</v>
      </c>
      <c r="L512">
        <v>66.3</v>
      </c>
      <c r="M512">
        <v>69.3</v>
      </c>
      <c r="N512" t="s">
        <v>20</v>
      </c>
      <c r="O512" t="s">
        <v>20</v>
      </c>
      <c r="P512" t="s">
        <v>20</v>
      </c>
      <c r="Q512" t="s">
        <v>20</v>
      </c>
      <c r="R512">
        <v>70.2</v>
      </c>
      <c r="S512">
        <v>42.8</v>
      </c>
      <c r="T512">
        <v>57.2</v>
      </c>
      <c r="U512">
        <v>62.4</v>
      </c>
      <c r="V512">
        <v>50</v>
      </c>
      <c r="W512">
        <v>50</v>
      </c>
      <c r="X512" t="s">
        <v>1271</v>
      </c>
      <c r="Y512" t="s">
        <v>4802</v>
      </c>
      <c r="Z512" t="s">
        <v>5060</v>
      </c>
      <c r="AA512" t="s">
        <v>2736</v>
      </c>
      <c r="AB512" t="s">
        <v>2116</v>
      </c>
      <c r="AC512" t="s">
        <v>2117</v>
      </c>
      <c r="AD512" t="s">
        <v>2116</v>
      </c>
      <c r="AE512" t="s">
        <v>2117</v>
      </c>
      <c r="AF512" t="s">
        <v>2117</v>
      </c>
      <c r="AG512" t="s">
        <v>2116</v>
      </c>
      <c r="AH512" t="s">
        <v>2116</v>
      </c>
      <c r="AI512" t="s">
        <v>2117</v>
      </c>
      <c r="AJ512" t="s">
        <v>2116</v>
      </c>
      <c r="AK512" t="s">
        <v>2116</v>
      </c>
      <c r="AL512" t="s">
        <v>2116</v>
      </c>
      <c r="AM512" t="s">
        <v>2116</v>
      </c>
      <c r="AN512" t="s">
        <v>2117</v>
      </c>
      <c r="AO512" t="s">
        <v>2117</v>
      </c>
      <c r="AP512" t="s">
        <v>2116</v>
      </c>
      <c r="AQ512" t="s">
        <v>2117</v>
      </c>
    </row>
    <row r="513" spans="2:43" x14ac:dyDescent="0.25">
      <c r="B513" t="s">
        <v>455</v>
      </c>
      <c r="C513" t="s">
        <v>1231</v>
      </c>
      <c r="D513">
        <v>0.8125</v>
      </c>
      <c r="E513" t="s">
        <v>115</v>
      </c>
      <c r="F513" t="s">
        <v>43</v>
      </c>
      <c r="H513">
        <v>39.200000000000003</v>
      </c>
      <c r="I513">
        <v>30.8</v>
      </c>
      <c r="J513">
        <v>30</v>
      </c>
      <c r="K513">
        <v>70</v>
      </c>
      <c r="L513">
        <v>60.8</v>
      </c>
      <c r="M513">
        <v>69.2</v>
      </c>
      <c r="N513">
        <v>29.5</v>
      </c>
      <c r="O513">
        <v>45.9</v>
      </c>
      <c r="P513">
        <v>24.6</v>
      </c>
      <c r="Q513">
        <v>65.900000000000006</v>
      </c>
      <c r="R513">
        <v>68.5</v>
      </c>
      <c r="S513">
        <v>40.700000000000003</v>
      </c>
      <c r="T513">
        <v>59.3</v>
      </c>
      <c r="U513">
        <v>64.5</v>
      </c>
      <c r="V513">
        <v>48.1</v>
      </c>
      <c r="W513">
        <v>51.9</v>
      </c>
      <c r="X513" t="s">
        <v>1984</v>
      </c>
      <c r="Y513" t="s">
        <v>914</v>
      </c>
      <c r="Z513" t="s">
        <v>5061</v>
      </c>
      <c r="AA513" t="s">
        <v>2130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2117</v>
      </c>
      <c r="AM513" t="s">
        <v>2117</v>
      </c>
      <c r="AN513" t="s">
        <v>2116</v>
      </c>
      <c r="AO513" t="s">
        <v>2116</v>
      </c>
      <c r="AP513" t="s">
        <v>2117</v>
      </c>
      <c r="AQ513" t="s">
        <v>2116</v>
      </c>
    </row>
    <row r="514" spans="2:43" x14ac:dyDescent="0.25">
      <c r="B514" t="s">
        <v>455</v>
      </c>
      <c r="C514" t="s">
        <v>1231</v>
      </c>
      <c r="D514">
        <v>0.8125</v>
      </c>
      <c r="E514" t="s">
        <v>42</v>
      </c>
      <c r="F514" t="s">
        <v>240</v>
      </c>
      <c r="H514">
        <v>40</v>
      </c>
      <c r="I514">
        <v>27.7</v>
      </c>
      <c r="J514">
        <v>32.200000000000003</v>
      </c>
      <c r="K514">
        <v>67.8</v>
      </c>
      <c r="L514">
        <v>60</v>
      </c>
      <c r="M514">
        <v>72.3</v>
      </c>
      <c r="N514">
        <v>35.5</v>
      </c>
      <c r="O514">
        <v>40</v>
      </c>
      <c r="P514">
        <v>24.5</v>
      </c>
      <c r="Q514">
        <v>74.7</v>
      </c>
      <c r="R514">
        <v>79.3</v>
      </c>
      <c r="S514">
        <v>54.8</v>
      </c>
      <c r="T514">
        <v>45.2</v>
      </c>
      <c r="U514">
        <v>50.9</v>
      </c>
      <c r="V514">
        <v>59.3</v>
      </c>
      <c r="W514">
        <v>40.700000000000003</v>
      </c>
      <c r="X514" t="s">
        <v>913</v>
      </c>
      <c r="Y514" t="s">
        <v>400</v>
      </c>
      <c r="Z514" t="s">
        <v>5062</v>
      </c>
      <c r="AA514" t="s">
        <v>2125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2117</v>
      </c>
      <c r="AI514" t="s">
        <v>2116</v>
      </c>
      <c r="AJ514" t="s">
        <v>2116</v>
      </c>
      <c r="AK514" t="s">
        <v>2117</v>
      </c>
      <c r="AL514" t="s">
        <v>2117</v>
      </c>
      <c r="AM514" t="s">
        <v>2116</v>
      </c>
      <c r="AN514" t="s">
        <v>2117</v>
      </c>
      <c r="AO514" t="s">
        <v>2117</v>
      </c>
      <c r="AP514" t="s">
        <v>2116</v>
      </c>
      <c r="AQ514" t="s">
        <v>2117</v>
      </c>
    </row>
    <row r="515" spans="2:43" x14ac:dyDescent="0.25">
      <c r="B515" t="s">
        <v>455</v>
      </c>
      <c r="C515" t="s">
        <v>1231</v>
      </c>
      <c r="D515">
        <v>0.8125</v>
      </c>
      <c r="E515" t="s">
        <v>50</v>
      </c>
      <c r="F515" t="s">
        <v>114</v>
      </c>
      <c r="H515">
        <v>42.6</v>
      </c>
      <c r="I515">
        <v>33.700000000000003</v>
      </c>
      <c r="J515">
        <v>23.7</v>
      </c>
      <c r="K515">
        <v>76.3</v>
      </c>
      <c r="L515">
        <v>57.4</v>
      </c>
      <c r="M515">
        <v>66.3</v>
      </c>
      <c r="N515">
        <v>24.8</v>
      </c>
      <c r="O515">
        <v>54.9</v>
      </c>
      <c r="P515">
        <v>20.3</v>
      </c>
      <c r="Q515">
        <v>52.8</v>
      </c>
      <c r="R515">
        <v>56.8</v>
      </c>
      <c r="S515">
        <v>28.6</v>
      </c>
      <c r="T515">
        <v>71.400000000000006</v>
      </c>
      <c r="U515">
        <v>76</v>
      </c>
      <c r="V515">
        <v>36.799999999999997</v>
      </c>
      <c r="W515">
        <v>63.2</v>
      </c>
      <c r="X515" t="s">
        <v>50</v>
      </c>
      <c r="Y515" t="s">
        <v>1983</v>
      </c>
      <c r="Z515" t="s">
        <v>5063</v>
      </c>
      <c r="AA515" t="s">
        <v>459</v>
      </c>
      <c r="AB515" t="s">
        <v>2116</v>
      </c>
      <c r="AC515" t="s">
        <v>2117</v>
      </c>
      <c r="AD515" t="s">
        <v>2116</v>
      </c>
      <c r="AE515" t="s">
        <v>2117</v>
      </c>
      <c r="AF515" t="s">
        <v>2117</v>
      </c>
      <c r="AG515" t="s">
        <v>2116</v>
      </c>
      <c r="AH515" t="s">
        <v>2116</v>
      </c>
      <c r="AI515" t="s">
        <v>2117</v>
      </c>
      <c r="AJ515" t="s">
        <v>2116</v>
      </c>
      <c r="AK515" t="s">
        <v>2116</v>
      </c>
      <c r="AL515" t="s">
        <v>2117</v>
      </c>
      <c r="AM515" t="s">
        <v>2116</v>
      </c>
      <c r="AN515" t="s">
        <v>2117</v>
      </c>
      <c r="AO515" t="s">
        <v>2117</v>
      </c>
      <c r="AP515" t="s">
        <v>2117</v>
      </c>
      <c r="AQ515" t="s">
        <v>2116</v>
      </c>
    </row>
    <row r="516" spans="2:43" x14ac:dyDescent="0.25">
      <c r="B516" t="s">
        <v>486</v>
      </c>
      <c r="C516" t="s">
        <v>1231</v>
      </c>
      <c r="D516">
        <v>0.8125</v>
      </c>
      <c r="E516" t="s">
        <v>1273</v>
      </c>
      <c r="F516" t="s">
        <v>1274</v>
      </c>
      <c r="H516">
        <v>45.6</v>
      </c>
      <c r="I516">
        <v>27.7</v>
      </c>
      <c r="J516">
        <v>26.8</v>
      </c>
      <c r="K516">
        <v>73.2</v>
      </c>
      <c r="L516">
        <v>54.4</v>
      </c>
      <c r="M516">
        <v>72.3</v>
      </c>
      <c r="N516">
        <v>31.6</v>
      </c>
      <c r="O516">
        <v>40.9</v>
      </c>
      <c r="P516">
        <v>27.5</v>
      </c>
      <c r="Q516">
        <v>73.8</v>
      </c>
      <c r="R516">
        <v>76.900000000000006</v>
      </c>
      <c r="S516">
        <v>51.5</v>
      </c>
      <c r="T516">
        <v>48.5</v>
      </c>
      <c r="U516">
        <v>54.5</v>
      </c>
      <c r="V516">
        <v>55.7</v>
      </c>
      <c r="W516">
        <v>44.3</v>
      </c>
      <c r="X516" t="s">
        <v>1314</v>
      </c>
      <c r="Y516" t="s">
        <v>4805</v>
      </c>
      <c r="Z516" t="s">
        <v>5064</v>
      </c>
      <c r="AA516" t="s">
        <v>2736</v>
      </c>
      <c r="AB516" t="s">
        <v>2116</v>
      </c>
      <c r="AC516" t="s">
        <v>2117</v>
      </c>
      <c r="AD516" t="s">
        <v>2116</v>
      </c>
      <c r="AE516" t="s">
        <v>2117</v>
      </c>
      <c r="AF516" t="s">
        <v>2117</v>
      </c>
      <c r="AG516" t="s">
        <v>2116</v>
      </c>
      <c r="AH516" t="s">
        <v>2116</v>
      </c>
      <c r="AI516" t="s">
        <v>2117</v>
      </c>
      <c r="AJ516" t="s">
        <v>2116</v>
      </c>
      <c r="AK516" t="s">
        <v>2116</v>
      </c>
      <c r="AL516" t="s">
        <v>2116</v>
      </c>
      <c r="AM516" t="s">
        <v>2116</v>
      </c>
      <c r="AN516" t="s">
        <v>2117</v>
      </c>
      <c r="AO516" t="s">
        <v>2117</v>
      </c>
      <c r="AP516" t="s">
        <v>2116</v>
      </c>
      <c r="AQ516" t="s">
        <v>2117</v>
      </c>
    </row>
    <row r="517" spans="2:43" x14ac:dyDescent="0.25">
      <c r="B517" t="s">
        <v>647</v>
      </c>
      <c r="C517" t="s">
        <v>1231</v>
      </c>
      <c r="D517">
        <v>0.83333333333333337</v>
      </c>
      <c r="E517" t="s">
        <v>702</v>
      </c>
      <c r="F517" t="s">
        <v>700</v>
      </c>
      <c r="H517">
        <v>50.1</v>
      </c>
      <c r="I517">
        <v>31.3</v>
      </c>
      <c r="J517">
        <v>18.600000000000001</v>
      </c>
      <c r="K517">
        <v>81.400000000000006</v>
      </c>
      <c r="L517">
        <v>49.9</v>
      </c>
      <c r="M517">
        <v>68.7</v>
      </c>
      <c r="N517">
        <v>31.7</v>
      </c>
      <c r="O517">
        <v>58.9</v>
      </c>
      <c r="P517">
        <v>9.3000000000000007</v>
      </c>
      <c r="Q517">
        <v>45.4</v>
      </c>
      <c r="R517">
        <v>59.1</v>
      </c>
      <c r="S517">
        <v>30.8</v>
      </c>
      <c r="T517">
        <v>69.2</v>
      </c>
      <c r="U517">
        <v>74.900000000000006</v>
      </c>
      <c r="V517">
        <v>36.299999999999997</v>
      </c>
      <c r="W517">
        <v>63.7</v>
      </c>
      <c r="X517" t="s">
        <v>328</v>
      </c>
      <c r="Y517" t="s">
        <v>374</v>
      </c>
      <c r="Z517" t="s">
        <v>5065</v>
      </c>
      <c r="AA517" t="s">
        <v>2115</v>
      </c>
      <c r="AB517" t="s">
        <v>2116</v>
      </c>
      <c r="AC517" t="s">
        <v>2116</v>
      </c>
      <c r="AD517" t="s">
        <v>2117</v>
      </c>
      <c r="AE517" t="s">
        <v>2116</v>
      </c>
      <c r="AF517" t="s">
        <v>2117</v>
      </c>
      <c r="AG517" t="s">
        <v>2117</v>
      </c>
      <c r="AH517" t="s">
        <v>2116</v>
      </c>
      <c r="AI517" t="s">
        <v>2116</v>
      </c>
      <c r="AJ517" t="s">
        <v>2117</v>
      </c>
      <c r="AK517" t="s">
        <v>2117</v>
      </c>
      <c r="AL517" t="s">
        <v>2117</v>
      </c>
      <c r="AM517" t="s">
        <v>2117</v>
      </c>
      <c r="AN517" t="s">
        <v>2116</v>
      </c>
      <c r="AO517" t="s">
        <v>2116</v>
      </c>
      <c r="AP517" t="s">
        <v>2117</v>
      </c>
      <c r="AQ517" t="s">
        <v>2116</v>
      </c>
    </row>
    <row r="518" spans="2:43" x14ac:dyDescent="0.25">
      <c r="B518" t="s">
        <v>728</v>
      </c>
      <c r="C518" t="s">
        <v>1231</v>
      </c>
      <c r="D518">
        <v>0.83333333333333337</v>
      </c>
      <c r="E518" t="s">
        <v>1275</v>
      </c>
      <c r="F518" t="s">
        <v>1276</v>
      </c>
      <c r="H518">
        <v>42.7</v>
      </c>
      <c r="I518">
        <v>27.4</v>
      </c>
      <c r="J518">
        <v>30</v>
      </c>
      <c r="K518">
        <v>70</v>
      </c>
      <c r="L518">
        <v>57.3</v>
      </c>
      <c r="M518">
        <v>72.599999999999994</v>
      </c>
      <c r="N518">
        <v>41.3</v>
      </c>
      <c r="O518">
        <v>37.4</v>
      </c>
      <c r="P518">
        <v>21.3</v>
      </c>
      <c r="Q518">
        <v>77.5</v>
      </c>
      <c r="R518">
        <v>79.7</v>
      </c>
      <c r="S518">
        <v>55.4</v>
      </c>
      <c r="T518">
        <v>44.6</v>
      </c>
      <c r="U518">
        <v>50.4</v>
      </c>
      <c r="V518">
        <v>59.4</v>
      </c>
      <c r="W518">
        <v>40.6</v>
      </c>
      <c r="X518" t="s">
        <v>4807</v>
      </c>
      <c r="Y518" t="s">
        <v>4808</v>
      </c>
      <c r="Z518" t="s">
        <v>5066</v>
      </c>
      <c r="AA518" t="s">
        <v>459</v>
      </c>
      <c r="AB518" t="s">
        <v>2116</v>
      </c>
      <c r="AC518" t="s">
        <v>2117</v>
      </c>
      <c r="AD518" t="s">
        <v>2116</v>
      </c>
      <c r="AE518" t="s">
        <v>2117</v>
      </c>
      <c r="AF518" t="s">
        <v>2117</v>
      </c>
      <c r="AG518" t="s">
        <v>2116</v>
      </c>
      <c r="AH518" t="s">
        <v>2116</v>
      </c>
      <c r="AI518" t="s">
        <v>2117</v>
      </c>
      <c r="AJ518" t="s">
        <v>2116</v>
      </c>
      <c r="AK518" t="s">
        <v>2116</v>
      </c>
      <c r="AL518" t="s">
        <v>2117</v>
      </c>
      <c r="AM518" t="s">
        <v>2116</v>
      </c>
      <c r="AN518" t="s">
        <v>2117</v>
      </c>
      <c r="AO518" t="s">
        <v>2117</v>
      </c>
      <c r="AP518" t="s">
        <v>2117</v>
      </c>
      <c r="AQ518" t="s">
        <v>2116</v>
      </c>
    </row>
    <row r="519" spans="2:43" x14ac:dyDescent="0.25">
      <c r="B519" t="s">
        <v>728</v>
      </c>
      <c r="C519" t="s">
        <v>1231</v>
      </c>
      <c r="D519">
        <v>0.83333333333333337</v>
      </c>
      <c r="E519" t="s">
        <v>1277</v>
      </c>
      <c r="F519" t="s">
        <v>1278</v>
      </c>
      <c r="H519">
        <v>51.6</v>
      </c>
      <c r="I519">
        <v>27</v>
      </c>
      <c r="J519">
        <v>21.4</v>
      </c>
      <c r="K519">
        <v>78.599999999999994</v>
      </c>
      <c r="L519">
        <v>48.4</v>
      </c>
      <c r="M519">
        <v>73</v>
      </c>
      <c r="N519">
        <v>44.8</v>
      </c>
      <c r="O519">
        <v>42.5</v>
      </c>
      <c r="P519">
        <v>12.7</v>
      </c>
      <c r="Q519">
        <v>66.900000000000006</v>
      </c>
      <c r="R519">
        <v>75.099999999999994</v>
      </c>
      <c r="S519">
        <v>49.1</v>
      </c>
      <c r="T519">
        <v>50.9</v>
      </c>
      <c r="U519">
        <v>57.5</v>
      </c>
      <c r="V519">
        <v>51.9</v>
      </c>
      <c r="W519">
        <v>48.1</v>
      </c>
      <c r="X519" t="s">
        <v>4809</v>
      </c>
      <c r="Y519" t="s">
        <v>1278</v>
      </c>
      <c r="Z519" t="s">
        <v>5067</v>
      </c>
      <c r="AA519" t="s">
        <v>2130</v>
      </c>
      <c r="AB519" t="s">
        <v>2117</v>
      </c>
      <c r="AC519" t="s">
        <v>2116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2116</v>
      </c>
      <c r="AI519" t="s">
        <v>2117</v>
      </c>
      <c r="AJ519" t="s">
        <v>2116</v>
      </c>
      <c r="AK519" t="s">
        <v>2117</v>
      </c>
      <c r="AL519" t="s">
        <v>2117</v>
      </c>
      <c r="AM519" t="s">
        <v>2117</v>
      </c>
      <c r="AN519" t="s">
        <v>2116</v>
      </c>
      <c r="AO519" t="s">
        <v>2116</v>
      </c>
      <c r="AP519" t="s">
        <v>2117</v>
      </c>
      <c r="AQ519" t="s">
        <v>2116</v>
      </c>
    </row>
    <row r="520" spans="2:43" x14ac:dyDescent="0.25">
      <c r="B520" t="s">
        <v>485</v>
      </c>
      <c r="C520" t="s">
        <v>1231</v>
      </c>
      <c r="D520">
        <v>0.83333333333333337</v>
      </c>
      <c r="E520" t="s">
        <v>183</v>
      </c>
      <c r="F520" t="s">
        <v>184</v>
      </c>
      <c r="H520">
        <v>36.1</v>
      </c>
      <c r="I520">
        <v>30.4</v>
      </c>
      <c r="J520">
        <v>33.4</v>
      </c>
      <c r="K520">
        <v>66.599999999999994</v>
      </c>
      <c r="L520">
        <v>63.9</v>
      </c>
      <c r="M520">
        <v>69.599999999999994</v>
      </c>
      <c r="N520">
        <v>26.1</v>
      </c>
      <c r="O520">
        <v>45.3</v>
      </c>
      <c r="P520">
        <v>28.6</v>
      </c>
      <c r="Q520">
        <v>67</v>
      </c>
      <c r="R520">
        <v>70.599999999999994</v>
      </c>
      <c r="S520">
        <v>43.2</v>
      </c>
      <c r="T520">
        <v>56.8</v>
      </c>
      <c r="U520">
        <v>62</v>
      </c>
      <c r="V520">
        <v>50.4</v>
      </c>
      <c r="W520">
        <v>49.6</v>
      </c>
      <c r="X520" t="s">
        <v>2384</v>
      </c>
      <c r="Y520" t="s">
        <v>2385</v>
      </c>
      <c r="Z520" t="s">
        <v>5068</v>
      </c>
      <c r="AA520" t="s">
        <v>459</v>
      </c>
      <c r="AB520" t="s">
        <v>2116</v>
      </c>
      <c r="AC520" t="s">
        <v>2117</v>
      </c>
      <c r="AD520" t="s">
        <v>2116</v>
      </c>
      <c r="AE520" t="s">
        <v>2117</v>
      </c>
      <c r="AF520" t="s">
        <v>2117</v>
      </c>
      <c r="AG520" t="s">
        <v>2116</v>
      </c>
      <c r="AH520" t="s">
        <v>2116</v>
      </c>
      <c r="AI520" t="s">
        <v>2117</v>
      </c>
      <c r="AJ520" t="s">
        <v>2116</v>
      </c>
      <c r="AK520" t="s">
        <v>2116</v>
      </c>
      <c r="AL520" t="s">
        <v>2117</v>
      </c>
      <c r="AM520" t="s">
        <v>2116</v>
      </c>
      <c r="AN520" t="s">
        <v>2117</v>
      </c>
      <c r="AO520" t="s">
        <v>2117</v>
      </c>
      <c r="AP520" t="s">
        <v>2117</v>
      </c>
      <c r="AQ520" t="s">
        <v>2116</v>
      </c>
    </row>
    <row r="521" spans="2:43" x14ac:dyDescent="0.25">
      <c r="B521" t="s">
        <v>488</v>
      </c>
      <c r="C521" t="s">
        <v>1231</v>
      </c>
      <c r="D521">
        <v>0.83333333333333337</v>
      </c>
      <c r="E521" t="s">
        <v>1279</v>
      </c>
      <c r="F521" t="s">
        <v>1280</v>
      </c>
      <c r="H521">
        <v>45.8</v>
      </c>
      <c r="I521">
        <v>26.8</v>
      </c>
      <c r="J521">
        <v>27.4</v>
      </c>
      <c r="K521">
        <v>72.599999999999994</v>
      </c>
      <c r="L521">
        <v>54.2</v>
      </c>
      <c r="M521">
        <v>73.2</v>
      </c>
      <c r="N521">
        <v>37.1</v>
      </c>
      <c r="O521">
        <v>38.4</v>
      </c>
      <c r="P521">
        <v>24.5</v>
      </c>
      <c r="Q521">
        <v>77</v>
      </c>
      <c r="R521">
        <v>80.599999999999994</v>
      </c>
      <c r="S521">
        <v>56.8</v>
      </c>
      <c r="T521">
        <v>43.2</v>
      </c>
      <c r="U521">
        <v>49.2</v>
      </c>
      <c r="V521">
        <v>59.9</v>
      </c>
      <c r="W521">
        <v>40.1</v>
      </c>
      <c r="X521" t="s">
        <v>4811</v>
      </c>
      <c r="Y521" t="s">
        <v>1280</v>
      </c>
      <c r="Z521" t="s">
        <v>5069</v>
      </c>
      <c r="AA521" t="s">
        <v>462</v>
      </c>
      <c r="AB521" t="s">
        <v>2117</v>
      </c>
      <c r="AC521" t="s">
        <v>2116</v>
      </c>
      <c r="AD521" t="s">
        <v>2116</v>
      </c>
      <c r="AE521" t="s">
        <v>2117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2116</v>
      </c>
      <c r="AL521" t="s">
        <v>2117</v>
      </c>
      <c r="AM521" t="s">
        <v>2117</v>
      </c>
      <c r="AN521" t="s">
        <v>2116</v>
      </c>
      <c r="AO521" t="s">
        <v>2117</v>
      </c>
      <c r="AP521" t="s">
        <v>2117</v>
      </c>
      <c r="AQ521" t="s">
        <v>2116</v>
      </c>
    </row>
    <row r="522" spans="2:43" x14ac:dyDescent="0.25">
      <c r="B522" t="s">
        <v>452</v>
      </c>
      <c r="C522" t="s">
        <v>1231</v>
      </c>
      <c r="D522">
        <v>0.875</v>
      </c>
      <c r="E522" t="s">
        <v>36</v>
      </c>
      <c r="F522" t="s">
        <v>116</v>
      </c>
      <c r="H522">
        <v>37.4</v>
      </c>
      <c r="I522">
        <v>33.299999999999997</v>
      </c>
      <c r="J522">
        <v>29.3</v>
      </c>
      <c r="K522">
        <v>70.7</v>
      </c>
      <c r="L522">
        <v>62.6</v>
      </c>
      <c r="M522">
        <v>66.7</v>
      </c>
      <c r="N522">
        <v>23.6</v>
      </c>
      <c r="O522">
        <v>54.3</v>
      </c>
      <c r="P522">
        <v>22.2</v>
      </c>
      <c r="Q522">
        <v>53.7</v>
      </c>
      <c r="R522">
        <v>60.8</v>
      </c>
      <c r="S522">
        <v>32.4</v>
      </c>
      <c r="T522">
        <v>67.599999999999994</v>
      </c>
      <c r="U522">
        <v>72.2</v>
      </c>
      <c r="V522">
        <v>41.2</v>
      </c>
      <c r="W522">
        <v>58.8</v>
      </c>
      <c r="X522" t="s">
        <v>1841</v>
      </c>
      <c r="Y522" t="s">
        <v>116</v>
      </c>
      <c r="Z522" t="s">
        <v>5070</v>
      </c>
      <c r="AA522" t="s">
        <v>462</v>
      </c>
      <c r="AB522" t="s">
        <v>2117</v>
      </c>
      <c r="AC522" t="s">
        <v>2116</v>
      </c>
      <c r="AD522" t="s">
        <v>2116</v>
      </c>
      <c r="AE522" t="s">
        <v>2117</v>
      </c>
      <c r="AF522" t="s">
        <v>2116</v>
      </c>
      <c r="AG522" t="s">
        <v>2117</v>
      </c>
      <c r="AH522" t="s">
        <v>2117</v>
      </c>
      <c r="AI522" t="s">
        <v>2116</v>
      </c>
      <c r="AJ522" t="s">
        <v>2116</v>
      </c>
      <c r="AK522" t="s">
        <v>2117</v>
      </c>
      <c r="AL522" t="s">
        <v>2117</v>
      </c>
      <c r="AM522" t="s">
        <v>2117</v>
      </c>
      <c r="AN522" t="s">
        <v>2116</v>
      </c>
      <c r="AO522" t="s">
        <v>2117</v>
      </c>
      <c r="AP522" t="s">
        <v>2117</v>
      </c>
      <c r="AQ522" t="s">
        <v>2116</v>
      </c>
    </row>
    <row r="523" spans="2:43" x14ac:dyDescent="0.25">
      <c r="B523" t="s">
        <v>483</v>
      </c>
      <c r="C523" t="s">
        <v>1231</v>
      </c>
      <c r="D523">
        <v>0.89583333333333337</v>
      </c>
      <c r="E523" t="s">
        <v>1281</v>
      </c>
      <c r="F523" t="s">
        <v>1282</v>
      </c>
      <c r="H523">
        <v>34</v>
      </c>
      <c r="I523">
        <v>32.5</v>
      </c>
      <c r="J523">
        <v>33.6</v>
      </c>
      <c r="K523">
        <v>66.400000000000006</v>
      </c>
      <c r="L523">
        <v>66</v>
      </c>
      <c r="M523">
        <v>67.5</v>
      </c>
      <c r="N523">
        <v>20</v>
      </c>
      <c r="O523">
        <v>48.4</v>
      </c>
      <c r="P523">
        <v>31.6</v>
      </c>
      <c r="Q523">
        <v>61.9</v>
      </c>
      <c r="R523">
        <v>64.5</v>
      </c>
      <c r="S523">
        <v>36.200000000000003</v>
      </c>
      <c r="T523">
        <v>63.8</v>
      </c>
      <c r="U523">
        <v>68.599999999999994</v>
      </c>
      <c r="V523">
        <v>44.6</v>
      </c>
      <c r="W523">
        <v>55.4</v>
      </c>
      <c r="X523" t="s">
        <v>4813</v>
      </c>
      <c r="Y523" t="s">
        <v>4814</v>
      </c>
      <c r="Z523" t="s">
        <v>5071</v>
      </c>
      <c r="AA523" t="s">
        <v>449</v>
      </c>
      <c r="AB523" t="s">
        <v>2116</v>
      </c>
      <c r="AC523" t="s">
        <v>2116</v>
      </c>
      <c r="AD523" t="s">
        <v>2117</v>
      </c>
      <c r="AE523" t="s">
        <v>2116</v>
      </c>
      <c r="AF523" t="s">
        <v>2117</v>
      </c>
      <c r="AG523" t="s">
        <v>2117</v>
      </c>
      <c r="AH523" t="s">
        <v>2116</v>
      </c>
      <c r="AI523" t="s">
        <v>2116</v>
      </c>
      <c r="AJ523" t="s">
        <v>2117</v>
      </c>
      <c r="AK523" t="s">
        <v>2117</v>
      </c>
      <c r="AL523" t="s">
        <v>2117</v>
      </c>
      <c r="AM523" t="s">
        <v>2116</v>
      </c>
      <c r="AN523" t="s">
        <v>2117</v>
      </c>
      <c r="AO523" t="s">
        <v>2117</v>
      </c>
      <c r="AP523" t="s">
        <v>2116</v>
      </c>
      <c r="AQ523" t="s">
        <v>2117</v>
      </c>
    </row>
    <row r="524" spans="2:43" x14ac:dyDescent="0.25">
      <c r="B524" t="s">
        <v>489</v>
      </c>
      <c r="C524" t="s">
        <v>1231</v>
      </c>
      <c r="D524">
        <v>0.9375</v>
      </c>
      <c r="E524" t="s">
        <v>1283</v>
      </c>
      <c r="F524" t="s">
        <v>1284</v>
      </c>
      <c r="H524">
        <v>47.7</v>
      </c>
      <c r="I524">
        <v>28</v>
      </c>
      <c r="J524">
        <v>24.3</v>
      </c>
      <c r="K524">
        <v>75.7</v>
      </c>
      <c r="L524">
        <v>52.3</v>
      </c>
      <c r="M524">
        <v>72</v>
      </c>
      <c r="N524">
        <v>27</v>
      </c>
      <c r="O524">
        <v>46.5</v>
      </c>
      <c r="P524">
        <v>26.5</v>
      </c>
      <c r="Q524">
        <v>65.2</v>
      </c>
      <c r="R524">
        <v>74.400000000000006</v>
      </c>
      <c r="S524">
        <v>48.1</v>
      </c>
      <c r="T524">
        <v>51.9</v>
      </c>
      <c r="U524">
        <v>58</v>
      </c>
      <c r="V524">
        <v>52.4</v>
      </c>
      <c r="W524">
        <v>47.6</v>
      </c>
      <c r="X524" t="s">
        <v>1283</v>
      </c>
      <c r="Y524" t="s">
        <v>1284</v>
      </c>
      <c r="Z524" t="s">
        <v>5072</v>
      </c>
      <c r="AA524" t="s">
        <v>447</v>
      </c>
      <c r="AB524" t="s">
        <v>2116</v>
      </c>
      <c r="AC524" t="s">
        <v>2117</v>
      </c>
      <c r="AD524" t="s">
        <v>2116</v>
      </c>
      <c r="AE524" t="s">
        <v>2117</v>
      </c>
      <c r="AF524" t="s">
        <v>2117</v>
      </c>
      <c r="AG524" t="s">
        <v>2116</v>
      </c>
      <c r="AH524" t="s">
        <v>2116</v>
      </c>
      <c r="AI524" t="s">
        <v>2117</v>
      </c>
      <c r="AJ524" t="s">
        <v>2116</v>
      </c>
      <c r="AK524" t="s">
        <v>2116</v>
      </c>
      <c r="AL524" t="s">
        <v>2116</v>
      </c>
      <c r="AM524" t="s">
        <v>2116</v>
      </c>
      <c r="AN524" t="s">
        <v>2117</v>
      </c>
      <c r="AO524" t="s">
        <v>2117</v>
      </c>
      <c r="AP524" t="s">
        <v>2116</v>
      </c>
      <c r="AQ524" t="s">
        <v>2117</v>
      </c>
    </row>
    <row r="525" spans="2:43" x14ac:dyDescent="0.25">
      <c r="B525" t="s">
        <v>450</v>
      </c>
      <c r="C525" t="s">
        <v>2215</v>
      </c>
      <c r="D525">
        <v>0.5</v>
      </c>
      <c r="E525" t="s">
        <v>2216</v>
      </c>
      <c r="F525" t="s">
        <v>247</v>
      </c>
      <c r="H525">
        <v>67.5</v>
      </c>
      <c r="I525">
        <v>21.5</v>
      </c>
      <c r="J525">
        <v>11</v>
      </c>
      <c r="K525">
        <v>89</v>
      </c>
      <c r="L525">
        <v>32.5</v>
      </c>
      <c r="M525">
        <v>78.5</v>
      </c>
      <c r="N525">
        <v>43.1</v>
      </c>
      <c r="O525">
        <v>43.3</v>
      </c>
      <c r="P525">
        <v>13.6</v>
      </c>
      <c r="Q525">
        <v>66.400000000000006</v>
      </c>
      <c r="R525">
        <v>83</v>
      </c>
      <c r="S525">
        <v>60.9</v>
      </c>
      <c r="T525">
        <v>39.1</v>
      </c>
      <c r="U525">
        <v>48.6</v>
      </c>
      <c r="V525">
        <v>52.4</v>
      </c>
      <c r="W525">
        <v>47.6</v>
      </c>
      <c r="X525" t="s">
        <v>5083</v>
      </c>
      <c r="Y525" t="s">
        <v>247</v>
      </c>
      <c r="Z525" t="s">
        <v>5161</v>
      </c>
      <c r="AA525" t="s">
        <v>2130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2117</v>
      </c>
      <c r="AI525" t="s">
        <v>2116</v>
      </c>
      <c r="AJ525" t="s">
        <v>2116</v>
      </c>
      <c r="AK525" t="s">
        <v>2117</v>
      </c>
      <c r="AL525" t="s">
        <v>2117</v>
      </c>
      <c r="AM525" t="s">
        <v>2117</v>
      </c>
      <c r="AN525" t="s">
        <v>2116</v>
      </c>
      <c r="AO525" t="s">
        <v>2116</v>
      </c>
      <c r="AP525" t="s">
        <v>2117</v>
      </c>
      <c r="AQ525" t="s">
        <v>2116</v>
      </c>
    </row>
    <row r="526" spans="2:43" x14ac:dyDescent="0.25">
      <c r="B526" t="s">
        <v>450</v>
      </c>
      <c r="C526" t="s">
        <v>2215</v>
      </c>
      <c r="D526">
        <v>0.54166666666666663</v>
      </c>
      <c r="E526" t="s">
        <v>225</v>
      </c>
      <c r="F526" t="s">
        <v>2217</v>
      </c>
      <c r="H526">
        <v>22.9</v>
      </c>
      <c r="I526">
        <v>27.1</v>
      </c>
      <c r="J526">
        <v>50</v>
      </c>
      <c r="K526">
        <v>50</v>
      </c>
      <c r="L526">
        <v>77.099999999999994</v>
      </c>
      <c r="M526">
        <v>72.900000000000006</v>
      </c>
      <c r="N526">
        <v>23.3</v>
      </c>
      <c r="O526">
        <v>44.8</v>
      </c>
      <c r="P526">
        <v>32</v>
      </c>
      <c r="Q526">
        <v>67.7</v>
      </c>
      <c r="R526">
        <v>80.3</v>
      </c>
      <c r="S526">
        <v>56.3</v>
      </c>
      <c r="T526">
        <v>43.7</v>
      </c>
      <c r="U526">
        <v>50.1</v>
      </c>
      <c r="V526">
        <v>58.3</v>
      </c>
      <c r="W526">
        <v>41.7</v>
      </c>
      <c r="X526" t="s">
        <v>1369</v>
      </c>
      <c r="Y526" t="s">
        <v>5095</v>
      </c>
      <c r="Z526" t="s">
        <v>5162</v>
      </c>
      <c r="AA526" t="s">
        <v>453</v>
      </c>
      <c r="AB526" t="s">
        <v>2117</v>
      </c>
      <c r="AC526" t="s">
        <v>2116</v>
      </c>
      <c r="AD526" t="s">
        <v>2116</v>
      </c>
      <c r="AE526" t="s">
        <v>2117</v>
      </c>
      <c r="AF526" t="s">
        <v>2116</v>
      </c>
      <c r="AG526" t="s">
        <v>2117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2116</v>
      </c>
      <c r="AM526" t="s">
        <v>2116</v>
      </c>
      <c r="AN526" t="s">
        <v>2117</v>
      </c>
      <c r="AO526" t="s">
        <v>2117</v>
      </c>
      <c r="AP526" t="s">
        <v>2116</v>
      </c>
      <c r="AQ526" t="s">
        <v>2117</v>
      </c>
    </row>
    <row r="527" spans="2:43" x14ac:dyDescent="0.25">
      <c r="B527" t="s">
        <v>451</v>
      </c>
      <c r="C527" t="s">
        <v>2215</v>
      </c>
      <c r="D527">
        <v>0.58333333333333337</v>
      </c>
      <c r="E527" t="s">
        <v>227</v>
      </c>
      <c r="F527" t="s">
        <v>2218</v>
      </c>
      <c r="H527">
        <v>43.9</v>
      </c>
      <c r="I527">
        <v>25.5</v>
      </c>
      <c r="J527">
        <v>30.6</v>
      </c>
      <c r="K527">
        <v>69.400000000000006</v>
      </c>
      <c r="L527">
        <v>56.1</v>
      </c>
      <c r="M527">
        <v>74.5</v>
      </c>
      <c r="N527">
        <v>41.3</v>
      </c>
      <c r="O527">
        <v>38.5</v>
      </c>
      <c r="P527">
        <v>20.2</v>
      </c>
      <c r="Q527">
        <v>75.599999999999994</v>
      </c>
      <c r="R527">
        <v>87.8</v>
      </c>
      <c r="S527">
        <v>68.8</v>
      </c>
      <c r="T527">
        <v>31.2</v>
      </c>
      <c r="U527">
        <v>36.700000000000003</v>
      </c>
      <c r="V527">
        <v>69.7</v>
      </c>
      <c r="W527">
        <v>30.3</v>
      </c>
      <c r="X527" t="s">
        <v>227</v>
      </c>
      <c r="Y527" t="s">
        <v>5101</v>
      </c>
      <c r="Z527" t="s">
        <v>5163</v>
      </c>
      <c r="AA527" t="s">
        <v>459</v>
      </c>
      <c r="AB527" t="s">
        <v>2116</v>
      </c>
      <c r="AC527" t="s">
        <v>2117</v>
      </c>
      <c r="AD527" t="s">
        <v>2116</v>
      </c>
      <c r="AE527" t="s">
        <v>2117</v>
      </c>
      <c r="AF527" t="s">
        <v>2117</v>
      </c>
      <c r="AG527" t="s">
        <v>2116</v>
      </c>
      <c r="AH527" t="s">
        <v>2116</v>
      </c>
      <c r="AI527" t="s">
        <v>2117</v>
      </c>
      <c r="AJ527" t="s">
        <v>2116</v>
      </c>
      <c r="AK527" t="s">
        <v>2116</v>
      </c>
      <c r="AL527" t="s">
        <v>2117</v>
      </c>
      <c r="AM527" t="s">
        <v>2116</v>
      </c>
      <c r="AN527" t="s">
        <v>2117</v>
      </c>
      <c r="AO527" t="s">
        <v>2117</v>
      </c>
      <c r="AP527" t="s">
        <v>2117</v>
      </c>
      <c r="AQ527" t="s">
        <v>2116</v>
      </c>
    </row>
    <row r="528" spans="2:43" x14ac:dyDescent="0.25">
      <c r="B528" t="s">
        <v>451</v>
      </c>
      <c r="C528" t="s">
        <v>2215</v>
      </c>
      <c r="D528">
        <v>0.58333333333333337</v>
      </c>
      <c r="E528" t="s">
        <v>2219</v>
      </c>
      <c r="F528" t="s">
        <v>2220</v>
      </c>
      <c r="H528">
        <v>35.1</v>
      </c>
      <c r="I528">
        <v>30.2</v>
      </c>
      <c r="J528">
        <v>34.700000000000003</v>
      </c>
      <c r="K528">
        <v>65.3</v>
      </c>
      <c r="L528">
        <v>64.900000000000006</v>
      </c>
      <c r="M528">
        <v>69.8</v>
      </c>
      <c r="N528">
        <v>22.3</v>
      </c>
      <c r="O528">
        <v>42.6</v>
      </c>
      <c r="P528">
        <v>35.1</v>
      </c>
      <c r="Q528">
        <v>70.7</v>
      </c>
      <c r="R528">
        <v>71.599999999999994</v>
      </c>
      <c r="S528">
        <v>44.4</v>
      </c>
      <c r="T528">
        <v>55.6</v>
      </c>
      <c r="U528">
        <v>60.9</v>
      </c>
      <c r="V528">
        <v>51.3</v>
      </c>
      <c r="W528">
        <v>48.7</v>
      </c>
      <c r="X528" t="s">
        <v>5102</v>
      </c>
      <c r="Y528" t="s">
        <v>5103</v>
      </c>
      <c r="Z528" t="s">
        <v>5164</v>
      </c>
      <c r="AA528" t="s">
        <v>456</v>
      </c>
      <c r="AB528" t="s">
        <v>2116</v>
      </c>
      <c r="AC528" t="s">
        <v>2116</v>
      </c>
      <c r="AD528" t="s">
        <v>2117</v>
      </c>
      <c r="AE528" t="s">
        <v>2116</v>
      </c>
      <c r="AF528" t="s">
        <v>2117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25">
      <c r="B529" t="s">
        <v>479</v>
      </c>
      <c r="C529" t="s">
        <v>2215</v>
      </c>
      <c r="D529">
        <v>0.66666666666666663</v>
      </c>
      <c r="E529" t="s">
        <v>160</v>
      </c>
      <c r="F529" t="s">
        <v>751</v>
      </c>
      <c r="H529">
        <v>29.9</v>
      </c>
      <c r="I529">
        <v>34.200000000000003</v>
      </c>
      <c r="J529">
        <v>35.9</v>
      </c>
      <c r="K529">
        <v>64.099999999999994</v>
      </c>
      <c r="L529">
        <v>70.099999999999994</v>
      </c>
      <c r="M529">
        <v>65.8</v>
      </c>
      <c r="N529">
        <v>19.399999999999999</v>
      </c>
      <c r="O529">
        <v>54.6</v>
      </c>
      <c r="P529">
        <v>26.1</v>
      </c>
      <c r="Q529">
        <v>53.2</v>
      </c>
      <c r="R529">
        <v>59.4</v>
      </c>
      <c r="S529">
        <v>31</v>
      </c>
      <c r="T529">
        <v>69</v>
      </c>
      <c r="U529">
        <v>73.400000000000006</v>
      </c>
      <c r="V529">
        <v>40.1</v>
      </c>
      <c r="W529">
        <v>59.9</v>
      </c>
      <c r="X529" t="s">
        <v>160</v>
      </c>
      <c r="Y529" t="s">
        <v>3510</v>
      </c>
      <c r="Z529" t="s">
        <v>5165</v>
      </c>
      <c r="AA529" t="s">
        <v>459</v>
      </c>
      <c r="AB529" t="s">
        <v>2116</v>
      </c>
      <c r="AC529" t="s">
        <v>2117</v>
      </c>
      <c r="AD529" t="s">
        <v>2116</v>
      </c>
      <c r="AE529" t="s">
        <v>2117</v>
      </c>
      <c r="AF529" t="s">
        <v>2117</v>
      </c>
      <c r="AG529" t="s">
        <v>2116</v>
      </c>
      <c r="AH529" t="s">
        <v>2117</v>
      </c>
      <c r="AI529" t="s">
        <v>2116</v>
      </c>
      <c r="AJ529" t="s">
        <v>2116</v>
      </c>
      <c r="AK529" t="s">
        <v>2117</v>
      </c>
      <c r="AL529" t="s">
        <v>2117</v>
      </c>
      <c r="AM529" t="s">
        <v>2116</v>
      </c>
      <c r="AN529" t="s">
        <v>2117</v>
      </c>
      <c r="AO529" t="s">
        <v>2117</v>
      </c>
      <c r="AP529" t="s">
        <v>2117</v>
      </c>
      <c r="AQ529" t="s">
        <v>2116</v>
      </c>
    </row>
    <row r="530" spans="2:43" x14ac:dyDescent="0.25">
      <c r="B530" t="s">
        <v>469</v>
      </c>
      <c r="C530" t="s">
        <v>2215</v>
      </c>
      <c r="D530">
        <v>0.67708333333333337</v>
      </c>
      <c r="E530" t="s">
        <v>2221</v>
      </c>
      <c r="F530" t="s">
        <v>161</v>
      </c>
      <c r="H530">
        <v>30.6</v>
      </c>
      <c r="I530">
        <v>26.3</v>
      </c>
      <c r="J530">
        <v>43.1</v>
      </c>
      <c r="K530">
        <v>56.9</v>
      </c>
      <c r="L530">
        <v>69.400000000000006</v>
      </c>
      <c r="M530">
        <v>73.7</v>
      </c>
      <c r="N530">
        <v>25.4</v>
      </c>
      <c r="O530">
        <v>38.6</v>
      </c>
      <c r="P530">
        <v>36</v>
      </c>
      <c r="Q530">
        <v>77.3</v>
      </c>
      <c r="R530">
        <v>85.6</v>
      </c>
      <c r="S530">
        <v>64.8</v>
      </c>
      <c r="T530">
        <v>35.200000000000003</v>
      </c>
      <c r="U530">
        <v>40.799999999999997</v>
      </c>
      <c r="V530">
        <v>66.7</v>
      </c>
      <c r="W530">
        <v>33.299999999999997</v>
      </c>
      <c r="X530" t="s">
        <v>5151</v>
      </c>
      <c r="Y530" t="s">
        <v>2481</v>
      </c>
      <c r="Z530" t="s">
        <v>5166</v>
      </c>
      <c r="AA530" t="s">
        <v>456</v>
      </c>
      <c r="AB530" t="s">
        <v>2116</v>
      </c>
      <c r="AC530" t="s">
        <v>2116</v>
      </c>
      <c r="AD530" t="s">
        <v>2117</v>
      </c>
      <c r="AE530" t="s">
        <v>2116</v>
      </c>
      <c r="AF530" t="s">
        <v>2117</v>
      </c>
      <c r="AG530" t="s">
        <v>2117</v>
      </c>
      <c r="AH530" t="s">
        <v>2116</v>
      </c>
      <c r="AI530" t="s">
        <v>2116</v>
      </c>
      <c r="AJ530" t="s">
        <v>2117</v>
      </c>
      <c r="AK530" t="s">
        <v>2117</v>
      </c>
      <c r="AL530" t="s">
        <v>2116</v>
      </c>
      <c r="AM530" t="s">
        <v>2116</v>
      </c>
      <c r="AN530" t="s">
        <v>2117</v>
      </c>
      <c r="AO530" t="s">
        <v>2117</v>
      </c>
      <c r="AP530" t="s">
        <v>2116</v>
      </c>
      <c r="AQ530" t="s">
        <v>2117</v>
      </c>
    </row>
    <row r="531" spans="2:43" x14ac:dyDescent="0.25">
      <c r="B531" t="s">
        <v>479</v>
      </c>
      <c r="C531" t="s">
        <v>2215</v>
      </c>
      <c r="D531">
        <v>0.77083333333333337</v>
      </c>
      <c r="E531" t="s">
        <v>159</v>
      </c>
      <c r="F531" t="s">
        <v>175</v>
      </c>
      <c r="H531">
        <v>28.1</v>
      </c>
      <c r="I531">
        <v>31.3</v>
      </c>
      <c r="J531">
        <v>40.700000000000003</v>
      </c>
      <c r="K531">
        <v>59.3</v>
      </c>
      <c r="L531">
        <v>71.900000000000006</v>
      </c>
      <c r="M531">
        <v>68.7</v>
      </c>
      <c r="N531">
        <v>20.9</v>
      </c>
      <c r="O531">
        <v>50.2</v>
      </c>
      <c r="P531">
        <v>28.9</v>
      </c>
      <c r="Q531">
        <v>59.6</v>
      </c>
      <c r="R531">
        <v>68.2</v>
      </c>
      <c r="S531">
        <v>40.4</v>
      </c>
      <c r="T531">
        <v>59.6</v>
      </c>
      <c r="U531">
        <v>64.900000000000006</v>
      </c>
      <c r="V531">
        <v>47.5</v>
      </c>
      <c r="W531">
        <v>52.5</v>
      </c>
      <c r="X531" t="s">
        <v>2535</v>
      </c>
      <c r="Y531" t="s">
        <v>2536</v>
      </c>
      <c r="Z531" t="s">
        <v>5167</v>
      </c>
      <c r="AA531" t="s">
        <v>462</v>
      </c>
      <c r="AB531" t="s">
        <v>2117</v>
      </c>
      <c r="AC531" t="s">
        <v>2116</v>
      </c>
      <c r="AD531" t="s">
        <v>2116</v>
      </c>
      <c r="AE531" t="s">
        <v>2117</v>
      </c>
      <c r="AF531" t="s">
        <v>2116</v>
      </c>
      <c r="AG531" t="s">
        <v>2117</v>
      </c>
      <c r="AH531" t="s">
        <v>2117</v>
      </c>
      <c r="AI531" t="s">
        <v>2116</v>
      </c>
      <c r="AJ531" t="s">
        <v>2116</v>
      </c>
      <c r="AK531" t="s">
        <v>2117</v>
      </c>
      <c r="AL531" t="s">
        <v>2117</v>
      </c>
      <c r="AM531" t="s">
        <v>2117</v>
      </c>
      <c r="AN531" t="s">
        <v>2116</v>
      </c>
      <c r="AO531" t="s">
        <v>2117</v>
      </c>
      <c r="AP531" t="s">
        <v>2117</v>
      </c>
      <c r="AQ531" t="s">
        <v>2116</v>
      </c>
    </row>
    <row r="532" spans="2:43" x14ac:dyDescent="0.25">
      <c r="B532" t="s">
        <v>470</v>
      </c>
      <c r="C532" t="s">
        <v>2215</v>
      </c>
      <c r="D532">
        <v>0.79166666666666663</v>
      </c>
      <c r="E532" t="s">
        <v>198</v>
      </c>
      <c r="F532" t="s">
        <v>106</v>
      </c>
      <c r="H532">
        <v>46.4</v>
      </c>
      <c r="I532">
        <v>30.6</v>
      </c>
      <c r="J532">
        <v>23</v>
      </c>
      <c r="K532">
        <v>77</v>
      </c>
      <c r="L532">
        <v>53.6</v>
      </c>
      <c r="M532">
        <v>69.400000000000006</v>
      </c>
      <c r="N532">
        <v>24.8</v>
      </c>
      <c r="O532">
        <v>49.8</v>
      </c>
      <c r="P532">
        <v>25.3</v>
      </c>
      <c r="Q532">
        <v>60.2</v>
      </c>
      <c r="R532">
        <v>65.2</v>
      </c>
      <c r="S532">
        <v>37.1</v>
      </c>
      <c r="T532">
        <v>62.9</v>
      </c>
      <c r="U532">
        <v>68.5</v>
      </c>
      <c r="V532">
        <v>43.4</v>
      </c>
      <c r="W532">
        <v>56.6</v>
      </c>
      <c r="X532" t="s">
        <v>198</v>
      </c>
      <c r="Y532" t="s">
        <v>1974</v>
      </c>
      <c r="Z532" t="s">
        <v>5168</v>
      </c>
      <c r="AA532" t="s">
        <v>2169</v>
      </c>
      <c r="AB532" t="s">
        <v>2117</v>
      </c>
      <c r="AC532" t="s">
        <v>2116</v>
      </c>
      <c r="AD532" t="s">
        <v>2116</v>
      </c>
      <c r="AE532" t="s">
        <v>2117</v>
      </c>
      <c r="AF532" t="s">
        <v>2116</v>
      </c>
      <c r="AG532" t="s">
        <v>2117</v>
      </c>
      <c r="AH532" t="s">
        <v>2116</v>
      </c>
      <c r="AI532" t="s">
        <v>2117</v>
      </c>
      <c r="AJ532" t="s">
        <v>2116</v>
      </c>
      <c r="AK532" t="s">
        <v>2116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2117</v>
      </c>
      <c r="AQ532" t="s">
        <v>2116</v>
      </c>
    </row>
    <row r="533" spans="2:43" x14ac:dyDescent="0.25">
      <c r="B533" t="s">
        <v>470</v>
      </c>
      <c r="C533" t="s">
        <v>2215</v>
      </c>
      <c r="D533">
        <v>0.79166666666666663</v>
      </c>
      <c r="E533" t="s">
        <v>783</v>
      </c>
      <c r="F533" t="s">
        <v>165</v>
      </c>
      <c r="H533">
        <v>44.6</v>
      </c>
      <c r="I533">
        <v>32</v>
      </c>
      <c r="J533">
        <v>23.3</v>
      </c>
      <c r="K533">
        <v>76.7</v>
      </c>
      <c r="L533">
        <v>55.4</v>
      </c>
      <c r="M533">
        <v>68</v>
      </c>
      <c r="N533">
        <v>27.8</v>
      </c>
      <c r="O533">
        <v>50.1</v>
      </c>
      <c r="P533">
        <v>22.1</v>
      </c>
      <c r="Q533">
        <v>59.5</v>
      </c>
      <c r="R533">
        <v>61.2</v>
      </c>
      <c r="S533">
        <v>32.9</v>
      </c>
      <c r="T533">
        <v>67.099999999999994</v>
      </c>
      <c r="U533">
        <v>72.3</v>
      </c>
      <c r="V533">
        <v>40.1</v>
      </c>
      <c r="W533">
        <v>59.9</v>
      </c>
      <c r="X533" t="s">
        <v>783</v>
      </c>
      <c r="Y533" t="s">
        <v>2223</v>
      </c>
      <c r="Z533" t="s">
        <v>5169</v>
      </c>
      <c r="AA533" t="s">
        <v>453</v>
      </c>
      <c r="AB533" t="s">
        <v>2117</v>
      </c>
      <c r="AC533" t="s">
        <v>2116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25">
      <c r="B534" t="s">
        <v>455</v>
      </c>
      <c r="C534" t="s">
        <v>2215</v>
      </c>
      <c r="D534">
        <v>0.8125</v>
      </c>
      <c r="E534" t="s">
        <v>119</v>
      </c>
      <c r="F534" t="s">
        <v>232</v>
      </c>
      <c r="H534">
        <v>50.5</v>
      </c>
      <c r="I534">
        <v>30.1</v>
      </c>
      <c r="J534">
        <v>19.5</v>
      </c>
      <c r="K534">
        <v>80.5</v>
      </c>
      <c r="L534">
        <v>49.5</v>
      </c>
      <c r="M534">
        <v>69.900000000000006</v>
      </c>
      <c r="N534">
        <v>35.799999999999997</v>
      </c>
      <c r="O534">
        <v>49.1</v>
      </c>
      <c r="P534">
        <v>15.1</v>
      </c>
      <c r="Q534">
        <v>59.4</v>
      </c>
      <c r="R534">
        <v>63.6</v>
      </c>
      <c r="S534">
        <v>35.4</v>
      </c>
      <c r="T534">
        <v>64.599999999999994</v>
      </c>
      <c r="U534">
        <v>70.599999999999994</v>
      </c>
      <c r="V534">
        <v>40.4</v>
      </c>
      <c r="W534">
        <v>59.6</v>
      </c>
      <c r="X534" t="s">
        <v>1985</v>
      </c>
      <c r="Y534" t="s">
        <v>396</v>
      </c>
      <c r="Z534" t="s">
        <v>5170</v>
      </c>
      <c r="AA534" t="s">
        <v>453</v>
      </c>
      <c r="AB534" t="s">
        <v>2117</v>
      </c>
      <c r="AC534" t="s">
        <v>2116</v>
      </c>
      <c r="AD534" t="s">
        <v>2116</v>
      </c>
      <c r="AE534" t="s">
        <v>2117</v>
      </c>
      <c r="AF534" t="s">
        <v>2116</v>
      </c>
      <c r="AG534" t="s">
        <v>2117</v>
      </c>
      <c r="AH534" t="s">
        <v>2116</v>
      </c>
      <c r="AI534" t="s">
        <v>2117</v>
      </c>
      <c r="AJ534" t="s">
        <v>2116</v>
      </c>
      <c r="AK534" t="s">
        <v>2116</v>
      </c>
      <c r="AL534" t="s">
        <v>2116</v>
      </c>
      <c r="AM534" t="s">
        <v>2116</v>
      </c>
      <c r="AN534" t="s">
        <v>2117</v>
      </c>
      <c r="AO534" t="s">
        <v>2117</v>
      </c>
      <c r="AP534" t="s">
        <v>2116</v>
      </c>
      <c r="AQ534" t="s">
        <v>2117</v>
      </c>
    </row>
    <row r="535" spans="2:43" x14ac:dyDescent="0.25">
      <c r="B535" t="s">
        <v>455</v>
      </c>
      <c r="C535" t="s">
        <v>2215</v>
      </c>
      <c r="D535">
        <v>0.8125</v>
      </c>
      <c r="E535" t="s">
        <v>44</v>
      </c>
      <c r="F535" t="s">
        <v>112</v>
      </c>
      <c r="H535">
        <v>25.5</v>
      </c>
      <c r="I535">
        <v>31.6</v>
      </c>
      <c r="J535">
        <v>42.9</v>
      </c>
      <c r="K535">
        <v>57.1</v>
      </c>
      <c r="L535">
        <v>74.5</v>
      </c>
      <c r="M535">
        <v>68.400000000000006</v>
      </c>
      <c r="N535">
        <v>21.7</v>
      </c>
      <c r="O535">
        <v>46.7</v>
      </c>
      <c r="P535">
        <v>31.6</v>
      </c>
      <c r="Q535">
        <v>64.7</v>
      </c>
      <c r="R535">
        <v>66.599999999999994</v>
      </c>
      <c r="S535">
        <v>38.5</v>
      </c>
      <c r="T535">
        <v>61.5</v>
      </c>
      <c r="U535">
        <v>66.8</v>
      </c>
      <c r="V535">
        <v>45.5</v>
      </c>
      <c r="W535">
        <v>54.5</v>
      </c>
      <c r="X535" t="s">
        <v>44</v>
      </c>
      <c r="Y535" t="s">
        <v>1981</v>
      </c>
      <c r="Z535" t="s">
        <v>5171</v>
      </c>
      <c r="AA535" t="s">
        <v>459</v>
      </c>
      <c r="AB535" t="s">
        <v>2116</v>
      </c>
      <c r="AC535" t="s">
        <v>2117</v>
      </c>
      <c r="AD535" t="s">
        <v>2116</v>
      </c>
      <c r="AE535" t="s">
        <v>2117</v>
      </c>
      <c r="AF535" t="s">
        <v>2117</v>
      </c>
      <c r="AG535" t="s">
        <v>2116</v>
      </c>
      <c r="AH535" t="s">
        <v>2117</v>
      </c>
      <c r="AI535" t="s">
        <v>2116</v>
      </c>
      <c r="AJ535" t="s">
        <v>2116</v>
      </c>
      <c r="AK535" t="s">
        <v>2117</v>
      </c>
      <c r="AL535" t="s">
        <v>2117</v>
      </c>
      <c r="AM535" t="s">
        <v>2116</v>
      </c>
      <c r="AN535" t="s">
        <v>2117</v>
      </c>
      <c r="AO535" t="s">
        <v>2117</v>
      </c>
      <c r="AP535" t="s">
        <v>2117</v>
      </c>
      <c r="AQ535" t="s">
        <v>2116</v>
      </c>
    </row>
    <row r="536" spans="2:43" x14ac:dyDescent="0.25">
      <c r="B536" t="s">
        <v>470</v>
      </c>
      <c r="C536" t="s">
        <v>2215</v>
      </c>
      <c r="D536">
        <v>0.88541666666666663</v>
      </c>
      <c r="E536" t="s">
        <v>107</v>
      </c>
      <c r="F536" t="s">
        <v>645</v>
      </c>
      <c r="H536">
        <v>61.2</v>
      </c>
      <c r="I536">
        <v>27.2</v>
      </c>
      <c r="J536">
        <v>11.6</v>
      </c>
      <c r="K536">
        <v>88.4</v>
      </c>
      <c r="L536">
        <v>38.799999999999997</v>
      </c>
      <c r="M536">
        <v>72.8</v>
      </c>
      <c r="N536">
        <v>35</v>
      </c>
      <c r="O536">
        <v>50.1</v>
      </c>
      <c r="P536">
        <v>14.8</v>
      </c>
      <c r="Q536">
        <v>58</v>
      </c>
      <c r="R536">
        <v>60.8</v>
      </c>
      <c r="S536">
        <v>32.799999999999997</v>
      </c>
      <c r="T536">
        <v>67.2</v>
      </c>
      <c r="U536">
        <v>75.3</v>
      </c>
      <c r="V536">
        <v>31.9</v>
      </c>
      <c r="W536">
        <v>68.099999999999994</v>
      </c>
      <c r="X536" t="s">
        <v>107</v>
      </c>
      <c r="Y536" t="s">
        <v>645</v>
      </c>
      <c r="Z536" t="s">
        <v>5172</v>
      </c>
      <c r="AA536" t="s">
        <v>2162</v>
      </c>
      <c r="AB536" t="s">
        <v>2117</v>
      </c>
      <c r="AC536" t="s">
        <v>2116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2117</v>
      </c>
      <c r="AL536" t="s">
        <v>2117</v>
      </c>
      <c r="AM536" t="s">
        <v>2117</v>
      </c>
      <c r="AN536" t="s">
        <v>2116</v>
      </c>
      <c r="AO536" t="s">
        <v>2117</v>
      </c>
      <c r="AP536" t="s">
        <v>2116</v>
      </c>
      <c r="AQ536" t="s">
        <v>2117</v>
      </c>
    </row>
    <row r="537" spans="2:43" x14ac:dyDescent="0.25">
      <c r="B537" t="s">
        <v>470</v>
      </c>
      <c r="C537" t="s">
        <v>2215</v>
      </c>
      <c r="D537">
        <v>0.88541666666666663</v>
      </c>
      <c r="E537" t="s">
        <v>105</v>
      </c>
      <c r="F537" t="s">
        <v>177</v>
      </c>
      <c r="H537">
        <v>41.5</v>
      </c>
      <c r="I537">
        <v>31.4</v>
      </c>
      <c r="J537">
        <v>27.1</v>
      </c>
      <c r="K537">
        <v>72.900000000000006</v>
      </c>
      <c r="L537">
        <v>58.5</v>
      </c>
      <c r="M537">
        <v>68.599999999999994</v>
      </c>
      <c r="N537">
        <v>27.2</v>
      </c>
      <c r="O537">
        <v>48.6</v>
      </c>
      <c r="P537">
        <v>24.2</v>
      </c>
      <c r="Q537">
        <v>62</v>
      </c>
      <c r="R537">
        <v>65.400000000000006</v>
      </c>
      <c r="S537">
        <v>37.200000000000003</v>
      </c>
      <c r="T537">
        <v>62.8</v>
      </c>
      <c r="U537">
        <v>67.900000000000006</v>
      </c>
      <c r="V537">
        <v>44.8</v>
      </c>
      <c r="W537">
        <v>55.2</v>
      </c>
      <c r="X537" t="s">
        <v>105</v>
      </c>
      <c r="Y537" t="s">
        <v>2225</v>
      </c>
      <c r="Z537" t="s">
        <v>5173</v>
      </c>
      <c r="AA537" t="s">
        <v>447</v>
      </c>
      <c r="AB537" t="s">
        <v>2116</v>
      </c>
      <c r="AC537" t="s">
        <v>2117</v>
      </c>
      <c r="AD537" t="s">
        <v>2116</v>
      </c>
      <c r="AE537" t="s">
        <v>2117</v>
      </c>
      <c r="AF537" t="s">
        <v>2117</v>
      </c>
      <c r="AG537" t="s">
        <v>2116</v>
      </c>
      <c r="AH537" t="s">
        <v>2116</v>
      </c>
      <c r="AI537" t="s">
        <v>2117</v>
      </c>
      <c r="AJ537" t="s">
        <v>2116</v>
      </c>
      <c r="AK537" t="s">
        <v>2116</v>
      </c>
      <c r="AL537" t="s">
        <v>2116</v>
      </c>
      <c r="AM537" t="s">
        <v>2116</v>
      </c>
      <c r="AN537" t="s">
        <v>2117</v>
      </c>
      <c r="AO537" t="s">
        <v>2117</v>
      </c>
      <c r="AP537" t="s">
        <v>2116</v>
      </c>
      <c r="AQ537" t="s">
        <v>2117</v>
      </c>
    </row>
    <row r="538" spans="2:43" x14ac:dyDescent="0.25">
      <c r="B538" t="s">
        <v>455</v>
      </c>
      <c r="C538" t="s">
        <v>2215</v>
      </c>
      <c r="D538">
        <v>0.89930555555555558</v>
      </c>
      <c r="E538" t="s">
        <v>241</v>
      </c>
      <c r="F538" t="s">
        <v>118</v>
      </c>
      <c r="H538">
        <v>41.3</v>
      </c>
      <c r="I538">
        <v>31.1</v>
      </c>
      <c r="J538">
        <v>27.6</v>
      </c>
      <c r="K538">
        <v>72.400000000000006</v>
      </c>
      <c r="L538">
        <v>58.7</v>
      </c>
      <c r="M538">
        <v>68.900000000000006</v>
      </c>
      <c r="N538">
        <v>23.4</v>
      </c>
      <c r="O538">
        <v>49.3</v>
      </c>
      <c r="P538">
        <v>27.3</v>
      </c>
      <c r="Q538">
        <v>60.9</v>
      </c>
      <c r="R538">
        <v>66.599999999999994</v>
      </c>
      <c r="S538">
        <v>38.5</v>
      </c>
      <c r="T538">
        <v>61.5</v>
      </c>
      <c r="U538">
        <v>66.7</v>
      </c>
      <c r="V538">
        <v>45.9</v>
      </c>
      <c r="W538">
        <v>54.1</v>
      </c>
      <c r="X538" t="s">
        <v>401</v>
      </c>
      <c r="Y538" t="s">
        <v>118</v>
      </c>
      <c r="Z538" t="s">
        <v>5174</v>
      </c>
      <c r="AA538" t="s">
        <v>453</v>
      </c>
      <c r="AB538" t="s">
        <v>2117</v>
      </c>
      <c r="AC538" t="s">
        <v>2116</v>
      </c>
      <c r="AD538" t="s">
        <v>2116</v>
      </c>
      <c r="AE538" t="s">
        <v>2117</v>
      </c>
      <c r="AF538" t="s">
        <v>2116</v>
      </c>
      <c r="AG538" t="s">
        <v>2117</v>
      </c>
      <c r="AH538" t="s">
        <v>2116</v>
      </c>
      <c r="AI538" t="s">
        <v>2117</v>
      </c>
      <c r="AJ538" t="s">
        <v>2116</v>
      </c>
      <c r="AK538" t="s">
        <v>2116</v>
      </c>
      <c r="AL538" t="s">
        <v>2116</v>
      </c>
      <c r="AM538" t="s">
        <v>2116</v>
      </c>
      <c r="AN538" t="s">
        <v>2117</v>
      </c>
      <c r="AO538" t="s">
        <v>2117</v>
      </c>
      <c r="AP538" t="s">
        <v>2116</v>
      </c>
      <c r="AQ538" t="s">
        <v>2117</v>
      </c>
    </row>
  </sheetData>
  <autoFilter ref="A2:AQ121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AX52"/>
  <sheetViews>
    <sheetView showGridLines="0" workbookViewId="0">
      <pane xSplit="2" ySplit="2" topLeftCell="AH9" activePane="bottomRight" state="frozen"/>
      <selection pane="topRight" activeCell="C1" sqref="C1"/>
      <selection pane="bottomLeft" activeCell="A22" sqref="A22"/>
      <selection pane="bottomRight" activeCell="AS16" sqref="AS16"/>
    </sheetView>
  </sheetViews>
  <sheetFormatPr defaultColWidth="8.85546875" defaultRowHeight="15" x14ac:dyDescent="0.25"/>
  <cols>
    <col min="1" max="1" width="12" bestFit="1" customWidth="1"/>
    <col min="2" max="4" width="9.7109375" bestFit="1" customWidth="1"/>
    <col min="5" max="5" width="8.140625" bestFit="1" customWidth="1"/>
    <col min="6" max="7" width="7.28515625" bestFit="1" customWidth="1"/>
    <col min="8" max="8" width="8.140625" bestFit="1" customWidth="1"/>
    <col min="9" max="10" width="9.140625" bestFit="1" customWidth="1"/>
    <col min="11" max="11" width="8.140625" bestFit="1" customWidth="1"/>
    <col min="12" max="13" width="7" bestFit="1" customWidth="1"/>
    <col min="14" max="14" width="8.140625" bestFit="1" customWidth="1"/>
    <col min="15" max="16" width="7" bestFit="1" customWidth="1"/>
    <col min="17" max="17" width="8.140625" bestFit="1" customWidth="1"/>
    <col min="18" max="19" width="7.140625" bestFit="1" customWidth="1"/>
    <col min="20" max="20" width="8.140625" bestFit="1" customWidth="1"/>
    <col min="21" max="22" width="8.28515625" bestFit="1" customWidth="1"/>
    <col min="23" max="23" width="8.140625" bestFit="1" customWidth="1"/>
    <col min="24" max="25" width="8.28515625" bestFit="1" customWidth="1"/>
    <col min="26" max="26" width="8.140625" bestFit="1" customWidth="1"/>
    <col min="27" max="28" width="8.28515625" bestFit="1" customWidth="1"/>
    <col min="29" max="29" width="8.140625" bestFit="1" customWidth="1"/>
    <col min="30" max="31" width="11.28515625" bestFit="1" customWidth="1"/>
    <col min="32" max="32" width="8.140625" bestFit="1" customWidth="1"/>
    <col min="33" max="34" width="9" bestFit="1" customWidth="1"/>
    <col min="35" max="35" width="8.140625" bestFit="1" customWidth="1"/>
    <col min="36" max="37" width="9" bestFit="1" customWidth="1"/>
    <col min="38" max="38" width="8.140625" bestFit="1" customWidth="1"/>
    <col min="39" max="40" width="9" bestFit="1" customWidth="1"/>
    <col min="41" max="41" width="8.140625" bestFit="1" customWidth="1"/>
    <col min="42" max="43" width="9" bestFit="1" customWidth="1"/>
    <col min="44" max="44" width="8.140625" bestFit="1" customWidth="1"/>
    <col min="45" max="46" width="11.42578125" bestFit="1" customWidth="1"/>
    <col min="47" max="47" width="8.140625" bestFit="1" customWidth="1"/>
    <col min="48" max="49" width="11" bestFit="1" customWidth="1"/>
    <col min="50" max="50" width="8.140625" bestFit="1" customWidth="1"/>
  </cols>
  <sheetData>
    <row r="2" spans="1:50" x14ac:dyDescent="0.25">
      <c r="A2" s="35" t="s">
        <v>2212</v>
      </c>
      <c r="B2" s="33" t="s">
        <v>2213</v>
      </c>
      <c r="C2" s="47" t="s">
        <v>4197</v>
      </c>
      <c r="D2" s="46" t="s">
        <v>4212</v>
      </c>
      <c r="E2" s="48" t="s">
        <v>4227</v>
      </c>
      <c r="F2" s="47" t="s">
        <v>4198</v>
      </c>
      <c r="G2" s="46" t="s">
        <v>4213</v>
      </c>
      <c r="H2" s="48" t="s">
        <v>4227</v>
      </c>
      <c r="I2" s="47" t="s">
        <v>4199</v>
      </c>
      <c r="J2" s="46" t="s">
        <v>4214</v>
      </c>
      <c r="K2" s="48" t="s">
        <v>4227</v>
      </c>
      <c r="L2" s="47" t="s">
        <v>4200</v>
      </c>
      <c r="M2" s="46" t="s">
        <v>4215</v>
      </c>
      <c r="N2" s="48" t="s">
        <v>4227</v>
      </c>
      <c r="O2" s="47" t="s">
        <v>4201</v>
      </c>
      <c r="P2" s="46" t="s">
        <v>4216</v>
      </c>
      <c r="Q2" s="48" t="s">
        <v>4227</v>
      </c>
      <c r="R2" s="47" t="s">
        <v>4228</v>
      </c>
      <c r="S2" s="46" t="s">
        <v>4229</v>
      </c>
      <c r="T2" s="48" t="s">
        <v>4227</v>
      </c>
      <c r="U2" s="47" t="s">
        <v>4202</v>
      </c>
      <c r="V2" s="46" t="s">
        <v>4217</v>
      </c>
      <c r="W2" s="48" t="s">
        <v>4227</v>
      </c>
      <c r="X2" s="47" t="s">
        <v>4203</v>
      </c>
      <c r="Y2" s="46" t="s">
        <v>4218</v>
      </c>
      <c r="Z2" s="48" t="s">
        <v>4227</v>
      </c>
      <c r="AA2" s="47" t="s">
        <v>4204</v>
      </c>
      <c r="AB2" s="46" t="s">
        <v>4219</v>
      </c>
      <c r="AC2" s="48" t="s">
        <v>4227</v>
      </c>
      <c r="AD2" s="47" t="s">
        <v>4205</v>
      </c>
      <c r="AE2" s="46" t="s">
        <v>4220</v>
      </c>
      <c r="AF2" s="48" t="s">
        <v>4227</v>
      </c>
      <c r="AG2" s="47" t="s">
        <v>4206</v>
      </c>
      <c r="AH2" s="46" t="s">
        <v>4221</v>
      </c>
      <c r="AI2" s="48" t="s">
        <v>4227</v>
      </c>
      <c r="AJ2" s="47" t="s">
        <v>4207</v>
      </c>
      <c r="AK2" s="46" t="s">
        <v>4222</v>
      </c>
      <c r="AL2" s="48" t="s">
        <v>4227</v>
      </c>
      <c r="AM2" s="47" t="s">
        <v>4208</v>
      </c>
      <c r="AN2" s="46" t="s">
        <v>4223</v>
      </c>
      <c r="AO2" s="48" t="s">
        <v>4227</v>
      </c>
      <c r="AP2" s="47" t="s">
        <v>4209</v>
      </c>
      <c r="AQ2" s="46" t="s">
        <v>4224</v>
      </c>
      <c r="AR2" s="48" t="s">
        <v>4227</v>
      </c>
      <c r="AS2" s="47" t="s">
        <v>4210</v>
      </c>
      <c r="AT2" s="46" t="s">
        <v>4225</v>
      </c>
      <c r="AU2" s="48" t="s">
        <v>4227</v>
      </c>
      <c r="AV2" s="47" t="s">
        <v>4211</v>
      </c>
      <c r="AW2" s="46" t="s">
        <v>4226</v>
      </c>
      <c r="AX2" s="48" t="s">
        <v>4227</v>
      </c>
    </row>
    <row r="3" spans="1:50" x14ac:dyDescent="0.25">
      <c r="A3" s="36">
        <v>0</v>
      </c>
      <c r="B3" s="37">
        <v>2.5</v>
      </c>
      <c r="C3" s="34">
        <f>COUNTIFS('Solid-Results'!H:H,"&gt;="&amp;Dashboard!$A3,'Solid-Results'!H:H,"&lt;="&amp;Dashboard!$B3)</f>
        <v>25</v>
      </c>
      <c r="D3" s="34">
        <f>COUNTIFS('Solid-Results'!H:H,"&gt;="&amp;Dashboard!$A3,'Solid-Results'!H:H,"&lt;="&amp;Dashboard!$B3,'Solid-Results'!AB:AB,"Green")</f>
        <v>7</v>
      </c>
      <c r="E3" s="37">
        <f>IFERROR(D3/C3,0)*100</f>
        <v>28.000000000000004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27</v>
      </c>
      <c r="J3" s="34">
        <f>COUNTIFS('Solid-Results'!J:J,"&gt;="&amp;Dashboard!$A3,'Solid-Results'!J:J,"&lt;="&amp;Dashboard!$B3,'Solid-Results'!AD:AD,"Green")</f>
        <v>11</v>
      </c>
      <c r="K3" s="37">
        <f>IFERROR(J3/I3,0)*100</f>
        <v>40.74074074074074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24</v>
      </c>
      <c r="S3" s="34">
        <f>COUNTIFS('Solid-Results'!M:M,"&gt;="&amp;Dashboard!$A3,'Solid-Results'!M:M,"&lt;="&amp;Dashboard!$B3,'Solid-Results'!AG:AG,"Green")</f>
        <v>16</v>
      </c>
      <c r="T3" s="37">
        <f>IFERROR(S3/R3,0)*100</f>
        <v>66.666666666666657</v>
      </c>
      <c r="U3" s="34">
        <f>COUNTIFS('Solid-Results'!N:N,"&gt;="&amp;Dashboard!$A3,'Solid-Results'!N:N,"&lt;="&amp;Dashboard!$B3)</f>
        <v>33</v>
      </c>
      <c r="V3" s="34">
        <f>COUNTIFS('Solid-Results'!N:N,"&gt;="&amp;Dashboard!$A3,'Solid-Results'!N:N,"&lt;="&amp;Dashboard!$B3,'Solid-Results'!AH:AH,"Green")</f>
        <v>3</v>
      </c>
      <c r="W3" s="37">
        <f>IFERROR(V3/U3,0)*100</f>
        <v>9.0909090909090917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29</v>
      </c>
      <c r="AB3" s="34">
        <f>COUNTIFS('Solid-Results'!P:P,"&gt;="&amp;Dashboard!$A3,'Solid-Results'!P:P,"&lt;="&amp;Dashboard!$B3,'Solid-Results'!AJ:AJ,"Green")</f>
        <v>8</v>
      </c>
      <c r="AC3" s="37">
        <f>IFERROR(AB3/AA3,0)*100</f>
        <v>27.586206896551722</v>
      </c>
      <c r="AD3" s="34">
        <f>COUNTIFS('Solid-Results'!Q:Q,"&gt;="&amp;Dashboard!$A3,'Solid-Results'!Q:Q,"&lt;="&amp;Dashboard!$B3)</f>
        <v>25</v>
      </c>
      <c r="AE3" s="34">
        <f>COUNTIFS('Solid-Results'!Q:Q,"&gt;="&amp;Dashboard!$A3,'Solid-Results'!Q:Q,"&lt;="&amp;Dashboard!$B3,'Solid-Results'!AK:AK,"Green")</f>
        <v>14</v>
      </c>
      <c r="AF3" s="37">
        <f>IFERROR(AE3/AD3,0)*100</f>
        <v>56.000000000000007</v>
      </c>
      <c r="AG3" s="34">
        <f>COUNTIFS('Solid-Results'!R:R,"&gt;="&amp;Dashboard!$A3,'Solid-Results'!R:R,"&lt;="&amp;Dashboard!$B3)</f>
        <v>24</v>
      </c>
      <c r="AH3" s="34">
        <f>COUNTIFS('Solid-Results'!R:R,"&gt;="&amp;Dashboard!$A3,'Solid-Results'!R:R,"&lt;="&amp;Dashboard!$B3,'Solid-Results'!AL:AL,"Green")</f>
        <v>21</v>
      </c>
      <c r="AI3" s="37">
        <f>IFERROR(AH3/AG3,0)*100</f>
        <v>87.5</v>
      </c>
      <c r="AJ3" s="34">
        <f>COUNTIFS('Solid-Results'!S:S,"&gt;="&amp;Dashboard!$A3,'Solid-Results'!S:S,"&lt;="&amp;Dashboard!$B3)</f>
        <v>25</v>
      </c>
      <c r="AK3" s="34">
        <f>COUNTIFS('Solid-Results'!S:S,"&gt;="&amp;Dashboard!$A3,'Solid-Results'!S:S,"&lt;="&amp;Dashboard!$B3,'Solid-Results'!AM:AM,"Green")</f>
        <v>15</v>
      </c>
      <c r="AL3" s="37">
        <f>IFERROR(AK3/AJ3,0)*100</f>
        <v>60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28</v>
      </c>
      <c r="AT3" s="34">
        <f>COUNTIFS('Solid-Results'!V:V,"&gt;="&amp;Dashboard!$A3,'Solid-Results'!V:V,"&lt;="&amp;Dashboard!$B3,'Solid-Results'!AP:AP,"Green")</f>
        <v>19</v>
      </c>
      <c r="AU3" s="37">
        <f>IFERROR(AT3/AS3,0)*100</f>
        <v>67.857142857142861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</row>
    <row r="4" spans="1:50" x14ac:dyDescent="0.25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0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1">IFERROR(G4/F4,0)*100</f>
        <v>0</v>
      </c>
      <c r="I4" s="34">
        <f>COUNTIFS('Solid-Results'!J:J,"&gt;="&amp;Dashboard!$A4,'Solid-Results'!J:J,"&lt;="&amp;Dashboard!$B4)</f>
        <v>1</v>
      </c>
      <c r="J4" s="34">
        <f>COUNTIFS('Solid-Results'!J:J,"&gt;="&amp;Dashboard!$A4,'Solid-Results'!J:J,"&lt;="&amp;Dashboard!$B4,'Solid-Results'!AD:AD,"Green")</f>
        <v>0</v>
      </c>
      <c r="K4" s="37">
        <f t="shared" ref="K4:K42" si="2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3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4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5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6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7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8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9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0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1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2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3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4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5">IFERROR(AW4/AV4,0)*100</f>
        <v>0</v>
      </c>
    </row>
    <row r="5" spans="1:50" x14ac:dyDescent="0.25">
      <c r="A5" s="38">
        <f t="shared" ref="A5:A42" si="16">B4+0.01</f>
        <v>5.01</v>
      </c>
      <c r="B5" s="37">
        <f t="shared" ref="B5:B22" si="17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0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1"/>
        <v>0</v>
      </c>
      <c r="I5" s="34">
        <f>COUNTIFS('Solid-Results'!J:J,"&gt;="&amp;Dashboard!$A5,'Solid-Results'!J:J,"&lt;="&amp;Dashboard!$B5)</f>
        <v>1</v>
      </c>
      <c r="J5" s="34">
        <f>COUNTIFS('Solid-Results'!J:J,"&gt;="&amp;Dashboard!$A5,'Solid-Results'!J:J,"&lt;="&amp;Dashboard!$B5,'Solid-Results'!AD:AD,"Green")</f>
        <v>0</v>
      </c>
      <c r="K5" s="37">
        <f t="shared" si="2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3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4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5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6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7"/>
        <v>0</v>
      </c>
      <c r="AA5" s="34">
        <f>COUNTIFS('Solid-Results'!P:P,"&gt;="&amp;Dashboard!$A5,'Solid-Results'!P:P,"&lt;="&amp;Dashboard!$B5)</f>
        <v>4</v>
      </c>
      <c r="AB5" s="34">
        <f>COUNTIFS('Solid-Results'!P:P,"&gt;="&amp;Dashboard!$A5,'Solid-Results'!P:P,"&lt;="&amp;Dashboard!$B5,'Solid-Results'!AJ:AJ,"Green")</f>
        <v>1</v>
      </c>
      <c r="AC5" s="37">
        <f t="shared" si="8"/>
        <v>25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9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0"/>
        <v>0</v>
      </c>
      <c r="AJ5" s="34">
        <f>COUNTIFS('Solid-Results'!S:S,"&gt;="&amp;Dashboard!$A5,'Solid-Results'!S:S,"&lt;="&amp;Dashboard!$B5)</f>
        <v>5</v>
      </c>
      <c r="AK5" s="34">
        <f>COUNTIFS('Solid-Results'!S:S,"&gt;="&amp;Dashboard!$A5,'Solid-Results'!S:S,"&lt;="&amp;Dashboard!$B5,'Solid-Results'!AM:AM,"Green")</f>
        <v>0</v>
      </c>
      <c r="AL5" s="37">
        <f t="shared" si="11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2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3"/>
        <v>0</v>
      </c>
      <c r="AS5" s="34">
        <f>COUNTIFS('Solid-Results'!V:V,"&gt;="&amp;Dashboard!$A5,'Solid-Results'!V:V,"&lt;="&amp;Dashboard!$B5)</f>
        <v>1</v>
      </c>
      <c r="AT5" s="34">
        <f>COUNTIFS('Solid-Results'!V:V,"&gt;="&amp;Dashboard!$A5,'Solid-Results'!V:V,"&lt;="&amp;Dashboard!$B5,'Solid-Results'!AP:AP,"Green")</f>
        <v>1</v>
      </c>
      <c r="AU5" s="37">
        <f t="shared" si="14"/>
        <v>100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5"/>
        <v>0</v>
      </c>
    </row>
    <row r="6" spans="1:50" x14ac:dyDescent="0.25">
      <c r="A6" s="38">
        <f t="shared" si="16"/>
        <v>7.51</v>
      </c>
      <c r="B6" s="37">
        <f t="shared" si="17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0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1"/>
        <v>0</v>
      </c>
      <c r="I6" s="34">
        <f>COUNTIFS('Solid-Results'!J:J,"&gt;="&amp;Dashboard!$A6,'Solid-Results'!J:J,"&lt;="&amp;Dashboard!$B6)</f>
        <v>4</v>
      </c>
      <c r="J6" s="34">
        <f>COUNTIFS('Solid-Results'!J:J,"&gt;="&amp;Dashboard!$A6,'Solid-Results'!J:J,"&lt;="&amp;Dashboard!$B6,'Solid-Results'!AD:AD,"Green")</f>
        <v>0</v>
      </c>
      <c r="K6" s="37">
        <f t="shared" si="2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3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4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5"/>
        <v>0</v>
      </c>
      <c r="U6" s="34">
        <f>COUNTIFS('Solid-Results'!N:N,"&gt;="&amp;Dashboard!$A6,'Solid-Results'!N:N,"&lt;="&amp;Dashboard!$B6)</f>
        <v>0</v>
      </c>
      <c r="V6" s="34">
        <f>COUNTIFS('Solid-Results'!N:N,"&gt;="&amp;Dashboard!$A6,'Solid-Results'!N:N,"&lt;="&amp;Dashboard!$B6,'Solid-Results'!AH:AH,"Green")</f>
        <v>0</v>
      </c>
      <c r="W6" s="37">
        <f t="shared" si="6"/>
        <v>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7"/>
        <v>0</v>
      </c>
      <c r="AA6" s="34">
        <f>COUNTIFS('Solid-Results'!P:P,"&gt;="&amp;Dashboard!$A6,'Solid-Results'!P:P,"&lt;="&amp;Dashboard!$B6)</f>
        <v>5</v>
      </c>
      <c r="AB6" s="34">
        <f>COUNTIFS('Solid-Results'!P:P,"&gt;="&amp;Dashboard!$A6,'Solid-Results'!P:P,"&lt;="&amp;Dashboard!$B6,'Solid-Results'!AJ:AJ,"Green")</f>
        <v>1</v>
      </c>
      <c r="AC6" s="37">
        <f t="shared" si="8"/>
        <v>20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9"/>
        <v>0</v>
      </c>
      <c r="AG6" s="34">
        <f>COUNTIFS('Solid-Results'!R:R,"&gt;="&amp;Dashboard!$A6,'Solid-Results'!R:R,"&lt;="&amp;Dashboard!$B6)</f>
        <v>1</v>
      </c>
      <c r="AH6" s="34">
        <f>COUNTIFS('Solid-Results'!R:R,"&gt;="&amp;Dashboard!$A6,'Solid-Results'!R:R,"&lt;="&amp;Dashboard!$B6,'Solid-Results'!AL:AL,"Green")</f>
        <v>1</v>
      </c>
      <c r="AI6" s="37">
        <f t="shared" si="10"/>
        <v>100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1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2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3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4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5"/>
        <v>0</v>
      </c>
    </row>
    <row r="7" spans="1:50" x14ac:dyDescent="0.25">
      <c r="A7" s="38">
        <f t="shared" si="16"/>
        <v>10.01</v>
      </c>
      <c r="B7" s="37">
        <f t="shared" si="17"/>
        <v>12.5</v>
      </c>
      <c r="C7" s="34">
        <f>COUNTIFS('Solid-Results'!H:H,"&gt;="&amp;Dashboard!$A7,'Solid-Results'!H:H,"&lt;="&amp;Dashboard!$B7)</f>
        <v>2</v>
      </c>
      <c r="D7" s="34">
        <f>COUNTIFS('Solid-Results'!H:H,"&gt;="&amp;Dashboard!$A7,'Solid-Results'!H:H,"&lt;="&amp;Dashboard!$B7,'Solid-Results'!AB:AB,"Green")</f>
        <v>0</v>
      </c>
      <c r="E7" s="37">
        <f t="shared" si="0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1"/>
        <v>0</v>
      </c>
      <c r="I7" s="34">
        <f>COUNTIFS('Solid-Results'!J:J,"&gt;="&amp;Dashboard!$A7,'Solid-Results'!J:J,"&lt;="&amp;Dashboard!$B7)</f>
        <v>6</v>
      </c>
      <c r="J7" s="34">
        <f>COUNTIFS('Solid-Results'!J:J,"&gt;="&amp;Dashboard!$A7,'Solid-Results'!J:J,"&lt;="&amp;Dashboard!$B7,'Solid-Results'!AD:AD,"Green")</f>
        <v>1</v>
      </c>
      <c r="K7" s="37">
        <f t="shared" si="2"/>
        <v>16.666666666666664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3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4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5"/>
        <v>0</v>
      </c>
      <c r="U7" s="34">
        <f>COUNTIFS('Solid-Results'!N:N,"&gt;="&amp;Dashboard!$A7,'Solid-Results'!N:N,"&lt;="&amp;Dashboard!$B7)</f>
        <v>1</v>
      </c>
      <c r="V7" s="34">
        <f>COUNTIFS('Solid-Results'!N:N,"&gt;="&amp;Dashboard!$A7,'Solid-Results'!N:N,"&lt;="&amp;Dashboard!$B7,'Solid-Results'!AH:AH,"Green")</f>
        <v>0</v>
      </c>
      <c r="W7" s="37">
        <f t="shared" si="6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7"/>
        <v>0</v>
      </c>
      <c r="AA7" s="34">
        <f>COUNTIFS('Solid-Results'!P:P,"&gt;="&amp;Dashboard!$A7,'Solid-Results'!P:P,"&lt;="&amp;Dashboard!$B7)</f>
        <v>18</v>
      </c>
      <c r="AB7" s="34">
        <f>COUNTIFS('Solid-Results'!P:P,"&gt;="&amp;Dashboard!$A7,'Solid-Results'!P:P,"&lt;="&amp;Dashboard!$B7,'Solid-Results'!AJ:AJ,"Green")</f>
        <v>4</v>
      </c>
      <c r="AC7" s="37">
        <f t="shared" si="8"/>
        <v>22.222222222222221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9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0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1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2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3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4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5"/>
        <v>0</v>
      </c>
    </row>
    <row r="8" spans="1:50" x14ac:dyDescent="0.25">
      <c r="A8" s="38">
        <f t="shared" si="16"/>
        <v>12.51</v>
      </c>
      <c r="B8" s="37">
        <f t="shared" si="17"/>
        <v>15</v>
      </c>
      <c r="C8" s="34">
        <f>COUNTIFS('Solid-Results'!H:H,"&gt;="&amp;Dashboard!$A8,'Solid-Results'!H:H,"&lt;="&amp;Dashboard!$B8)</f>
        <v>2</v>
      </c>
      <c r="D8" s="34">
        <f>COUNTIFS('Solid-Results'!H:H,"&gt;="&amp;Dashboard!$A8,'Solid-Results'!H:H,"&lt;="&amp;Dashboard!$B8,'Solid-Results'!AB:AB,"Green")</f>
        <v>1</v>
      </c>
      <c r="E8" s="37">
        <f t="shared" si="0"/>
        <v>50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1"/>
        <v>0</v>
      </c>
      <c r="I8" s="34">
        <f>COUNTIFS('Solid-Results'!J:J,"&gt;="&amp;Dashboard!$A8,'Solid-Results'!J:J,"&lt;="&amp;Dashboard!$B8)</f>
        <v>14</v>
      </c>
      <c r="J8" s="34">
        <f>COUNTIFS('Solid-Results'!J:J,"&gt;="&amp;Dashboard!$A8,'Solid-Results'!J:J,"&lt;="&amp;Dashboard!$B8,'Solid-Results'!AD:AD,"Green")</f>
        <v>0</v>
      </c>
      <c r="K8" s="37">
        <f t="shared" si="2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3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4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5"/>
        <v>0</v>
      </c>
      <c r="U8" s="34">
        <f>COUNTIFS('Solid-Results'!N:N,"&gt;="&amp;Dashboard!$A8,'Solid-Results'!N:N,"&lt;="&amp;Dashboard!$B8)</f>
        <v>5</v>
      </c>
      <c r="V8" s="34">
        <f>COUNTIFS('Solid-Results'!N:N,"&gt;="&amp;Dashboard!$A8,'Solid-Results'!N:N,"&lt;="&amp;Dashboard!$B8,'Solid-Results'!AH:AH,"Green")</f>
        <v>2</v>
      </c>
      <c r="W8" s="37">
        <f t="shared" si="6"/>
        <v>40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7"/>
        <v>0</v>
      </c>
      <c r="AA8" s="34">
        <f>COUNTIFS('Solid-Results'!P:P,"&gt;="&amp;Dashboard!$A8,'Solid-Results'!P:P,"&lt;="&amp;Dashboard!$B8)</f>
        <v>44</v>
      </c>
      <c r="AB8" s="34">
        <f>COUNTIFS('Solid-Results'!P:P,"&gt;="&amp;Dashboard!$A8,'Solid-Results'!P:P,"&lt;="&amp;Dashboard!$B8,'Solid-Results'!AJ:AJ,"Green")</f>
        <v>9</v>
      </c>
      <c r="AC8" s="37">
        <f t="shared" si="8"/>
        <v>20.454545454545457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9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0"/>
        <v>0</v>
      </c>
      <c r="AJ8" s="34">
        <f>COUNTIFS('Solid-Results'!S:S,"&gt;="&amp;Dashboard!$A8,'Solid-Results'!S:S,"&lt;="&amp;Dashboard!$B8)</f>
        <v>4</v>
      </c>
      <c r="AK8" s="34">
        <f>COUNTIFS('Solid-Results'!S:S,"&gt;="&amp;Dashboard!$A8,'Solid-Results'!S:S,"&lt;="&amp;Dashboard!$B8,'Solid-Results'!AM:AM,"Green")</f>
        <v>3</v>
      </c>
      <c r="AL8" s="37">
        <f t="shared" si="11"/>
        <v>75</v>
      </c>
      <c r="AM8" s="34">
        <f>COUNTIFS('Solid-Results'!T:T,"&gt;="&amp;Dashboard!$A8,'Solid-Results'!T:T,"&lt;="&amp;Dashboard!$B8)</f>
        <v>2</v>
      </c>
      <c r="AN8" s="34">
        <f>COUNTIFS('Solid-Results'!T:T,"&gt;="&amp;Dashboard!$A8,'Solid-Results'!T:T,"&lt;="&amp;Dashboard!$B8,'Solid-Results'!AN:AN,"Green")</f>
        <v>2</v>
      </c>
      <c r="AO8" s="37">
        <f t="shared" si="12"/>
        <v>100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3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4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5"/>
        <v>0</v>
      </c>
    </row>
    <row r="9" spans="1:50" x14ac:dyDescent="0.25">
      <c r="A9" s="38">
        <f t="shared" si="16"/>
        <v>15.01</v>
      </c>
      <c r="B9" s="37">
        <f t="shared" si="17"/>
        <v>17.5</v>
      </c>
      <c r="C9" s="34">
        <f>COUNTIFS('Solid-Results'!H:H,"&gt;="&amp;Dashboard!$A9,'Solid-Results'!H:H,"&lt;="&amp;Dashboard!$B9)</f>
        <v>4</v>
      </c>
      <c r="D9" s="34">
        <f>COUNTIFS('Solid-Results'!H:H,"&gt;="&amp;Dashboard!$A9,'Solid-Results'!H:H,"&lt;="&amp;Dashboard!$B9,'Solid-Results'!AB:AB,"Green")</f>
        <v>2</v>
      </c>
      <c r="E9" s="37">
        <f t="shared" si="0"/>
        <v>50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1"/>
        <v>0</v>
      </c>
      <c r="I9" s="34">
        <f>COUNTIFS('Solid-Results'!J:J,"&gt;="&amp;Dashboard!$A9,'Solid-Results'!J:J,"&lt;="&amp;Dashboard!$B9)</f>
        <v>30</v>
      </c>
      <c r="J9" s="34">
        <f>COUNTIFS('Solid-Results'!J:J,"&gt;="&amp;Dashboard!$A9,'Solid-Results'!J:J,"&lt;="&amp;Dashboard!$B9,'Solid-Results'!AD:AD,"Green")</f>
        <v>9</v>
      </c>
      <c r="K9" s="37">
        <f t="shared" si="2"/>
        <v>30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3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4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5"/>
        <v>0</v>
      </c>
      <c r="U9" s="34">
        <f>COUNTIFS('Solid-Results'!N:N,"&gt;="&amp;Dashboard!$A9,'Solid-Results'!N:N,"&lt;="&amp;Dashboard!$B9)</f>
        <v>15</v>
      </c>
      <c r="V9" s="34">
        <f>COUNTIFS('Solid-Results'!N:N,"&gt;="&amp;Dashboard!$A9,'Solid-Results'!N:N,"&lt;="&amp;Dashboard!$B9,'Solid-Results'!AH:AH,"Green")</f>
        <v>1</v>
      </c>
      <c r="W9" s="37">
        <f t="shared" si="6"/>
        <v>6.666666666666667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7"/>
        <v>0</v>
      </c>
      <c r="AA9" s="34">
        <f>COUNTIFS('Solid-Results'!P:P,"&gt;="&amp;Dashboard!$A9,'Solid-Results'!P:P,"&lt;="&amp;Dashboard!$B9)</f>
        <v>43</v>
      </c>
      <c r="AB9" s="34">
        <f>COUNTIFS('Solid-Results'!P:P,"&gt;="&amp;Dashboard!$A9,'Solid-Results'!P:P,"&lt;="&amp;Dashboard!$B9,'Solid-Results'!AJ:AJ,"Green")</f>
        <v>7</v>
      </c>
      <c r="AC9" s="37">
        <f t="shared" si="8"/>
        <v>16.279069767441861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9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0"/>
        <v>50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7">
        <f t="shared" si="11"/>
        <v>0</v>
      </c>
      <c r="AM9" s="34">
        <f>COUNTIFS('Solid-Results'!T:T,"&gt;="&amp;Dashboard!$A9,'Solid-Results'!T:T,"&lt;="&amp;Dashboard!$B9)</f>
        <v>2</v>
      </c>
      <c r="AN9" s="34">
        <f>COUNTIFS('Solid-Results'!T:T,"&gt;="&amp;Dashboard!$A9,'Solid-Results'!T:T,"&lt;="&amp;Dashboard!$B9,'Solid-Results'!AN:AN,"Green")</f>
        <v>0</v>
      </c>
      <c r="AO9" s="37">
        <f t="shared" si="12"/>
        <v>0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3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4"/>
        <v>100</v>
      </c>
      <c r="AV9" s="34">
        <f>COUNTIFS('Solid-Results'!W:W,"&gt;="&amp;Dashboard!$A9,'Solid-Results'!W:W,"&lt;="&amp;Dashboard!$B9)</f>
        <v>1</v>
      </c>
      <c r="AW9" s="34">
        <f>COUNTIFS('Solid-Results'!W:W,"&gt;="&amp;Dashboard!$A9,'Solid-Results'!W:W,"&lt;="&amp;Dashboard!$B9,'Solid-Results'!AQ:AQ,"Green")</f>
        <v>0</v>
      </c>
      <c r="AX9" s="37">
        <f t="shared" si="15"/>
        <v>0</v>
      </c>
    </row>
    <row r="10" spans="1:50" x14ac:dyDescent="0.25">
      <c r="A10" s="38">
        <f t="shared" si="16"/>
        <v>17.510000000000002</v>
      </c>
      <c r="B10" s="37">
        <f t="shared" si="17"/>
        <v>20</v>
      </c>
      <c r="C10" s="34">
        <f>COUNTIFS('Solid-Results'!H:H,"&gt;="&amp;Dashboard!$A10,'Solid-Results'!H:H,"&lt;="&amp;Dashboard!$B10)</f>
        <v>3</v>
      </c>
      <c r="D10" s="34">
        <f>COUNTIFS('Solid-Results'!H:H,"&gt;="&amp;Dashboard!$A10,'Solid-Results'!H:H,"&lt;="&amp;Dashboard!$B10,'Solid-Results'!AB:AB,"Green")</f>
        <v>1</v>
      </c>
      <c r="E10" s="37">
        <f t="shared" si="0"/>
        <v>33.333333333333329</v>
      </c>
      <c r="F10" s="34">
        <f>COUNTIFS('Solid-Results'!I:I,"&gt;="&amp;Dashboard!$A10,'Solid-Results'!I:I,"&lt;="&amp;Dashboard!$B10)</f>
        <v>2</v>
      </c>
      <c r="G10" s="34">
        <f>COUNTIFS('Solid-Results'!I:I,"&gt;="&amp;Dashboard!$A10,'Solid-Results'!I:I,"&lt;="&amp;Dashboard!$B10,'Solid-Results'!AC:AC,"Green")</f>
        <v>1</v>
      </c>
      <c r="H10" s="37">
        <f t="shared" si="1"/>
        <v>50</v>
      </c>
      <c r="I10" s="34">
        <f>COUNTIFS('Solid-Results'!J:J,"&gt;="&amp;Dashboard!$A10,'Solid-Results'!J:J,"&lt;="&amp;Dashboard!$B10)</f>
        <v>35</v>
      </c>
      <c r="J10" s="34">
        <f>COUNTIFS('Solid-Results'!J:J,"&gt;="&amp;Dashboard!$A10,'Solid-Results'!J:J,"&lt;="&amp;Dashboard!$B10,'Solid-Results'!AD:AD,"Green")</f>
        <v>8</v>
      </c>
      <c r="K10" s="37">
        <f t="shared" si="2"/>
        <v>22.857142857142858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3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4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5"/>
        <v>0</v>
      </c>
      <c r="U10" s="34">
        <f>COUNTIFS('Solid-Results'!N:N,"&gt;="&amp;Dashboard!$A10,'Solid-Results'!N:N,"&lt;="&amp;Dashboard!$B10)</f>
        <v>20</v>
      </c>
      <c r="V10" s="34">
        <f>COUNTIFS('Solid-Results'!N:N,"&gt;="&amp;Dashboard!$A10,'Solid-Results'!N:N,"&lt;="&amp;Dashboard!$B10,'Solid-Results'!AH:AH,"Green")</f>
        <v>6</v>
      </c>
      <c r="W10" s="37">
        <f t="shared" si="6"/>
        <v>30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7"/>
        <v>0</v>
      </c>
      <c r="AA10" s="34">
        <f>COUNTIFS('Solid-Results'!P:P,"&gt;="&amp;Dashboard!$A10,'Solid-Results'!P:P,"&lt;="&amp;Dashboard!$B10)</f>
        <v>45</v>
      </c>
      <c r="AB10" s="34">
        <f>COUNTIFS('Solid-Results'!P:P,"&gt;="&amp;Dashboard!$A10,'Solid-Results'!P:P,"&lt;="&amp;Dashboard!$B10,'Solid-Results'!AJ:AJ,"Green")</f>
        <v>5</v>
      </c>
      <c r="AC10" s="37">
        <f t="shared" si="8"/>
        <v>11.111111111111111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9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0"/>
        <v>0</v>
      </c>
      <c r="AJ10" s="34">
        <f>COUNTIFS('Solid-Results'!S:S,"&gt;="&amp;Dashboard!$A10,'Solid-Results'!S:S,"&lt;="&amp;Dashboard!$B10)</f>
        <v>4</v>
      </c>
      <c r="AK10" s="34">
        <f>COUNTIFS('Solid-Results'!S:S,"&gt;="&amp;Dashboard!$A10,'Solid-Results'!S:S,"&lt;="&amp;Dashboard!$B10,'Solid-Results'!AM:AM,"Green")</f>
        <v>1</v>
      </c>
      <c r="AL10" s="37">
        <f t="shared" si="11"/>
        <v>25</v>
      </c>
      <c r="AM10" s="34">
        <f>COUNTIFS('Solid-Results'!T:T,"&gt;="&amp;Dashboard!$A10,'Solid-Results'!T:T,"&lt;="&amp;Dashboard!$B10)</f>
        <v>6</v>
      </c>
      <c r="AN10" s="34">
        <f>COUNTIFS('Solid-Results'!T:T,"&gt;="&amp;Dashboard!$A10,'Solid-Results'!T:T,"&lt;="&amp;Dashboard!$B10,'Solid-Results'!AN:AN,"Green")</f>
        <v>1</v>
      </c>
      <c r="AO10" s="37">
        <f t="shared" si="12"/>
        <v>16.666666666666664</v>
      </c>
      <c r="AP10" s="34">
        <f>COUNTIFS('Solid-Results'!U:U,"&gt;="&amp;Dashboard!$A10,'Solid-Results'!U:U,"&lt;="&amp;Dashboard!$B10)</f>
        <v>2</v>
      </c>
      <c r="AQ10" s="34">
        <f>COUNTIFS('Solid-Results'!U:U,"&gt;="&amp;Dashboard!$A10,'Solid-Results'!U:U,"&lt;="&amp;Dashboard!$B10,'Solid-Results'!AO:AO,"Green")</f>
        <v>2</v>
      </c>
      <c r="AR10" s="37">
        <f t="shared" si="13"/>
        <v>100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4"/>
        <v>0</v>
      </c>
      <c r="AV10" s="34">
        <f>COUNTIFS('Solid-Results'!W:W,"&gt;="&amp;Dashboard!$A10,'Solid-Results'!W:W,"&lt;="&amp;Dashboard!$B10)</f>
        <v>2</v>
      </c>
      <c r="AW10" s="34">
        <f>COUNTIFS('Solid-Results'!W:W,"&gt;="&amp;Dashboard!$A10,'Solid-Results'!W:W,"&lt;="&amp;Dashboard!$B10,'Solid-Results'!AQ:AQ,"Green")</f>
        <v>1</v>
      </c>
      <c r="AX10" s="37">
        <f t="shared" si="15"/>
        <v>50</v>
      </c>
    </row>
    <row r="11" spans="1:50" x14ac:dyDescent="0.25">
      <c r="A11" s="38">
        <f t="shared" si="16"/>
        <v>20.010000000000002</v>
      </c>
      <c r="B11" s="37">
        <f t="shared" si="17"/>
        <v>22.5</v>
      </c>
      <c r="C11" s="34">
        <f>COUNTIFS('Solid-Results'!H:H,"&gt;="&amp;Dashboard!$A11,'Solid-Results'!H:H,"&lt;="&amp;Dashboard!$B11)</f>
        <v>13</v>
      </c>
      <c r="D11" s="34">
        <f>COUNTIFS('Solid-Results'!H:H,"&gt;="&amp;Dashboard!$A11,'Solid-Results'!H:H,"&lt;="&amp;Dashboard!$B11,'Solid-Results'!AB:AB,"Green")</f>
        <v>3</v>
      </c>
      <c r="E11" s="37">
        <f t="shared" si="0"/>
        <v>23.076923076923077</v>
      </c>
      <c r="F11" s="34">
        <f>COUNTIFS('Solid-Results'!I:I,"&gt;="&amp;Dashboard!$A11,'Solid-Results'!I:I,"&lt;="&amp;Dashboard!$B11)</f>
        <v>8</v>
      </c>
      <c r="G11" s="34">
        <f>COUNTIFS('Solid-Results'!I:I,"&gt;="&amp;Dashboard!$A11,'Solid-Results'!I:I,"&lt;="&amp;Dashboard!$B11,'Solid-Results'!AC:AC,"Green")</f>
        <v>0</v>
      </c>
      <c r="H11" s="37">
        <f t="shared" si="1"/>
        <v>0</v>
      </c>
      <c r="I11" s="34">
        <f>COUNTIFS('Solid-Results'!J:J,"&gt;="&amp;Dashboard!$A11,'Solid-Results'!J:J,"&lt;="&amp;Dashboard!$B11)</f>
        <v>47</v>
      </c>
      <c r="J11" s="34">
        <f>COUNTIFS('Solid-Results'!J:J,"&gt;="&amp;Dashboard!$A11,'Solid-Results'!J:J,"&lt;="&amp;Dashboard!$B11,'Solid-Results'!AD:AD,"Green")</f>
        <v>12</v>
      </c>
      <c r="K11" s="37">
        <f t="shared" si="2"/>
        <v>25.531914893617021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3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4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5"/>
        <v>0</v>
      </c>
      <c r="U11" s="34">
        <f>COUNTIFS('Solid-Results'!N:N,"&gt;="&amp;Dashboard!$A11,'Solid-Results'!N:N,"&lt;="&amp;Dashboard!$B11)</f>
        <v>26</v>
      </c>
      <c r="V11" s="34">
        <f>COUNTIFS('Solid-Results'!N:N,"&gt;="&amp;Dashboard!$A11,'Solid-Results'!N:N,"&lt;="&amp;Dashboard!$B11,'Solid-Results'!AH:AH,"Green")</f>
        <v>7</v>
      </c>
      <c r="W11" s="37">
        <f t="shared" si="6"/>
        <v>26.923076923076923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7"/>
        <v>0</v>
      </c>
      <c r="AA11" s="34">
        <f>COUNTIFS('Solid-Results'!P:P,"&gt;="&amp;Dashboard!$A11,'Solid-Results'!P:P,"&lt;="&amp;Dashboard!$B11)</f>
        <v>77</v>
      </c>
      <c r="AB11" s="34">
        <f>COUNTIFS('Solid-Results'!P:P,"&gt;="&amp;Dashboard!$A11,'Solid-Results'!P:P,"&lt;="&amp;Dashboard!$B11,'Solid-Results'!AJ:AJ,"Green")</f>
        <v>13</v>
      </c>
      <c r="AC11" s="37">
        <f t="shared" si="8"/>
        <v>16.883116883116884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9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0"/>
        <v>0</v>
      </c>
      <c r="AJ11" s="34">
        <f>COUNTIFS('Solid-Results'!S:S,"&gt;="&amp;Dashboard!$A11,'Solid-Results'!S:S,"&lt;="&amp;Dashboard!$B11)</f>
        <v>5</v>
      </c>
      <c r="AK11" s="34">
        <f>COUNTIFS('Solid-Results'!S:S,"&gt;="&amp;Dashboard!$A11,'Solid-Results'!S:S,"&lt;="&amp;Dashboard!$B11,'Solid-Results'!AM:AM,"Green")</f>
        <v>1</v>
      </c>
      <c r="AL11" s="37">
        <f t="shared" si="11"/>
        <v>20</v>
      </c>
      <c r="AM11" s="34">
        <f>COUNTIFS('Solid-Results'!T:T,"&gt;="&amp;Dashboard!$A11,'Solid-Results'!T:T,"&lt;="&amp;Dashboard!$B11)</f>
        <v>6</v>
      </c>
      <c r="AN11" s="34">
        <f>COUNTIFS('Solid-Results'!T:T,"&gt;="&amp;Dashboard!$A11,'Solid-Results'!T:T,"&lt;="&amp;Dashboard!$B11,'Solid-Results'!AN:AN,"Green")</f>
        <v>3</v>
      </c>
      <c r="AO11" s="37">
        <f t="shared" si="12"/>
        <v>50</v>
      </c>
      <c r="AP11" s="34">
        <f>COUNTIFS('Solid-Results'!U:U,"&gt;="&amp;Dashboard!$A11,'Solid-Results'!U:U,"&lt;="&amp;Dashboard!$B11)</f>
        <v>3</v>
      </c>
      <c r="AQ11" s="34">
        <f>COUNTIFS('Solid-Results'!U:U,"&gt;="&amp;Dashboard!$A11,'Solid-Results'!U:U,"&lt;="&amp;Dashboard!$B11,'Solid-Results'!AO:AO,"Green")</f>
        <v>1</v>
      </c>
      <c r="AR11" s="37">
        <f t="shared" si="13"/>
        <v>33.333333333333329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4"/>
        <v>100</v>
      </c>
      <c r="AV11" s="34">
        <f>COUNTIFS('Solid-Results'!W:W,"&gt;="&amp;Dashboard!$A11,'Solid-Results'!W:W,"&lt;="&amp;Dashboard!$B11)</f>
        <v>5</v>
      </c>
      <c r="AW11" s="34">
        <f>COUNTIFS('Solid-Results'!W:W,"&gt;="&amp;Dashboard!$A11,'Solid-Results'!W:W,"&lt;="&amp;Dashboard!$B11,'Solid-Results'!AQ:AQ,"Green")</f>
        <v>2</v>
      </c>
      <c r="AX11" s="37">
        <f t="shared" si="15"/>
        <v>40</v>
      </c>
    </row>
    <row r="12" spans="1:50" x14ac:dyDescent="0.25">
      <c r="A12" s="38">
        <f t="shared" si="16"/>
        <v>22.51</v>
      </c>
      <c r="B12" s="37">
        <f t="shared" si="17"/>
        <v>25</v>
      </c>
      <c r="C12" s="34">
        <f>COUNTIFS('Solid-Results'!H:H,"&gt;="&amp;Dashboard!$A12,'Solid-Results'!H:H,"&lt;="&amp;Dashboard!$B12)</f>
        <v>11</v>
      </c>
      <c r="D12" s="34">
        <f>COUNTIFS('Solid-Results'!H:H,"&gt;="&amp;Dashboard!$A12,'Solid-Results'!H:H,"&lt;="&amp;Dashboard!$B12,'Solid-Results'!AB:AB,"Green")</f>
        <v>4</v>
      </c>
      <c r="E12" s="37">
        <f t="shared" si="0"/>
        <v>36.363636363636367</v>
      </c>
      <c r="F12" s="34">
        <f>COUNTIFS('Solid-Results'!I:I,"&gt;="&amp;Dashboard!$A12,'Solid-Results'!I:I,"&lt;="&amp;Dashboard!$B12)</f>
        <v>56</v>
      </c>
      <c r="G12" s="34">
        <f>COUNTIFS('Solid-Results'!I:I,"&gt;="&amp;Dashboard!$A12,'Solid-Results'!I:I,"&lt;="&amp;Dashboard!$B12,'Solid-Results'!AC:AC,"Green")</f>
        <v>18</v>
      </c>
      <c r="H12" s="37">
        <f t="shared" si="1"/>
        <v>32.142857142857146</v>
      </c>
      <c r="I12" s="34">
        <f>COUNTIFS('Solid-Results'!J:J,"&gt;="&amp;Dashboard!$A12,'Solid-Results'!J:J,"&lt;="&amp;Dashboard!$B12)</f>
        <v>58</v>
      </c>
      <c r="J12" s="34">
        <f>COUNTIFS('Solid-Results'!J:J,"&gt;="&amp;Dashboard!$A12,'Solid-Results'!J:J,"&lt;="&amp;Dashboard!$B12,'Solid-Results'!AD:AD,"Green")</f>
        <v>12</v>
      </c>
      <c r="K12" s="37">
        <f t="shared" si="2"/>
        <v>20.689655172413794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3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4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7">
        <f t="shared" si="5"/>
        <v>0</v>
      </c>
      <c r="U12" s="34">
        <f>COUNTIFS('Solid-Results'!N:N,"&gt;="&amp;Dashboard!$A12,'Solid-Results'!N:N,"&lt;="&amp;Dashboard!$B12)</f>
        <v>47</v>
      </c>
      <c r="V12" s="34">
        <f>COUNTIFS('Solid-Results'!N:N,"&gt;="&amp;Dashboard!$A12,'Solid-Results'!N:N,"&lt;="&amp;Dashboard!$B12,'Solid-Results'!AH:AH,"Green")</f>
        <v>10</v>
      </c>
      <c r="W12" s="37">
        <f t="shared" si="6"/>
        <v>21.276595744680851</v>
      </c>
      <c r="X12" s="34">
        <f>COUNTIFS('Solid-Results'!O:O,"&gt;="&amp;Dashboard!$A12,'Solid-Results'!O:O,"&lt;="&amp;Dashboard!$B12)</f>
        <v>0</v>
      </c>
      <c r="Y12" s="34">
        <f>COUNTIFS('Solid-Results'!O:O,"&gt;="&amp;Dashboard!$A12,'Solid-Results'!O:O,"&lt;="&amp;Dashboard!$B12,'Solid-Results'!AI:AI,"Green")</f>
        <v>0</v>
      </c>
      <c r="Z12" s="37">
        <f t="shared" si="7"/>
        <v>0</v>
      </c>
      <c r="AA12" s="34">
        <f>COUNTIFS('Solid-Results'!P:P,"&gt;="&amp;Dashboard!$A12,'Solid-Results'!P:P,"&lt;="&amp;Dashboard!$B12)</f>
        <v>71</v>
      </c>
      <c r="AB12" s="34">
        <f>COUNTIFS('Solid-Results'!P:P,"&gt;="&amp;Dashboard!$A12,'Solid-Results'!P:P,"&lt;="&amp;Dashboard!$B12,'Solid-Results'!AJ:AJ,"Green")</f>
        <v>14</v>
      </c>
      <c r="AC12" s="37">
        <f t="shared" si="8"/>
        <v>19.718309859154928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9"/>
        <v>0</v>
      </c>
      <c r="AG12" s="34">
        <f>COUNTIFS('Solid-Results'!R:R,"&gt;="&amp;Dashboard!$A12,'Solid-Results'!R:R,"&lt;="&amp;Dashboard!$B12)</f>
        <v>5</v>
      </c>
      <c r="AH12" s="34">
        <f>COUNTIFS('Solid-Results'!R:R,"&gt;="&amp;Dashboard!$A12,'Solid-Results'!R:R,"&lt;="&amp;Dashboard!$B12,'Solid-Results'!AL:AL,"Green")</f>
        <v>2</v>
      </c>
      <c r="AI12" s="37">
        <f t="shared" si="10"/>
        <v>40</v>
      </c>
      <c r="AJ12" s="34">
        <f>COUNTIFS('Solid-Results'!S:S,"&gt;="&amp;Dashboard!$A12,'Solid-Results'!S:S,"&lt;="&amp;Dashboard!$B12)</f>
        <v>7</v>
      </c>
      <c r="AK12" s="34">
        <f>COUNTIFS('Solid-Results'!S:S,"&gt;="&amp;Dashboard!$A12,'Solid-Results'!S:S,"&lt;="&amp;Dashboard!$B12,'Solid-Results'!AM:AM,"Green")</f>
        <v>2</v>
      </c>
      <c r="AL12" s="37">
        <f t="shared" si="11"/>
        <v>28.571428571428569</v>
      </c>
      <c r="AM12" s="34">
        <f>COUNTIFS('Solid-Results'!T:T,"&gt;="&amp;Dashboard!$A12,'Solid-Results'!T:T,"&lt;="&amp;Dashboard!$B12)</f>
        <v>13</v>
      </c>
      <c r="AN12" s="34">
        <f>COUNTIFS('Solid-Results'!T:T,"&gt;="&amp;Dashboard!$A12,'Solid-Results'!T:T,"&lt;="&amp;Dashboard!$B12,'Solid-Results'!AN:AN,"Green")</f>
        <v>6</v>
      </c>
      <c r="AO12" s="37">
        <f t="shared" si="12"/>
        <v>46.153846153846153</v>
      </c>
      <c r="AP12" s="34">
        <f>COUNTIFS('Solid-Results'!U:U,"&gt;="&amp;Dashboard!$A12,'Solid-Results'!U:U,"&lt;="&amp;Dashboard!$B12)</f>
        <v>4</v>
      </c>
      <c r="AQ12" s="34">
        <f>COUNTIFS('Solid-Results'!U:U,"&gt;="&amp;Dashboard!$A12,'Solid-Results'!U:U,"&lt;="&amp;Dashboard!$B12,'Solid-Results'!AO:AO,"Green")</f>
        <v>2</v>
      </c>
      <c r="AR12" s="37">
        <f t="shared" si="13"/>
        <v>50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4"/>
        <v>0</v>
      </c>
      <c r="AV12" s="34">
        <f>COUNTIFS('Solid-Results'!W:W,"&gt;="&amp;Dashboard!$A12,'Solid-Results'!W:W,"&lt;="&amp;Dashboard!$B12)</f>
        <v>9</v>
      </c>
      <c r="AW12" s="34">
        <f>COUNTIFS('Solid-Results'!W:W,"&gt;="&amp;Dashboard!$A12,'Solid-Results'!W:W,"&lt;="&amp;Dashboard!$B12,'Solid-Results'!AQ:AQ,"Green")</f>
        <v>5</v>
      </c>
      <c r="AX12" s="37">
        <f t="shared" si="15"/>
        <v>55.555555555555557</v>
      </c>
    </row>
    <row r="13" spans="1:50" x14ac:dyDescent="0.25">
      <c r="A13" s="38">
        <f t="shared" si="16"/>
        <v>25.01</v>
      </c>
      <c r="B13" s="37">
        <f t="shared" si="17"/>
        <v>27.5</v>
      </c>
      <c r="C13" s="34">
        <f>COUNTIFS('Solid-Results'!H:H,"&gt;="&amp;Dashboard!$A13,'Solid-Results'!H:H,"&lt;="&amp;Dashboard!$B13)</f>
        <v>12</v>
      </c>
      <c r="D13" s="34">
        <f>COUNTIFS('Solid-Results'!H:H,"&gt;="&amp;Dashboard!$A13,'Solid-Results'!H:H,"&lt;="&amp;Dashboard!$B13,'Solid-Results'!AB:AB,"Green")</f>
        <v>1</v>
      </c>
      <c r="E13" s="37">
        <f t="shared" si="0"/>
        <v>8.3333333333333321</v>
      </c>
      <c r="F13" s="34">
        <f>COUNTIFS('Solid-Results'!I:I,"&gt;="&amp;Dashboard!$A13,'Solid-Results'!I:I,"&lt;="&amp;Dashboard!$B13)</f>
        <v>154</v>
      </c>
      <c r="G13" s="34">
        <f>COUNTIFS('Solid-Results'!I:I,"&gt;="&amp;Dashboard!$A13,'Solid-Results'!I:I,"&lt;="&amp;Dashboard!$B13,'Solid-Results'!AC:AC,"Green")</f>
        <v>35</v>
      </c>
      <c r="H13" s="37">
        <f t="shared" si="1"/>
        <v>22.727272727272727</v>
      </c>
      <c r="I13" s="34">
        <f>COUNTIFS('Solid-Results'!J:J,"&gt;="&amp;Dashboard!$A13,'Solid-Results'!J:J,"&lt;="&amp;Dashboard!$B13)</f>
        <v>67</v>
      </c>
      <c r="J13" s="34">
        <f>COUNTIFS('Solid-Results'!J:J,"&gt;="&amp;Dashboard!$A13,'Solid-Results'!J:J,"&lt;="&amp;Dashboard!$B13,'Solid-Results'!AD:AD,"Green")</f>
        <v>18</v>
      </c>
      <c r="K13" s="37">
        <f t="shared" si="2"/>
        <v>26.865671641791046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3"/>
        <v>0</v>
      </c>
      <c r="O13" s="34">
        <f>COUNTIFS('Solid-Results'!L:L,"&gt;="&amp;Dashboard!$A13,'Solid-Results'!L:L,"&lt;="&amp;Dashboard!$B13)</f>
        <v>3</v>
      </c>
      <c r="P13" s="34">
        <f>COUNTIFS('Solid-Results'!L:L,"&gt;="&amp;Dashboard!$A13,'Solid-Results'!L:L,"&lt;="&amp;Dashboard!$B13,'Solid-Results'!AF:AF,"Green")</f>
        <v>3</v>
      </c>
      <c r="Q13" s="37">
        <f t="shared" si="4"/>
        <v>100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5"/>
        <v>0</v>
      </c>
      <c r="U13" s="34">
        <f>COUNTIFS('Solid-Results'!N:N,"&gt;="&amp;Dashboard!$A13,'Solid-Results'!N:N,"&lt;="&amp;Dashboard!$B13)</f>
        <v>50</v>
      </c>
      <c r="V13" s="34">
        <f>COUNTIFS('Solid-Results'!N:N,"&gt;="&amp;Dashboard!$A13,'Solid-Results'!N:N,"&lt;="&amp;Dashboard!$B13,'Solid-Results'!AH:AH,"Green")</f>
        <v>14</v>
      </c>
      <c r="W13" s="37">
        <f t="shared" si="6"/>
        <v>28.000000000000004</v>
      </c>
      <c r="X13" s="34">
        <f>COUNTIFS('Solid-Results'!O:O,"&gt;="&amp;Dashboard!$A13,'Solid-Results'!O:O,"&lt;="&amp;Dashboard!$B13)</f>
        <v>0</v>
      </c>
      <c r="Y13" s="34">
        <f>COUNTIFS('Solid-Results'!O:O,"&gt;="&amp;Dashboard!$A13,'Solid-Results'!O:O,"&lt;="&amp;Dashboard!$B13,'Solid-Results'!AI:AI,"Green")</f>
        <v>0</v>
      </c>
      <c r="Z13" s="37">
        <f t="shared" si="7"/>
        <v>0</v>
      </c>
      <c r="AA13" s="34">
        <f>COUNTIFS('Solid-Results'!P:P,"&gt;="&amp;Dashboard!$A13,'Solid-Results'!P:P,"&lt;="&amp;Dashboard!$B13)</f>
        <v>56</v>
      </c>
      <c r="AB13" s="34">
        <f>COUNTIFS('Solid-Results'!P:P,"&gt;="&amp;Dashboard!$A13,'Solid-Results'!P:P,"&lt;="&amp;Dashboard!$B13,'Solid-Results'!AJ:AJ,"Green")</f>
        <v>11</v>
      </c>
      <c r="AC13" s="37">
        <f t="shared" si="8"/>
        <v>19.642857142857142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9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0"/>
        <v>0</v>
      </c>
      <c r="AJ13" s="34">
        <f>COUNTIFS('Solid-Results'!S:S,"&gt;="&amp;Dashboard!$A13,'Solid-Results'!S:S,"&lt;="&amp;Dashboard!$B13)</f>
        <v>14</v>
      </c>
      <c r="AK13" s="34">
        <f>COUNTIFS('Solid-Results'!S:S,"&gt;="&amp;Dashboard!$A13,'Solid-Results'!S:S,"&lt;="&amp;Dashboard!$B13,'Solid-Results'!AM:AM,"Green")</f>
        <v>4</v>
      </c>
      <c r="AL13" s="37">
        <f t="shared" si="11"/>
        <v>28.571428571428569</v>
      </c>
      <c r="AM13" s="34">
        <f>COUNTIFS('Solid-Results'!T:T,"&gt;="&amp;Dashboard!$A13,'Solid-Results'!T:T,"&lt;="&amp;Dashboard!$B13)</f>
        <v>11</v>
      </c>
      <c r="AN13" s="34">
        <f>COUNTIFS('Solid-Results'!T:T,"&gt;="&amp;Dashboard!$A13,'Solid-Results'!T:T,"&lt;="&amp;Dashboard!$B13,'Solid-Results'!AN:AN,"Green")</f>
        <v>2</v>
      </c>
      <c r="AO13" s="37">
        <f t="shared" si="12"/>
        <v>18.181818181818183</v>
      </c>
      <c r="AP13" s="34">
        <f>COUNTIFS('Solid-Results'!U:U,"&gt;="&amp;Dashboard!$A13,'Solid-Results'!U:U,"&lt;="&amp;Dashboard!$B13)</f>
        <v>4</v>
      </c>
      <c r="AQ13" s="34">
        <f>COUNTIFS('Solid-Results'!U:U,"&gt;="&amp;Dashboard!$A13,'Solid-Results'!U:U,"&lt;="&amp;Dashboard!$B13,'Solid-Results'!AO:AO,"Green")</f>
        <v>2</v>
      </c>
      <c r="AR13" s="37">
        <f t="shared" si="13"/>
        <v>50</v>
      </c>
      <c r="AS13" s="34">
        <f>COUNTIFS('Solid-Results'!V:V,"&gt;="&amp;Dashboard!$A13,'Solid-Results'!V:V,"&lt;="&amp;Dashboard!$B13)</f>
        <v>1</v>
      </c>
      <c r="AT13" s="34">
        <f>COUNTIFS('Solid-Results'!V:V,"&gt;="&amp;Dashboard!$A13,'Solid-Results'!V:V,"&lt;="&amp;Dashboard!$B13,'Solid-Results'!AP:AP,"Green")</f>
        <v>0</v>
      </c>
      <c r="AU13" s="37">
        <f t="shared" si="14"/>
        <v>0</v>
      </c>
      <c r="AV13" s="34">
        <f>COUNTIFS('Solid-Results'!W:W,"&gt;="&amp;Dashboard!$A13,'Solid-Results'!W:W,"&lt;="&amp;Dashboard!$B13)</f>
        <v>10</v>
      </c>
      <c r="AW13" s="34">
        <f>COUNTIFS('Solid-Results'!W:W,"&gt;="&amp;Dashboard!$A13,'Solid-Results'!W:W,"&lt;="&amp;Dashboard!$B13,'Solid-Results'!AQ:AQ,"Green")</f>
        <v>4</v>
      </c>
      <c r="AX13" s="37">
        <f t="shared" si="15"/>
        <v>40</v>
      </c>
    </row>
    <row r="14" spans="1:50" x14ac:dyDescent="0.25">
      <c r="A14" s="38">
        <f t="shared" si="16"/>
        <v>27.51</v>
      </c>
      <c r="B14" s="37">
        <f t="shared" si="17"/>
        <v>30</v>
      </c>
      <c r="C14" s="34">
        <f>COUNTIFS('Solid-Results'!H:H,"&gt;="&amp;Dashboard!$A14,'Solid-Results'!H:H,"&lt;="&amp;Dashboard!$B14)</f>
        <v>10</v>
      </c>
      <c r="D14" s="34">
        <f>COUNTIFS('Solid-Results'!H:H,"&gt;="&amp;Dashboard!$A14,'Solid-Results'!H:H,"&lt;="&amp;Dashboard!$B14,'Solid-Results'!AB:AB,"Green")</f>
        <v>4</v>
      </c>
      <c r="E14" s="37">
        <f t="shared" si="0"/>
        <v>40</v>
      </c>
      <c r="F14" s="34">
        <f>COUNTIFS('Solid-Results'!I:I,"&gt;="&amp;Dashboard!$A14,'Solid-Results'!I:I,"&lt;="&amp;Dashboard!$B14)</f>
        <v>132</v>
      </c>
      <c r="G14" s="34">
        <f>COUNTIFS('Solid-Results'!I:I,"&gt;="&amp;Dashboard!$A14,'Solid-Results'!I:I,"&lt;="&amp;Dashboard!$B14,'Solid-Results'!AC:AC,"Green")</f>
        <v>44</v>
      </c>
      <c r="H14" s="37">
        <f t="shared" si="1"/>
        <v>33.333333333333329</v>
      </c>
      <c r="I14" s="34">
        <f>COUNTIFS('Solid-Results'!J:J,"&gt;="&amp;Dashboard!$A14,'Solid-Results'!J:J,"&lt;="&amp;Dashboard!$B14)</f>
        <v>57</v>
      </c>
      <c r="J14" s="34">
        <f>COUNTIFS('Solid-Results'!J:J,"&gt;="&amp;Dashboard!$A14,'Solid-Results'!J:J,"&lt;="&amp;Dashboard!$B14,'Solid-Results'!AD:AD,"Green")</f>
        <v>17</v>
      </c>
      <c r="K14" s="37">
        <f t="shared" si="2"/>
        <v>29.82456140350877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7">
        <f t="shared" si="3"/>
        <v>0</v>
      </c>
      <c r="O14" s="34">
        <f>COUNTIFS('Solid-Results'!L:L,"&gt;="&amp;Dashboard!$A14,'Solid-Results'!L:L,"&lt;="&amp;Dashboard!$B14)</f>
        <v>2</v>
      </c>
      <c r="P14" s="34">
        <f>COUNTIFS('Solid-Results'!L:L,"&gt;="&amp;Dashboard!$A14,'Solid-Results'!L:L,"&lt;="&amp;Dashboard!$B14,'Solid-Results'!AF:AF,"Green")</f>
        <v>0</v>
      </c>
      <c r="Q14" s="37">
        <f t="shared" si="4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7">
        <f t="shared" si="5"/>
        <v>0</v>
      </c>
      <c r="U14" s="34">
        <f>COUNTIFS('Solid-Results'!N:N,"&gt;="&amp;Dashboard!$A14,'Solid-Results'!N:N,"&lt;="&amp;Dashboard!$B14)</f>
        <v>46</v>
      </c>
      <c r="V14" s="34">
        <f>COUNTIFS('Solid-Results'!N:N,"&gt;="&amp;Dashboard!$A14,'Solid-Results'!N:N,"&lt;="&amp;Dashboard!$B14,'Solid-Results'!AH:AH,"Green")</f>
        <v>14</v>
      </c>
      <c r="W14" s="37">
        <f t="shared" si="6"/>
        <v>30.434782608695656</v>
      </c>
      <c r="X14" s="34">
        <f>COUNTIFS('Solid-Results'!O:O,"&gt;="&amp;Dashboard!$A14,'Solid-Results'!O:O,"&lt;="&amp;Dashboard!$B14)</f>
        <v>4</v>
      </c>
      <c r="Y14" s="34">
        <f>COUNTIFS('Solid-Results'!O:O,"&gt;="&amp;Dashboard!$A14,'Solid-Results'!O:O,"&lt;="&amp;Dashboard!$B14,'Solid-Results'!AI:AI,"Green")</f>
        <v>2</v>
      </c>
      <c r="Z14" s="37">
        <f t="shared" si="7"/>
        <v>50</v>
      </c>
      <c r="AA14" s="34">
        <f>COUNTIFS('Solid-Results'!P:P,"&gt;="&amp;Dashboard!$A14,'Solid-Results'!P:P,"&lt;="&amp;Dashboard!$B14)</f>
        <v>43</v>
      </c>
      <c r="AB14" s="34">
        <f>COUNTIFS('Solid-Results'!P:P,"&gt;="&amp;Dashboard!$A14,'Solid-Results'!P:P,"&lt;="&amp;Dashboard!$B14,'Solid-Results'!AJ:AJ,"Green")</f>
        <v>6</v>
      </c>
      <c r="AC14" s="37">
        <f t="shared" si="8"/>
        <v>13.953488372093023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9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0"/>
        <v>0</v>
      </c>
      <c r="AJ14" s="34">
        <f>COUNTIFS('Solid-Results'!S:S,"&gt;="&amp;Dashboard!$A14,'Solid-Results'!S:S,"&lt;="&amp;Dashboard!$B14)</f>
        <v>14</v>
      </c>
      <c r="AK14" s="34">
        <f>COUNTIFS('Solid-Results'!S:S,"&gt;="&amp;Dashboard!$A14,'Solid-Results'!S:S,"&lt;="&amp;Dashboard!$B14,'Solid-Results'!AM:AM,"Green")</f>
        <v>3</v>
      </c>
      <c r="AL14" s="37">
        <f t="shared" si="11"/>
        <v>21.428571428571427</v>
      </c>
      <c r="AM14" s="34">
        <f>COUNTIFS('Solid-Results'!T:T,"&gt;="&amp;Dashboard!$A14,'Solid-Results'!T:T,"&lt;="&amp;Dashboard!$B14)</f>
        <v>17</v>
      </c>
      <c r="AN14" s="34">
        <f>COUNTIFS('Solid-Results'!T:T,"&gt;="&amp;Dashboard!$A14,'Solid-Results'!T:T,"&lt;="&amp;Dashboard!$B14,'Solid-Results'!AN:AN,"Green")</f>
        <v>6</v>
      </c>
      <c r="AO14" s="37">
        <f t="shared" si="12"/>
        <v>35.294117647058826</v>
      </c>
      <c r="AP14" s="34">
        <f>COUNTIFS('Solid-Results'!U:U,"&gt;="&amp;Dashboard!$A14,'Solid-Results'!U:U,"&lt;="&amp;Dashboard!$B14)</f>
        <v>12</v>
      </c>
      <c r="AQ14" s="34">
        <f>COUNTIFS('Solid-Results'!U:U,"&gt;="&amp;Dashboard!$A14,'Solid-Results'!U:U,"&lt;="&amp;Dashboard!$B14,'Solid-Results'!AO:AO,"Green")</f>
        <v>8</v>
      </c>
      <c r="AR14" s="37">
        <f t="shared" si="13"/>
        <v>66.666666666666657</v>
      </c>
      <c r="AS14" s="34">
        <f>COUNTIFS('Solid-Results'!V:V,"&gt;="&amp;Dashboard!$A14,'Solid-Results'!V:V,"&lt;="&amp;Dashboard!$B14)</f>
        <v>3</v>
      </c>
      <c r="AT14" s="34">
        <f>COUNTIFS('Solid-Results'!V:V,"&gt;="&amp;Dashboard!$A14,'Solid-Results'!V:V,"&lt;="&amp;Dashboard!$B14,'Solid-Results'!AP:AP,"Green")</f>
        <v>1</v>
      </c>
      <c r="AU14" s="37">
        <f t="shared" si="14"/>
        <v>33.333333333333329</v>
      </c>
      <c r="AV14" s="34">
        <f>COUNTIFS('Solid-Results'!W:W,"&gt;="&amp;Dashboard!$A14,'Solid-Results'!W:W,"&lt;="&amp;Dashboard!$B14)</f>
        <v>19</v>
      </c>
      <c r="AW14" s="34">
        <f>COUNTIFS('Solid-Results'!W:W,"&gt;="&amp;Dashboard!$A14,'Solid-Results'!W:W,"&lt;="&amp;Dashboard!$B14,'Solid-Results'!AQ:AQ,"Green")</f>
        <v>8</v>
      </c>
      <c r="AX14" s="37">
        <f t="shared" si="15"/>
        <v>42.105263157894733</v>
      </c>
    </row>
    <row r="15" spans="1:50" x14ac:dyDescent="0.25">
      <c r="A15" s="38">
        <f t="shared" si="16"/>
        <v>30.01</v>
      </c>
      <c r="B15" s="37">
        <f t="shared" si="17"/>
        <v>32.5</v>
      </c>
      <c r="C15" s="34">
        <f>COUNTIFS('Solid-Results'!H:H,"&gt;="&amp;Dashboard!$A15,'Solid-Results'!H:H,"&lt;="&amp;Dashboard!$B15)</f>
        <v>27</v>
      </c>
      <c r="D15" s="34">
        <f>COUNTIFS('Solid-Results'!H:H,"&gt;="&amp;Dashboard!$A15,'Solid-Results'!H:H,"&lt;="&amp;Dashboard!$B15,'Solid-Results'!AB:AB,"Green")</f>
        <v>9</v>
      </c>
      <c r="E15" s="37">
        <f t="shared" si="0"/>
        <v>33.333333333333329</v>
      </c>
      <c r="F15" s="34">
        <f>COUNTIFS('Solid-Results'!I:I,"&gt;="&amp;Dashboard!$A15,'Solid-Results'!I:I,"&lt;="&amp;Dashboard!$B15)</f>
        <v>88</v>
      </c>
      <c r="G15" s="34">
        <f>COUNTIFS('Solid-Results'!I:I,"&gt;="&amp;Dashboard!$A15,'Solid-Results'!I:I,"&lt;="&amp;Dashboard!$B15,'Solid-Results'!AC:AC,"Green")</f>
        <v>23</v>
      </c>
      <c r="H15" s="37">
        <f t="shared" si="1"/>
        <v>26.136363636363637</v>
      </c>
      <c r="I15" s="34">
        <f>COUNTIFS('Solid-Results'!J:J,"&gt;="&amp;Dashboard!$A15,'Solid-Results'!J:J,"&lt;="&amp;Dashboard!$B15)</f>
        <v>35</v>
      </c>
      <c r="J15" s="34">
        <f>COUNTIFS('Solid-Results'!J:J,"&gt;="&amp;Dashboard!$A15,'Solid-Results'!J:J,"&lt;="&amp;Dashboard!$B15,'Solid-Results'!AD:AD,"Green")</f>
        <v>10</v>
      </c>
      <c r="K15" s="37">
        <f t="shared" si="2"/>
        <v>28.571428571428569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3"/>
        <v>0</v>
      </c>
      <c r="O15" s="34">
        <f>COUNTIFS('Solid-Results'!L:L,"&gt;="&amp;Dashboard!$A15,'Solid-Results'!L:L,"&lt;="&amp;Dashboard!$B15)</f>
        <v>3</v>
      </c>
      <c r="P15" s="34">
        <f>COUNTIFS('Solid-Results'!L:L,"&gt;="&amp;Dashboard!$A15,'Solid-Results'!L:L,"&lt;="&amp;Dashboard!$B15,'Solid-Results'!AF:AF,"Green")</f>
        <v>0</v>
      </c>
      <c r="Q15" s="37">
        <f t="shared" si="4"/>
        <v>0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7">
        <f t="shared" si="5"/>
        <v>0</v>
      </c>
      <c r="U15" s="34">
        <f>COUNTIFS('Solid-Results'!N:N,"&gt;="&amp;Dashboard!$A15,'Solid-Results'!N:N,"&lt;="&amp;Dashboard!$B15)</f>
        <v>62</v>
      </c>
      <c r="V15" s="34">
        <f>COUNTIFS('Solid-Results'!N:N,"&gt;="&amp;Dashboard!$A15,'Solid-Results'!N:N,"&lt;="&amp;Dashboard!$B15,'Solid-Results'!AH:AH,"Green")</f>
        <v>22</v>
      </c>
      <c r="W15" s="37">
        <f t="shared" si="6"/>
        <v>35.483870967741936</v>
      </c>
      <c r="X15" s="34">
        <f>COUNTIFS('Solid-Results'!O:O,"&gt;="&amp;Dashboard!$A15,'Solid-Results'!O:O,"&lt;="&amp;Dashboard!$B15)</f>
        <v>8</v>
      </c>
      <c r="Y15" s="34">
        <f>COUNTIFS('Solid-Results'!O:O,"&gt;="&amp;Dashboard!$A15,'Solid-Results'!O:O,"&lt;="&amp;Dashboard!$B15,'Solid-Results'!AI:AI,"Green")</f>
        <v>3</v>
      </c>
      <c r="Z15" s="37">
        <f t="shared" si="7"/>
        <v>37.5</v>
      </c>
      <c r="AA15" s="34">
        <f>COUNTIFS('Solid-Results'!P:P,"&gt;="&amp;Dashboard!$A15,'Solid-Results'!P:P,"&lt;="&amp;Dashboard!$B15)</f>
        <v>42</v>
      </c>
      <c r="AB15" s="34">
        <f>COUNTIFS('Solid-Results'!P:P,"&gt;="&amp;Dashboard!$A15,'Solid-Results'!P:P,"&lt;="&amp;Dashboard!$B15,'Solid-Results'!AJ:AJ,"Green")</f>
        <v>12</v>
      </c>
      <c r="AC15" s="37">
        <f t="shared" si="8"/>
        <v>28.571428571428569</v>
      </c>
      <c r="AD15" s="34">
        <f>COUNTIFS('Solid-Results'!Q:Q,"&gt;="&amp;Dashboard!$A15,'Solid-Results'!Q:Q,"&lt;="&amp;Dashboard!$B15)</f>
        <v>3</v>
      </c>
      <c r="AE15" s="34">
        <f>COUNTIFS('Solid-Results'!Q:Q,"&gt;="&amp;Dashboard!$A15,'Solid-Results'!Q:Q,"&lt;="&amp;Dashboard!$B15,'Solid-Results'!AK:AK,"Green")</f>
        <v>3</v>
      </c>
      <c r="AF15" s="37">
        <f t="shared" si="9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0"/>
        <v>0</v>
      </c>
      <c r="AJ15" s="34">
        <f>COUNTIFS('Solid-Results'!S:S,"&gt;="&amp;Dashboard!$A15,'Solid-Results'!S:S,"&lt;="&amp;Dashboard!$B15)</f>
        <v>23</v>
      </c>
      <c r="AK15" s="34">
        <f>COUNTIFS('Solid-Results'!S:S,"&gt;="&amp;Dashboard!$A15,'Solid-Results'!S:S,"&lt;="&amp;Dashboard!$B15,'Solid-Results'!AM:AM,"Green")</f>
        <v>9</v>
      </c>
      <c r="AL15" s="37">
        <f t="shared" si="11"/>
        <v>39.130434782608695</v>
      </c>
      <c r="AM15" s="34">
        <f>COUNTIFS('Solid-Results'!T:T,"&gt;="&amp;Dashboard!$A15,'Solid-Results'!T:T,"&lt;="&amp;Dashboard!$B15)</f>
        <v>10</v>
      </c>
      <c r="AN15" s="34">
        <f>COUNTIFS('Solid-Results'!T:T,"&gt;="&amp;Dashboard!$A15,'Solid-Results'!T:T,"&lt;="&amp;Dashboard!$B15,'Solid-Results'!AN:AN,"Green")</f>
        <v>6</v>
      </c>
      <c r="AO15" s="37">
        <f t="shared" si="12"/>
        <v>60</v>
      </c>
      <c r="AP15" s="34">
        <f>COUNTIFS('Solid-Results'!U:U,"&gt;="&amp;Dashboard!$A15,'Solid-Results'!U:U,"&lt;="&amp;Dashboard!$B15)</f>
        <v>10</v>
      </c>
      <c r="AQ15" s="34">
        <f>COUNTIFS('Solid-Results'!U:U,"&gt;="&amp;Dashboard!$A15,'Solid-Results'!U:U,"&lt;="&amp;Dashboard!$B15,'Solid-Results'!AO:AO,"Green")</f>
        <v>4</v>
      </c>
      <c r="AR15" s="37">
        <f t="shared" si="13"/>
        <v>40</v>
      </c>
      <c r="AS15" s="34">
        <f>COUNTIFS('Solid-Results'!V:V,"&gt;="&amp;Dashboard!$A15,'Solid-Results'!V:V,"&lt;="&amp;Dashboard!$B15)</f>
        <v>9</v>
      </c>
      <c r="AT15" s="34">
        <f>COUNTIFS('Solid-Results'!V:V,"&gt;="&amp;Dashboard!$A15,'Solid-Results'!V:V,"&lt;="&amp;Dashboard!$B15,'Solid-Results'!AP:AP,"Green")</f>
        <v>4</v>
      </c>
      <c r="AU15" s="37">
        <f t="shared" si="14"/>
        <v>44.444444444444443</v>
      </c>
      <c r="AV15" s="34">
        <f>COUNTIFS('Solid-Results'!W:W,"&gt;="&amp;Dashboard!$A15,'Solid-Results'!W:W,"&lt;="&amp;Dashboard!$B15)</f>
        <v>21</v>
      </c>
      <c r="AW15" s="34">
        <f>COUNTIFS('Solid-Results'!W:W,"&gt;="&amp;Dashboard!$A15,'Solid-Results'!W:W,"&lt;="&amp;Dashboard!$B15,'Solid-Results'!AQ:AQ,"Green")</f>
        <v>10</v>
      </c>
      <c r="AX15" s="37">
        <f t="shared" si="15"/>
        <v>47.619047619047613</v>
      </c>
    </row>
    <row r="16" spans="1:50" x14ac:dyDescent="0.25">
      <c r="A16" s="38">
        <f t="shared" si="16"/>
        <v>32.51</v>
      </c>
      <c r="B16" s="37">
        <f t="shared" si="17"/>
        <v>35</v>
      </c>
      <c r="C16" s="34">
        <f>COUNTIFS('Solid-Results'!H:H,"&gt;="&amp;Dashboard!$A16,'Solid-Results'!H:H,"&lt;="&amp;Dashboard!$B16)</f>
        <v>27</v>
      </c>
      <c r="D16" s="34">
        <f>COUNTIFS('Solid-Results'!H:H,"&gt;="&amp;Dashboard!$A16,'Solid-Results'!H:H,"&lt;="&amp;Dashboard!$B16,'Solid-Results'!AB:AB,"Green")</f>
        <v>10</v>
      </c>
      <c r="E16" s="37">
        <f t="shared" si="0"/>
        <v>37.037037037037038</v>
      </c>
      <c r="F16" s="34">
        <f>COUNTIFS('Solid-Results'!I:I,"&gt;="&amp;Dashboard!$A16,'Solid-Results'!I:I,"&lt;="&amp;Dashboard!$B16)</f>
        <v>41</v>
      </c>
      <c r="G16" s="34">
        <f>COUNTIFS('Solid-Results'!I:I,"&gt;="&amp;Dashboard!$A16,'Solid-Results'!I:I,"&lt;="&amp;Dashboard!$B16,'Solid-Results'!AC:AC,"Green")</f>
        <v>11</v>
      </c>
      <c r="H16" s="37">
        <f t="shared" si="1"/>
        <v>26.829268292682929</v>
      </c>
      <c r="I16" s="34">
        <f>COUNTIFS('Solid-Results'!J:J,"&gt;="&amp;Dashboard!$A16,'Solid-Results'!J:J,"&lt;="&amp;Dashboard!$B16)</f>
        <v>45</v>
      </c>
      <c r="J16" s="34">
        <f>COUNTIFS('Solid-Results'!J:J,"&gt;="&amp;Dashboard!$A16,'Solid-Results'!J:J,"&lt;="&amp;Dashboard!$B16,'Solid-Results'!AD:AD,"Green")</f>
        <v>15</v>
      </c>
      <c r="K16" s="37">
        <f t="shared" si="2"/>
        <v>33.333333333333329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7">
        <f t="shared" si="3"/>
        <v>0</v>
      </c>
      <c r="O16" s="34">
        <f>COUNTIFS('Solid-Results'!L:L,"&gt;="&amp;Dashboard!$A16,'Solid-Results'!L:L,"&lt;="&amp;Dashboard!$B16)</f>
        <v>5</v>
      </c>
      <c r="P16" s="34">
        <f>COUNTIFS('Solid-Results'!L:L,"&gt;="&amp;Dashboard!$A16,'Solid-Results'!L:L,"&lt;="&amp;Dashboard!$B16,'Solid-Results'!AF:AF,"Green")</f>
        <v>1</v>
      </c>
      <c r="Q16" s="37">
        <f t="shared" si="4"/>
        <v>20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7">
        <f t="shared" si="5"/>
        <v>0</v>
      </c>
      <c r="U16" s="34">
        <f>COUNTIFS('Solid-Results'!N:N,"&gt;="&amp;Dashboard!$A16,'Solid-Results'!N:N,"&lt;="&amp;Dashboard!$B16)</f>
        <v>47</v>
      </c>
      <c r="V16" s="34">
        <f>COUNTIFS('Solid-Results'!N:N,"&gt;="&amp;Dashboard!$A16,'Solid-Results'!N:N,"&lt;="&amp;Dashboard!$B16,'Solid-Results'!AH:AH,"Green")</f>
        <v>22</v>
      </c>
      <c r="W16" s="37">
        <f t="shared" si="6"/>
        <v>46.808510638297875</v>
      </c>
      <c r="X16" s="34">
        <f>COUNTIFS('Solid-Results'!O:O,"&gt;="&amp;Dashboard!$A16,'Solid-Results'!O:O,"&lt;="&amp;Dashboard!$B16)</f>
        <v>31</v>
      </c>
      <c r="Y16" s="34">
        <f>COUNTIFS('Solid-Results'!O:O,"&gt;="&amp;Dashboard!$A16,'Solid-Results'!O:O,"&lt;="&amp;Dashboard!$B16,'Solid-Results'!AI:AI,"Green")</f>
        <v>11</v>
      </c>
      <c r="Z16" s="37">
        <f t="shared" si="7"/>
        <v>35.483870967741936</v>
      </c>
      <c r="AA16" s="34">
        <f>COUNTIFS('Solid-Results'!P:P,"&gt;="&amp;Dashboard!$A16,'Solid-Results'!P:P,"&lt;="&amp;Dashboard!$B16)</f>
        <v>20</v>
      </c>
      <c r="AB16" s="34">
        <f>COUNTIFS('Solid-Results'!P:P,"&gt;="&amp;Dashboard!$A16,'Solid-Results'!P:P,"&lt;="&amp;Dashboard!$B16,'Solid-Results'!AJ:AJ,"Green")</f>
        <v>4</v>
      </c>
      <c r="AC16" s="37">
        <f t="shared" si="8"/>
        <v>20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9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0"/>
        <v>100</v>
      </c>
      <c r="AJ16" s="34">
        <f>COUNTIFS('Solid-Results'!S:S,"&gt;="&amp;Dashboard!$A16,'Solid-Results'!S:S,"&lt;="&amp;Dashboard!$B16)</f>
        <v>25</v>
      </c>
      <c r="AK16" s="34">
        <f>COUNTIFS('Solid-Results'!S:S,"&gt;="&amp;Dashboard!$A16,'Solid-Results'!S:S,"&lt;="&amp;Dashboard!$B16,'Solid-Results'!AM:AM,"Green")</f>
        <v>9</v>
      </c>
      <c r="AL16" s="37">
        <f t="shared" si="11"/>
        <v>36</v>
      </c>
      <c r="AM16" s="34">
        <f>COUNTIFS('Solid-Results'!T:T,"&gt;="&amp;Dashboard!$A16,'Solid-Results'!T:T,"&lt;="&amp;Dashboard!$B16)</f>
        <v>25</v>
      </c>
      <c r="AN16" s="34">
        <f>COUNTIFS('Solid-Results'!T:T,"&gt;="&amp;Dashboard!$A16,'Solid-Results'!T:T,"&lt;="&amp;Dashboard!$B16,'Solid-Results'!AN:AN,"Green")</f>
        <v>11</v>
      </c>
      <c r="AO16" s="37">
        <f t="shared" si="12"/>
        <v>44</v>
      </c>
      <c r="AP16" s="34">
        <f>COUNTIFS('Solid-Results'!U:U,"&gt;="&amp;Dashboard!$A16,'Solid-Results'!U:U,"&lt;="&amp;Dashboard!$B16)</f>
        <v>17</v>
      </c>
      <c r="AQ16" s="34">
        <f>COUNTIFS('Solid-Results'!U:U,"&gt;="&amp;Dashboard!$A16,'Solid-Results'!U:U,"&lt;="&amp;Dashboard!$B16,'Solid-Results'!AO:AO,"Green")</f>
        <v>8</v>
      </c>
      <c r="AR16" s="37">
        <f t="shared" si="13"/>
        <v>47.058823529411761</v>
      </c>
      <c r="AS16" s="34">
        <f>COUNTIFS('Solid-Results'!V:V,"&gt;="&amp;Dashboard!$A16,'Solid-Results'!V:V,"&lt;="&amp;Dashboard!$B16)</f>
        <v>11</v>
      </c>
      <c r="AT16" s="34">
        <f>COUNTIFS('Solid-Results'!V:V,"&gt;="&amp;Dashboard!$A16,'Solid-Results'!V:V,"&lt;="&amp;Dashboard!$B16,'Solid-Results'!AP:AP,"Green")</f>
        <v>6</v>
      </c>
      <c r="AU16" s="37">
        <f t="shared" si="14"/>
        <v>54.54545454545454</v>
      </c>
      <c r="AV16" s="34">
        <f>COUNTIFS('Solid-Results'!W:W,"&gt;="&amp;Dashboard!$A16,'Solid-Results'!W:W,"&lt;="&amp;Dashboard!$B16)</f>
        <v>27</v>
      </c>
      <c r="AW16" s="34">
        <f>COUNTIFS('Solid-Results'!W:W,"&gt;="&amp;Dashboard!$A16,'Solid-Results'!W:W,"&lt;="&amp;Dashboard!$B16,'Solid-Results'!AQ:AQ,"Green")</f>
        <v>12</v>
      </c>
      <c r="AX16" s="37">
        <f t="shared" si="15"/>
        <v>44.444444444444443</v>
      </c>
    </row>
    <row r="17" spans="1:50" x14ac:dyDescent="0.25">
      <c r="A17" s="38">
        <f t="shared" si="16"/>
        <v>35.01</v>
      </c>
      <c r="B17" s="37">
        <f t="shared" si="17"/>
        <v>37.5</v>
      </c>
      <c r="C17" s="34">
        <f>COUNTIFS('Solid-Results'!H:H,"&gt;="&amp;Dashboard!$A17,'Solid-Results'!H:H,"&lt;="&amp;Dashboard!$B17)</f>
        <v>40</v>
      </c>
      <c r="D17" s="34">
        <f>COUNTIFS('Solid-Results'!H:H,"&gt;="&amp;Dashboard!$A17,'Solid-Results'!H:H,"&lt;="&amp;Dashboard!$B17,'Solid-Results'!AB:AB,"Green")</f>
        <v>16</v>
      </c>
      <c r="E17" s="37">
        <f t="shared" si="0"/>
        <v>40</v>
      </c>
      <c r="F17" s="34">
        <f>COUNTIFS('Solid-Results'!I:I,"&gt;="&amp;Dashboard!$A17,'Solid-Results'!I:I,"&lt;="&amp;Dashboard!$B17)</f>
        <v>16</v>
      </c>
      <c r="G17" s="34">
        <f>COUNTIFS('Solid-Results'!I:I,"&gt;="&amp;Dashboard!$A17,'Solid-Results'!I:I,"&lt;="&amp;Dashboard!$B17,'Solid-Results'!AC:AC,"Green")</f>
        <v>5</v>
      </c>
      <c r="H17" s="37">
        <f t="shared" si="1"/>
        <v>31.25</v>
      </c>
      <c r="I17" s="34">
        <f>COUNTIFS('Solid-Results'!J:J,"&gt;="&amp;Dashboard!$A17,'Solid-Results'!J:J,"&lt;="&amp;Dashboard!$B17)</f>
        <v>30</v>
      </c>
      <c r="J17" s="34">
        <f>COUNTIFS('Solid-Results'!J:J,"&gt;="&amp;Dashboard!$A17,'Solid-Results'!J:J,"&lt;="&amp;Dashboard!$B17,'Solid-Results'!AD:AD,"Green")</f>
        <v>9</v>
      </c>
      <c r="K17" s="37">
        <f t="shared" si="2"/>
        <v>30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7">
        <f t="shared" si="3"/>
        <v>0</v>
      </c>
      <c r="O17" s="34">
        <f>COUNTIFS('Solid-Results'!L:L,"&gt;="&amp;Dashboard!$A17,'Solid-Results'!L:L,"&lt;="&amp;Dashboard!$B17)</f>
        <v>6</v>
      </c>
      <c r="P17" s="34">
        <f>COUNTIFS('Solid-Results'!L:L,"&gt;="&amp;Dashboard!$A17,'Solid-Results'!L:L,"&lt;="&amp;Dashboard!$B17,'Solid-Results'!AF:AF,"Green")</f>
        <v>2</v>
      </c>
      <c r="Q17" s="37">
        <f t="shared" si="4"/>
        <v>33.333333333333329</v>
      </c>
      <c r="R17" s="34">
        <f>COUNTIFS('Solid-Results'!M:M,"&gt;="&amp;Dashboard!$A17,'Solid-Results'!M:M,"&lt;="&amp;Dashboard!$B17)</f>
        <v>1</v>
      </c>
      <c r="S17" s="34">
        <f>COUNTIFS('Solid-Results'!M:M,"&gt;="&amp;Dashboard!$A17,'Solid-Results'!M:M,"&lt;="&amp;Dashboard!$B17,'Solid-Results'!AG:AG,"Green")</f>
        <v>1</v>
      </c>
      <c r="T17" s="37">
        <f t="shared" si="5"/>
        <v>100</v>
      </c>
      <c r="U17" s="34">
        <f>COUNTIFS('Solid-Results'!N:N,"&gt;="&amp;Dashboard!$A17,'Solid-Results'!N:N,"&lt;="&amp;Dashboard!$B17)</f>
        <v>42</v>
      </c>
      <c r="V17" s="34">
        <f>COUNTIFS('Solid-Results'!N:N,"&gt;="&amp;Dashboard!$A17,'Solid-Results'!N:N,"&lt;="&amp;Dashboard!$B17,'Solid-Results'!AH:AH,"Green")</f>
        <v>12</v>
      </c>
      <c r="W17" s="37">
        <f t="shared" si="6"/>
        <v>28.571428571428569</v>
      </c>
      <c r="X17" s="34">
        <f>COUNTIFS('Solid-Results'!O:O,"&gt;="&amp;Dashboard!$A17,'Solid-Results'!O:O,"&lt;="&amp;Dashboard!$B17)</f>
        <v>35</v>
      </c>
      <c r="Y17" s="34">
        <f>COUNTIFS('Solid-Results'!O:O,"&gt;="&amp;Dashboard!$A17,'Solid-Results'!O:O,"&lt;="&amp;Dashboard!$B17,'Solid-Results'!AI:AI,"Green")</f>
        <v>16</v>
      </c>
      <c r="Z17" s="37">
        <f t="shared" si="7"/>
        <v>45.714285714285715</v>
      </c>
      <c r="AA17" s="34">
        <f>COUNTIFS('Solid-Results'!P:P,"&gt;="&amp;Dashboard!$A17,'Solid-Results'!P:P,"&lt;="&amp;Dashboard!$B17)</f>
        <v>11</v>
      </c>
      <c r="AB17" s="34">
        <f>COUNTIFS('Solid-Results'!P:P,"&gt;="&amp;Dashboard!$A17,'Solid-Results'!P:P,"&lt;="&amp;Dashboard!$B17,'Solid-Results'!AJ:AJ,"Green")</f>
        <v>5</v>
      </c>
      <c r="AC17" s="37">
        <f t="shared" si="8"/>
        <v>45.454545454545453</v>
      </c>
      <c r="AD17" s="34">
        <f>COUNTIFS('Solid-Results'!Q:Q,"&gt;="&amp;Dashboard!$A17,'Solid-Results'!Q:Q,"&lt;="&amp;Dashboard!$B17)</f>
        <v>0</v>
      </c>
      <c r="AE17" s="34">
        <f>COUNTIFS('Solid-Results'!Q:Q,"&gt;="&amp;Dashboard!$A17,'Solid-Results'!Q:Q,"&lt;="&amp;Dashboard!$B17,'Solid-Results'!AK:AK,"Green")</f>
        <v>0</v>
      </c>
      <c r="AF17" s="37">
        <f t="shared" si="9"/>
        <v>0</v>
      </c>
      <c r="AG17" s="34">
        <f>COUNTIFS('Solid-Results'!R:R,"&gt;="&amp;Dashboard!$A17,'Solid-Results'!R:R,"&lt;="&amp;Dashboard!$B17)</f>
        <v>4</v>
      </c>
      <c r="AH17" s="34">
        <f>COUNTIFS('Solid-Results'!R:R,"&gt;="&amp;Dashboard!$A17,'Solid-Results'!R:R,"&lt;="&amp;Dashboard!$B17,'Solid-Results'!AL:AL,"Green")</f>
        <v>4</v>
      </c>
      <c r="AI17" s="37">
        <f t="shared" si="10"/>
        <v>100</v>
      </c>
      <c r="AJ17" s="34">
        <f>COUNTIFS('Solid-Results'!S:S,"&gt;="&amp;Dashboard!$A17,'Solid-Results'!S:S,"&lt;="&amp;Dashboard!$B17)</f>
        <v>22</v>
      </c>
      <c r="AK17" s="34">
        <f>COUNTIFS('Solid-Results'!S:S,"&gt;="&amp;Dashboard!$A17,'Solid-Results'!S:S,"&lt;="&amp;Dashboard!$B17,'Solid-Results'!AM:AM,"Green")</f>
        <v>10</v>
      </c>
      <c r="AL17" s="37">
        <f t="shared" si="11"/>
        <v>45.454545454545453</v>
      </c>
      <c r="AM17" s="34">
        <f>COUNTIFS('Solid-Results'!T:T,"&gt;="&amp;Dashboard!$A17,'Solid-Results'!T:T,"&lt;="&amp;Dashboard!$B17)</f>
        <v>20</v>
      </c>
      <c r="AN17" s="34">
        <f>COUNTIFS('Solid-Results'!T:T,"&gt;="&amp;Dashboard!$A17,'Solid-Results'!T:T,"&lt;="&amp;Dashboard!$B17,'Solid-Results'!AN:AN,"Green")</f>
        <v>7</v>
      </c>
      <c r="AO17" s="37">
        <f t="shared" si="12"/>
        <v>35</v>
      </c>
      <c r="AP17" s="34">
        <f>COUNTIFS('Solid-Results'!U:U,"&gt;="&amp;Dashboard!$A17,'Solid-Results'!U:U,"&lt;="&amp;Dashboard!$B17)</f>
        <v>10</v>
      </c>
      <c r="AQ17" s="34">
        <f>COUNTIFS('Solid-Results'!U:U,"&gt;="&amp;Dashboard!$A17,'Solid-Results'!U:U,"&lt;="&amp;Dashboard!$B17,'Solid-Results'!AO:AO,"Green")</f>
        <v>9</v>
      </c>
      <c r="AR17" s="37">
        <f t="shared" si="13"/>
        <v>90</v>
      </c>
      <c r="AS17" s="34">
        <f>COUNTIFS('Solid-Results'!V:V,"&gt;="&amp;Dashboard!$A17,'Solid-Results'!V:V,"&lt;="&amp;Dashboard!$B17)</f>
        <v>22</v>
      </c>
      <c r="AT17" s="34">
        <f>COUNTIFS('Solid-Results'!V:V,"&gt;="&amp;Dashboard!$A17,'Solid-Results'!V:V,"&lt;="&amp;Dashboard!$B17,'Solid-Results'!AP:AP,"Green")</f>
        <v>6</v>
      </c>
      <c r="AU17" s="37">
        <f t="shared" si="14"/>
        <v>27.27272727272727</v>
      </c>
      <c r="AV17" s="34">
        <f>COUNTIFS('Solid-Results'!W:W,"&gt;="&amp;Dashboard!$A17,'Solid-Results'!W:W,"&lt;="&amp;Dashboard!$B17)</f>
        <v>19</v>
      </c>
      <c r="AW17" s="34">
        <f>COUNTIFS('Solid-Results'!W:W,"&gt;="&amp;Dashboard!$A17,'Solid-Results'!W:W,"&lt;="&amp;Dashboard!$B17,'Solid-Results'!AQ:AQ,"Green")</f>
        <v>8</v>
      </c>
      <c r="AX17" s="37">
        <f t="shared" si="15"/>
        <v>42.105263157894733</v>
      </c>
    </row>
    <row r="18" spans="1:50" x14ac:dyDescent="0.25">
      <c r="A18" s="38">
        <f t="shared" si="16"/>
        <v>37.51</v>
      </c>
      <c r="B18" s="37">
        <f t="shared" si="17"/>
        <v>40</v>
      </c>
      <c r="C18" s="34">
        <f>COUNTIFS('Solid-Results'!H:H,"&gt;="&amp;Dashboard!$A18,'Solid-Results'!H:H,"&lt;="&amp;Dashboard!$B18)</f>
        <v>41</v>
      </c>
      <c r="D18" s="34">
        <f>COUNTIFS('Solid-Results'!H:H,"&gt;="&amp;Dashboard!$A18,'Solid-Results'!H:H,"&lt;="&amp;Dashboard!$B18,'Solid-Results'!AB:AB,"Green")</f>
        <v>18</v>
      </c>
      <c r="E18" s="37">
        <f t="shared" si="0"/>
        <v>43.902439024390247</v>
      </c>
      <c r="F18" s="34">
        <f>COUNTIFS('Solid-Results'!I:I,"&gt;="&amp;Dashboard!$A18,'Solid-Results'!I:I,"&lt;="&amp;Dashboard!$B18)</f>
        <v>6</v>
      </c>
      <c r="G18" s="34">
        <f>COUNTIFS('Solid-Results'!I:I,"&gt;="&amp;Dashboard!$A18,'Solid-Results'!I:I,"&lt;="&amp;Dashboard!$B18,'Solid-Results'!AC:AC,"Green")</f>
        <v>4</v>
      </c>
      <c r="H18" s="37">
        <f t="shared" si="1"/>
        <v>66.666666666666657</v>
      </c>
      <c r="I18" s="34">
        <f>COUNTIFS('Solid-Results'!J:J,"&gt;="&amp;Dashboard!$A18,'Solid-Results'!J:J,"&lt;="&amp;Dashboard!$B18)</f>
        <v>25</v>
      </c>
      <c r="J18" s="34">
        <f>COUNTIFS('Solid-Results'!J:J,"&gt;="&amp;Dashboard!$A18,'Solid-Results'!J:J,"&lt;="&amp;Dashboard!$B18,'Solid-Results'!AD:AD,"Green")</f>
        <v>8</v>
      </c>
      <c r="K18" s="37">
        <f t="shared" si="2"/>
        <v>32</v>
      </c>
      <c r="L18" s="34">
        <f>COUNTIFS('Solid-Results'!K:K,"&gt;="&amp;Dashboard!$A18,'Solid-Results'!K:K,"&lt;="&amp;Dashboard!$B18)</f>
        <v>0</v>
      </c>
      <c r="M18" s="34">
        <f>COUNTIFS('Solid-Results'!K:K,"&gt;="&amp;Dashboard!$A18,'Solid-Results'!K:K,"&lt;="&amp;Dashboard!$B18,'Solid-Results'!AE:AE,"Green")</f>
        <v>0</v>
      </c>
      <c r="N18" s="37">
        <f t="shared" si="3"/>
        <v>0</v>
      </c>
      <c r="O18" s="34">
        <f>COUNTIFS('Solid-Results'!L:L,"&gt;="&amp;Dashboard!$A18,'Solid-Results'!L:L,"&lt;="&amp;Dashboard!$B18)</f>
        <v>15</v>
      </c>
      <c r="P18" s="34">
        <f>COUNTIFS('Solid-Results'!L:L,"&gt;="&amp;Dashboard!$A18,'Solid-Results'!L:L,"&lt;="&amp;Dashboard!$B18,'Solid-Results'!AF:AF,"Green")</f>
        <v>8</v>
      </c>
      <c r="Q18" s="37">
        <f t="shared" si="4"/>
        <v>53.333333333333336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7">
        <f t="shared" si="5"/>
        <v>0</v>
      </c>
      <c r="U18" s="34">
        <f>COUNTIFS('Solid-Results'!N:N,"&gt;="&amp;Dashboard!$A18,'Solid-Results'!N:N,"&lt;="&amp;Dashboard!$B18)</f>
        <v>40</v>
      </c>
      <c r="V18" s="34">
        <f>COUNTIFS('Solid-Results'!N:N,"&gt;="&amp;Dashboard!$A18,'Solid-Results'!N:N,"&lt;="&amp;Dashboard!$B18,'Solid-Results'!AH:AH,"Green")</f>
        <v>18</v>
      </c>
      <c r="W18" s="37">
        <f t="shared" si="6"/>
        <v>45</v>
      </c>
      <c r="X18" s="34">
        <f>COUNTIFS('Solid-Results'!O:O,"&gt;="&amp;Dashboard!$A18,'Solid-Results'!O:O,"&lt;="&amp;Dashboard!$B18)</f>
        <v>60</v>
      </c>
      <c r="Y18" s="34">
        <f>COUNTIFS('Solid-Results'!O:O,"&gt;="&amp;Dashboard!$A18,'Solid-Results'!O:O,"&lt;="&amp;Dashboard!$B18,'Solid-Results'!AI:AI,"Green")</f>
        <v>22</v>
      </c>
      <c r="Z18" s="37">
        <f t="shared" si="7"/>
        <v>36.666666666666664</v>
      </c>
      <c r="AA18" s="34">
        <f>COUNTIFS('Solid-Results'!P:P,"&gt;="&amp;Dashboard!$A18,'Solid-Results'!P:P,"&lt;="&amp;Dashboard!$B18)</f>
        <v>11</v>
      </c>
      <c r="AB18" s="34">
        <f>COUNTIFS('Solid-Results'!P:P,"&gt;="&amp;Dashboard!$A18,'Solid-Results'!P:P,"&lt;="&amp;Dashboard!$B18,'Solid-Results'!AJ:AJ,"Green")</f>
        <v>5</v>
      </c>
      <c r="AC18" s="37">
        <f t="shared" si="8"/>
        <v>45.454545454545453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9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0"/>
        <v>0</v>
      </c>
      <c r="AJ18" s="34">
        <f>COUNTIFS('Solid-Results'!S:S,"&gt;="&amp;Dashboard!$A18,'Solid-Results'!S:S,"&lt;="&amp;Dashboard!$B18)</f>
        <v>27</v>
      </c>
      <c r="AK18" s="34">
        <f>COUNTIFS('Solid-Results'!S:S,"&gt;="&amp;Dashboard!$A18,'Solid-Results'!S:S,"&lt;="&amp;Dashboard!$B18,'Solid-Results'!AM:AM,"Green")</f>
        <v>9</v>
      </c>
      <c r="AL18" s="37">
        <f t="shared" si="11"/>
        <v>33.333333333333329</v>
      </c>
      <c r="AM18" s="34">
        <f>COUNTIFS('Solid-Results'!T:T,"&gt;="&amp;Dashboard!$A18,'Solid-Results'!T:T,"&lt;="&amp;Dashboard!$B18)</f>
        <v>21</v>
      </c>
      <c r="AN18" s="34">
        <f>COUNTIFS('Solid-Results'!T:T,"&gt;="&amp;Dashboard!$A18,'Solid-Results'!T:T,"&lt;="&amp;Dashboard!$B18,'Solid-Results'!AN:AN,"Green")</f>
        <v>8</v>
      </c>
      <c r="AO18" s="37">
        <f t="shared" si="12"/>
        <v>38.095238095238095</v>
      </c>
      <c r="AP18" s="34">
        <f>COUNTIFS('Solid-Results'!U:U,"&gt;="&amp;Dashboard!$A18,'Solid-Results'!U:U,"&lt;="&amp;Dashboard!$B18)</f>
        <v>17</v>
      </c>
      <c r="AQ18" s="34">
        <f>COUNTIFS('Solid-Results'!U:U,"&gt;="&amp;Dashboard!$A18,'Solid-Results'!U:U,"&lt;="&amp;Dashboard!$B18,'Solid-Results'!AO:AO,"Green")</f>
        <v>13</v>
      </c>
      <c r="AR18" s="37">
        <f t="shared" si="13"/>
        <v>76.470588235294116</v>
      </c>
      <c r="AS18" s="34">
        <f>COUNTIFS('Solid-Results'!V:V,"&gt;="&amp;Dashboard!$A18,'Solid-Results'!V:V,"&lt;="&amp;Dashboard!$B18)</f>
        <v>26</v>
      </c>
      <c r="AT18" s="34">
        <f>COUNTIFS('Solid-Results'!V:V,"&gt;="&amp;Dashboard!$A18,'Solid-Results'!V:V,"&lt;="&amp;Dashboard!$B18,'Solid-Results'!AP:AP,"Green")</f>
        <v>10</v>
      </c>
      <c r="AU18" s="37">
        <f t="shared" si="14"/>
        <v>38.461538461538467</v>
      </c>
      <c r="AV18" s="34">
        <f>COUNTIFS('Solid-Results'!W:W,"&gt;="&amp;Dashboard!$A18,'Solid-Results'!W:W,"&lt;="&amp;Dashboard!$B18)</f>
        <v>34</v>
      </c>
      <c r="AW18" s="34">
        <f>COUNTIFS('Solid-Results'!W:W,"&gt;="&amp;Dashboard!$A18,'Solid-Results'!W:W,"&lt;="&amp;Dashboard!$B18,'Solid-Results'!AQ:AQ,"Green")</f>
        <v>14</v>
      </c>
      <c r="AX18" s="37">
        <f t="shared" si="15"/>
        <v>41.17647058823529</v>
      </c>
    </row>
    <row r="19" spans="1:50" x14ac:dyDescent="0.25">
      <c r="A19" s="38">
        <f t="shared" si="16"/>
        <v>40.01</v>
      </c>
      <c r="B19" s="37">
        <f t="shared" si="17"/>
        <v>42.5</v>
      </c>
      <c r="C19" s="34">
        <f>COUNTIFS('Solid-Results'!H:H,"&gt;="&amp;Dashboard!$A19,'Solid-Results'!H:H,"&lt;="&amp;Dashboard!$B19)</f>
        <v>44</v>
      </c>
      <c r="D19" s="34">
        <f>COUNTIFS('Solid-Results'!H:H,"&gt;="&amp;Dashboard!$A19,'Solid-Results'!H:H,"&lt;="&amp;Dashboard!$B19,'Solid-Results'!AB:AB,"Green")</f>
        <v>16</v>
      </c>
      <c r="E19" s="37">
        <f t="shared" si="0"/>
        <v>36.363636363636367</v>
      </c>
      <c r="F19" s="34">
        <f>COUNTIFS('Solid-Results'!I:I,"&gt;="&amp;Dashboard!$A19,'Solid-Results'!I:I,"&lt;="&amp;Dashboard!$B19)</f>
        <v>1</v>
      </c>
      <c r="G19" s="34">
        <f>COUNTIFS('Solid-Results'!I:I,"&gt;="&amp;Dashboard!$A19,'Solid-Results'!I:I,"&lt;="&amp;Dashboard!$B19,'Solid-Results'!AC:AC,"Green")</f>
        <v>0</v>
      </c>
      <c r="H19" s="37">
        <f t="shared" si="1"/>
        <v>0</v>
      </c>
      <c r="I19" s="34">
        <f>COUNTIFS('Solid-Results'!J:J,"&gt;="&amp;Dashboard!$A19,'Solid-Results'!J:J,"&lt;="&amp;Dashboard!$B19)</f>
        <v>12</v>
      </c>
      <c r="J19" s="34">
        <f>COUNTIFS('Solid-Results'!J:J,"&gt;="&amp;Dashboard!$A19,'Solid-Results'!J:J,"&lt;="&amp;Dashboard!$B19,'Solid-Results'!AD:AD,"Green")</f>
        <v>2</v>
      </c>
      <c r="K19" s="37">
        <f t="shared" si="2"/>
        <v>16.666666666666664</v>
      </c>
      <c r="L19" s="34">
        <f>COUNTIFS('Solid-Results'!K:K,"&gt;="&amp;Dashboard!$A19,'Solid-Results'!K:K,"&lt;="&amp;Dashboard!$B19)</f>
        <v>2</v>
      </c>
      <c r="M19" s="34">
        <f>COUNTIFS('Solid-Results'!K:K,"&gt;="&amp;Dashboard!$A19,'Solid-Results'!K:K,"&lt;="&amp;Dashboard!$B19,'Solid-Results'!AE:AE,"Green")</f>
        <v>0</v>
      </c>
      <c r="N19" s="37">
        <f t="shared" si="3"/>
        <v>0</v>
      </c>
      <c r="O19" s="34">
        <f>COUNTIFS('Solid-Results'!L:L,"&gt;="&amp;Dashboard!$A19,'Solid-Results'!L:L,"&lt;="&amp;Dashboard!$B19)</f>
        <v>12</v>
      </c>
      <c r="P19" s="34">
        <f>COUNTIFS('Solid-Results'!L:L,"&gt;="&amp;Dashboard!$A19,'Solid-Results'!L:L,"&lt;="&amp;Dashboard!$B19,'Solid-Results'!AF:AF,"Green")</f>
        <v>5</v>
      </c>
      <c r="Q19" s="37">
        <f t="shared" si="4"/>
        <v>41.666666666666671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7">
        <f t="shared" si="5"/>
        <v>0</v>
      </c>
      <c r="U19" s="34">
        <f>COUNTIFS('Solid-Results'!N:N,"&gt;="&amp;Dashboard!$A19,'Solid-Results'!N:N,"&lt;="&amp;Dashboard!$B19)</f>
        <v>30</v>
      </c>
      <c r="V19" s="34">
        <f>COUNTIFS('Solid-Results'!N:N,"&gt;="&amp;Dashboard!$A19,'Solid-Results'!N:N,"&lt;="&amp;Dashboard!$B19,'Solid-Results'!AH:AH,"Green")</f>
        <v>8</v>
      </c>
      <c r="W19" s="37">
        <f t="shared" si="6"/>
        <v>26.666666666666668</v>
      </c>
      <c r="X19" s="34">
        <f>COUNTIFS('Solid-Results'!O:O,"&gt;="&amp;Dashboard!$A19,'Solid-Results'!O:O,"&lt;="&amp;Dashboard!$B19)</f>
        <v>62</v>
      </c>
      <c r="Y19" s="34">
        <f>COUNTIFS('Solid-Results'!O:O,"&gt;="&amp;Dashboard!$A19,'Solid-Results'!O:O,"&lt;="&amp;Dashboard!$B19,'Solid-Results'!AI:AI,"Green")</f>
        <v>27</v>
      </c>
      <c r="Z19" s="37">
        <f t="shared" si="7"/>
        <v>43.548387096774192</v>
      </c>
      <c r="AA19" s="34">
        <f>COUNTIFS('Solid-Results'!P:P,"&gt;="&amp;Dashboard!$A19,'Solid-Results'!P:P,"&lt;="&amp;Dashboard!$B19)</f>
        <v>4</v>
      </c>
      <c r="AB19" s="34">
        <f>COUNTIFS('Solid-Results'!P:P,"&gt;="&amp;Dashboard!$A19,'Solid-Results'!P:P,"&lt;="&amp;Dashboard!$B19,'Solid-Results'!AJ:AJ,"Green")</f>
        <v>3</v>
      </c>
      <c r="AC19" s="37">
        <f t="shared" si="8"/>
        <v>75</v>
      </c>
      <c r="AD19" s="34">
        <f>COUNTIFS('Solid-Results'!Q:Q,"&gt;="&amp;Dashboard!$A19,'Solid-Results'!Q:Q,"&lt;="&amp;Dashboard!$B19)</f>
        <v>3</v>
      </c>
      <c r="AE19" s="34">
        <f>COUNTIFS('Solid-Results'!Q:Q,"&gt;="&amp;Dashboard!$A19,'Solid-Results'!Q:Q,"&lt;="&amp;Dashboard!$B19,'Solid-Results'!AK:AK,"Green")</f>
        <v>2</v>
      </c>
      <c r="AF19" s="37">
        <f t="shared" si="9"/>
        <v>66.666666666666657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7">
        <f t="shared" si="10"/>
        <v>0</v>
      </c>
      <c r="AJ19" s="34">
        <f>COUNTIFS('Solid-Results'!S:S,"&gt;="&amp;Dashboard!$A19,'Solid-Results'!S:S,"&lt;="&amp;Dashboard!$B19)</f>
        <v>29</v>
      </c>
      <c r="AK19" s="34">
        <f>COUNTIFS('Solid-Results'!S:S,"&gt;="&amp;Dashboard!$A19,'Solid-Results'!S:S,"&lt;="&amp;Dashboard!$B19,'Solid-Results'!AM:AM,"Green")</f>
        <v>10</v>
      </c>
      <c r="AL19" s="37">
        <f t="shared" si="11"/>
        <v>34.482758620689658</v>
      </c>
      <c r="AM19" s="34">
        <f>COUNTIFS('Solid-Results'!T:T,"&gt;="&amp;Dashboard!$A19,'Solid-Results'!T:T,"&lt;="&amp;Dashboard!$B19)</f>
        <v>19</v>
      </c>
      <c r="AN19" s="34">
        <f>COUNTIFS('Solid-Results'!T:T,"&gt;="&amp;Dashboard!$A19,'Solid-Results'!T:T,"&lt;="&amp;Dashboard!$B19,'Solid-Results'!AN:AN,"Green")</f>
        <v>7</v>
      </c>
      <c r="AO19" s="37">
        <f t="shared" si="12"/>
        <v>36.84210526315789</v>
      </c>
      <c r="AP19" s="34">
        <f>COUNTIFS('Solid-Results'!U:U,"&gt;="&amp;Dashboard!$A19,'Solid-Results'!U:U,"&lt;="&amp;Dashboard!$B19)</f>
        <v>19</v>
      </c>
      <c r="AQ19" s="34">
        <f>COUNTIFS('Solid-Results'!U:U,"&gt;="&amp;Dashboard!$A19,'Solid-Results'!U:U,"&lt;="&amp;Dashboard!$B19,'Solid-Results'!AO:AO,"Green")</f>
        <v>11</v>
      </c>
      <c r="AR19" s="37">
        <f t="shared" si="13"/>
        <v>57.894736842105267</v>
      </c>
      <c r="AS19" s="34">
        <f>COUNTIFS('Solid-Results'!V:V,"&gt;="&amp;Dashboard!$A19,'Solid-Results'!V:V,"&lt;="&amp;Dashboard!$B19)</f>
        <v>22</v>
      </c>
      <c r="AT19" s="34">
        <f>COUNTIFS('Solid-Results'!V:V,"&gt;="&amp;Dashboard!$A19,'Solid-Results'!V:V,"&lt;="&amp;Dashboard!$B19,'Solid-Results'!AP:AP,"Green")</f>
        <v>9</v>
      </c>
      <c r="AU19" s="37">
        <f t="shared" si="14"/>
        <v>40.909090909090914</v>
      </c>
      <c r="AV19" s="34">
        <f>COUNTIFS('Solid-Results'!W:W,"&gt;="&amp;Dashboard!$A19,'Solid-Results'!W:W,"&lt;="&amp;Dashboard!$B19)</f>
        <v>34</v>
      </c>
      <c r="AW19" s="34">
        <f>COUNTIFS('Solid-Results'!W:W,"&gt;="&amp;Dashboard!$A19,'Solid-Results'!W:W,"&lt;="&amp;Dashboard!$B19,'Solid-Results'!AQ:AQ,"Green")</f>
        <v>16</v>
      </c>
      <c r="AX19" s="37">
        <f t="shared" si="15"/>
        <v>47.058823529411761</v>
      </c>
    </row>
    <row r="20" spans="1:50" x14ac:dyDescent="0.25">
      <c r="A20" s="38">
        <f t="shared" si="16"/>
        <v>42.51</v>
      </c>
      <c r="B20" s="37">
        <f t="shared" si="17"/>
        <v>45</v>
      </c>
      <c r="C20" s="34">
        <f>COUNTIFS('Solid-Results'!H:H,"&gt;="&amp;Dashboard!$A20,'Solid-Results'!H:H,"&lt;="&amp;Dashboard!$B20)</f>
        <v>61</v>
      </c>
      <c r="D20" s="34">
        <f>COUNTIFS('Solid-Results'!H:H,"&gt;="&amp;Dashboard!$A20,'Solid-Results'!H:H,"&lt;="&amp;Dashboard!$B20,'Solid-Results'!AB:AB,"Green")</f>
        <v>28</v>
      </c>
      <c r="E20" s="37">
        <f t="shared" si="0"/>
        <v>45.901639344262293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COUNTIFS('Solid-Results'!I:I,"&gt;="&amp;Dashboard!$A20,'Solid-Results'!I:I,"&lt;="&amp;Dashboard!$B20,'Solid-Results'!AC:AC,"Green")</f>
        <v>1</v>
      </c>
      <c r="H20" s="37">
        <f t="shared" si="1"/>
        <v>50</v>
      </c>
      <c r="I20" s="34">
        <f>COUNTIFS('Solid-Results'!J:J,"&gt;="&amp;Dashboard!$A20,'Solid-Results'!J:J,"&lt;="&amp;Dashboard!$B20)</f>
        <v>13</v>
      </c>
      <c r="J20" s="34">
        <f>COUNTIFS('Solid-Results'!J:J,"&gt;="&amp;Dashboard!$A20,'Solid-Results'!J:J,"&lt;="&amp;Dashboard!$B20,'Solid-Results'!AD:AD,"Green")</f>
        <v>3</v>
      </c>
      <c r="K20" s="37">
        <f t="shared" si="2"/>
        <v>23.076923076923077</v>
      </c>
      <c r="L20" s="34">
        <f>COUNTIFS('Solid-Results'!K:K,"&gt;="&amp;Dashboard!$A20,'Solid-Results'!K:K,"&lt;="&amp;Dashboard!$B20)</f>
        <v>0</v>
      </c>
      <c r="M20" s="34">
        <f>COUNTIFS('Solid-Results'!K:K,"&gt;="&amp;Dashboard!$A20,'Solid-Results'!K:K,"&lt;="&amp;Dashboard!$B20,'Solid-Results'!AE:AE,"Green")</f>
        <v>0</v>
      </c>
      <c r="N20" s="37">
        <f t="shared" si="3"/>
        <v>0</v>
      </c>
      <c r="O20" s="34">
        <f>COUNTIFS('Solid-Results'!L:L,"&gt;="&amp;Dashboard!$A20,'Solid-Results'!L:L,"&lt;="&amp;Dashboard!$B20)</f>
        <v>17</v>
      </c>
      <c r="P20" s="34">
        <f>COUNTIFS('Solid-Results'!L:L,"&gt;="&amp;Dashboard!$A20,'Solid-Results'!L:L,"&lt;="&amp;Dashboard!$B20,'Solid-Results'!AF:AF,"Green")</f>
        <v>9</v>
      </c>
      <c r="Q20" s="37">
        <f t="shared" si="4"/>
        <v>52.941176470588239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COUNTIFS('Solid-Results'!M:M,"&gt;="&amp;Dashboard!$A20,'Solid-Results'!M:M,"&lt;="&amp;Dashboard!$B20,'Solid-Results'!AG:AG,"Green")</f>
        <v>1</v>
      </c>
      <c r="T20" s="37">
        <f t="shared" si="5"/>
        <v>50</v>
      </c>
      <c r="U20" s="34">
        <f>COUNTIFS('Solid-Results'!N:N,"&gt;="&amp;Dashboard!$A20,'Solid-Results'!N:N,"&lt;="&amp;Dashboard!$B20)</f>
        <v>21</v>
      </c>
      <c r="V20" s="34">
        <f>COUNTIFS('Solid-Results'!N:N,"&gt;="&amp;Dashboard!$A20,'Solid-Results'!N:N,"&lt;="&amp;Dashboard!$B20,'Solid-Results'!AH:AH,"Green")</f>
        <v>7</v>
      </c>
      <c r="W20" s="37">
        <f t="shared" si="6"/>
        <v>33.333333333333329</v>
      </c>
      <c r="X20" s="34">
        <f>COUNTIFS('Solid-Results'!O:O,"&gt;="&amp;Dashboard!$A20,'Solid-Results'!O:O,"&lt;="&amp;Dashboard!$B20)</f>
        <v>70</v>
      </c>
      <c r="Y20" s="34">
        <f>COUNTIFS('Solid-Results'!O:O,"&gt;="&amp;Dashboard!$A20,'Solid-Results'!O:O,"&lt;="&amp;Dashboard!$B20,'Solid-Results'!AI:AI,"Green")</f>
        <v>29</v>
      </c>
      <c r="Z20" s="37">
        <f t="shared" si="7"/>
        <v>41.428571428571431</v>
      </c>
      <c r="AA20" s="34">
        <f>COUNTIFS('Solid-Results'!P:P,"&gt;="&amp;Dashboard!$A20,'Solid-Results'!P:P,"&lt;="&amp;Dashboard!$B20)</f>
        <v>3</v>
      </c>
      <c r="AB20" s="34">
        <f>COUNTIFS('Solid-Results'!P:P,"&gt;="&amp;Dashboard!$A20,'Solid-Results'!P:P,"&lt;="&amp;Dashboard!$B20,'Solid-Results'!AJ:AJ,"Green")</f>
        <v>2</v>
      </c>
      <c r="AC20" s="37">
        <f t="shared" si="8"/>
        <v>66.666666666666657</v>
      </c>
      <c r="AD20" s="34">
        <f>COUNTIFS('Solid-Results'!Q:Q,"&gt;="&amp;Dashboard!$A20,'Solid-Results'!Q:Q,"&lt;="&amp;Dashboard!$B20)</f>
        <v>2</v>
      </c>
      <c r="AE20" s="34">
        <f>COUNTIFS('Solid-Results'!Q:Q,"&gt;="&amp;Dashboard!$A20,'Solid-Results'!Q:Q,"&lt;="&amp;Dashboard!$B20,'Solid-Results'!AK:AK,"Green")</f>
        <v>2</v>
      </c>
      <c r="AF20" s="37">
        <f t="shared" si="9"/>
        <v>100</v>
      </c>
      <c r="AG20" s="34">
        <f>COUNTIFS('Solid-Results'!R:R,"&gt;="&amp;Dashboard!$A20,'Solid-Results'!R:R,"&lt;="&amp;Dashboard!$B20)</f>
        <v>1</v>
      </c>
      <c r="AH20" s="34">
        <f>COUNTIFS('Solid-Results'!R:R,"&gt;="&amp;Dashboard!$A20,'Solid-Results'!R:R,"&lt;="&amp;Dashboard!$B20,'Solid-Results'!AL:AL,"Green")</f>
        <v>1</v>
      </c>
      <c r="AI20" s="37">
        <f t="shared" si="10"/>
        <v>100</v>
      </c>
      <c r="AJ20" s="34">
        <f>COUNTIFS('Solid-Results'!S:S,"&gt;="&amp;Dashboard!$A20,'Solid-Results'!S:S,"&lt;="&amp;Dashboard!$B20)</f>
        <v>28</v>
      </c>
      <c r="AK20" s="34">
        <f>COUNTIFS('Solid-Results'!S:S,"&gt;="&amp;Dashboard!$A20,'Solid-Results'!S:S,"&lt;="&amp;Dashboard!$B20,'Solid-Results'!AM:AM,"Green")</f>
        <v>12</v>
      </c>
      <c r="AL20" s="37">
        <f t="shared" si="11"/>
        <v>42.857142857142854</v>
      </c>
      <c r="AM20" s="34">
        <f>COUNTIFS('Solid-Results'!T:T,"&gt;="&amp;Dashboard!$A20,'Solid-Results'!T:T,"&lt;="&amp;Dashboard!$B20)</f>
        <v>25</v>
      </c>
      <c r="AN20" s="34">
        <f>COUNTIFS('Solid-Results'!T:T,"&gt;="&amp;Dashboard!$A20,'Solid-Results'!T:T,"&lt;="&amp;Dashboard!$B20,'Solid-Results'!AN:AN,"Green")</f>
        <v>11</v>
      </c>
      <c r="AO20" s="37">
        <f t="shared" si="12"/>
        <v>44</v>
      </c>
      <c r="AP20" s="34">
        <f>COUNTIFS('Solid-Results'!U:U,"&gt;="&amp;Dashboard!$A20,'Solid-Results'!U:U,"&lt;="&amp;Dashboard!$B20)</f>
        <v>20</v>
      </c>
      <c r="AQ20" s="34">
        <f>COUNTIFS('Solid-Results'!U:U,"&gt;="&amp;Dashboard!$A20,'Solid-Results'!U:U,"&lt;="&amp;Dashboard!$B20,'Solid-Results'!AO:AO,"Green")</f>
        <v>10</v>
      </c>
      <c r="AR20" s="37">
        <f t="shared" si="13"/>
        <v>50</v>
      </c>
      <c r="AS20" s="34">
        <f>COUNTIFS('Solid-Results'!V:V,"&gt;="&amp;Dashboard!$A20,'Solid-Results'!V:V,"&lt;="&amp;Dashboard!$B20)</f>
        <v>37</v>
      </c>
      <c r="AT20" s="34">
        <f>COUNTIFS('Solid-Results'!V:V,"&gt;="&amp;Dashboard!$A20,'Solid-Results'!V:V,"&lt;="&amp;Dashboard!$B20,'Solid-Results'!AP:AP,"Green")</f>
        <v>17</v>
      </c>
      <c r="AU20" s="37">
        <f t="shared" si="14"/>
        <v>45.945945945945951</v>
      </c>
      <c r="AV20" s="34">
        <f>COUNTIFS('Solid-Results'!W:W,"&gt;="&amp;Dashboard!$A20,'Solid-Results'!W:W,"&lt;="&amp;Dashboard!$B20)</f>
        <v>33</v>
      </c>
      <c r="AW20" s="34">
        <f>COUNTIFS('Solid-Results'!W:W,"&gt;="&amp;Dashboard!$A20,'Solid-Results'!W:W,"&lt;="&amp;Dashboard!$B20,'Solid-Results'!AQ:AQ,"Green")</f>
        <v>17</v>
      </c>
      <c r="AX20" s="37">
        <f t="shared" si="15"/>
        <v>51.515151515151516</v>
      </c>
    </row>
    <row r="21" spans="1:50" x14ac:dyDescent="0.25">
      <c r="A21" s="38">
        <f t="shared" si="16"/>
        <v>45.01</v>
      </c>
      <c r="B21" s="37">
        <f t="shared" si="17"/>
        <v>47.5</v>
      </c>
      <c r="C21" s="34">
        <f>COUNTIFS('Solid-Results'!H:H,"&gt;="&amp;Dashboard!$A21,'Solid-Results'!H:H,"&lt;="&amp;Dashboard!$B21)</f>
        <v>43</v>
      </c>
      <c r="D21" s="34">
        <f>COUNTIFS('Solid-Results'!H:H,"&gt;="&amp;Dashboard!$A21,'Solid-Results'!H:H,"&lt;="&amp;Dashboard!$B21,'Solid-Results'!AB:AB,"Green")</f>
        <v>24</v>
      </c>
      <c r="E21" s="37">
        <f t="shared" si="0"/>
        <v>55.813953488372093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COUNTIFS('Solid-Results'!I:I,"&gt;="&amp;Dashboard!$A21,'Solid-Results'!I:I,"&lt;="&amp;Dashboard!$B21,'Solid-Results'!AC:AC,"Green")</f>
        <v>1</v>
      </c>
      <c r="H21" s="37">
        <f t="shared" si="1"/>
        <v>100</v>
      </c>
      <c r="I21" s="34">
        <f>COUNTIFS('Solid-Results'!J:J,"&gt;="&amp;Dashboard!$A21,'Solid-Results'!J:J,"&lt;="&amp;Dashboard!$B21)</f>
        <v>9</v>
      </c>
      <c r="J21" s="34">
        <f>COUNTIFS('Solid-Results'!J:J,"&gt;="&amp;Dashboard!$A21,'Solid-Results'!J:J,"&lt;="&amp;Dashboard!$B21,'Solid-Results'!AD:AD,"Green")</f>
        <v>4</v>
      </c>
      <c r="K21" s="37">
        <f t="shared" si="2"/>
        <v>44.444444444444443</v>
      </c>
      <c r="L21" s="34">
        <f>COUNTIFS('Solid-Results'!K:K,"&gt;="&amp;Dashboard!$A21,'Solid-Results'!K:K,"&lt;="&amp;Dashboard!$B21)</f>
        <v>2</v>
      </c>
      <c r="M21" s="34">
        <f>COUNTIFS('Solid-Results'!K:K,"&gt;="&amp;Dashboard!$A21,'Solid-Results'!K:K,"&lt;="&amp;Dashboard!$B21,'Solid-Results'!AE:AE,"Green")</f>
        <v>1</v>
      </c>
      <c r="N21" s="37">
        <f t="shared" si="3"/>
        <v>50</v>
      </c>
      <c r="O21" s="34">
        <f>COUNTIFS('Solid-Results'!L:L,"&gt;="&amp;Dashboard!$A21,'Solid-Results'!L:L,"&lt;="&amp;Dashboard!$B21)</f>
        <v>28</v>
      </c>
      <c r="P21" s="34">
        <f>COUNTIFS('Solid-Results'!L:L,"&gt;="&amp;Dashboard!$A21,'Solid-Results'!L:L,"&lt;="&amp;Dashboard!$B21,'Solid-Results'!AF:AF,"Green")</f>
        <v>18</v>
      </c>
      <c r="Q21" s="37">
        <f t="shared" si="4"/>
        <v>64.285714285714292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7">
        <f t="shared" si="5"/>
        <v>0</v>
      </c>
      <c r="U21" s="34">
        <f>COUNTIFS('Solid-Results'!N:N,"&gt;="&amp;Dashboard!$A21,'Solid-Results'!N:N,"&lt;="&amp;Dashboard!$B21)</f>
        <v>15</v>
      </c>
      <c r="V21" s="34">
        <f>COUNTIFS('Solid-Results'!N:N,"&gt;="&amp;Dashboard!$A21,'Solid-Results'!N:N,"&lt;="&amp;Dashboard!$B21,'Solid-Results'!AH:AH,"Green")</f>
        <v>5</v>
      </c>
      <c r="W21" s="37">
        <f t="shared" si="6"/>
        <v>33.333333333333329</v>
      </c>
      <c r="X21" s="34">
        <f>COUNTIFS('Solid-Results'!O:O,"&gt;="&amp;Dashboard!$A21,'Solid-Results'!O:O,"&lt;="&amp;Dashboard!$B21)</f>
        <v>66</v>
      </c>
      <c r="Y21" s="34">
        <f>COUNTIFS('Solid-Results'!O:O,"&gt;="&amp;Dashboard!$A21,'Solid-Results'!O:O,"&lt;="&amp;Dashboard!$B21,'Solid-Results'!AI:AI,"Green")</f>
        <v>28</v>
      </c>
      <c r="Z21" s="37">
        <f t="shared" si="7"/>
        <v>42.424242424242422</v>
      </c>
      <c r="AA21" s="34">
        <f>COUNTIFS('Solid-Results'!P:P,"&gt;="&amp;Dashboard!$A21,'Solid-Results'!P:P,"&lt;="&amp;Dashboard!$B21)</f>
        <v>1</v>
      </c>
      <c r="AB21" s="34">
        <f>COUNTIFS('Solid-Results'!P:P,"&gt;="&amp;Dashboard!$A21,'Solid-Results'!P:P,"&lt;="&amp;Dashboard!$B21,'Solid-Results'!AJ:AJ,"Green")</f>
        <v>0</v>
      </c>
      <c r="AC21" s="37">
        <f t="shared" si="8"/>
        <v>0</v>
      </c>
      <c r="AD21" s="34">
        <f>COUNTIFS('Solid-Results'!Q:Q,"&gt;="&amp;Dashboard!$A21,'Solid-Results'!Q:Q,"&lt;="&amp;Dashboard!$B21)</f>
        <v>3</v>
      </c>
      <c r="AE21" s="34">
        <f>COUNTIFS('Solid-Results'!Q:Q,"&gt;="&amp;Dashboard!$A21,'Solid-Results'!Q:Q,"&lt;="&amp;Dashboard!$B21,'Solid-Results'!AK:AK,"Green")</f>
        <v>2</v>
      </c>
      <c r="AF21" s="37">
        <f t="shared" si="9"/>
        <v>66.666666666666657</v>
      </c>
      <c r="AG21" s="34">
        <f>COUNTIFS('Solid-Results'!R:R,"&gt;="&amp;Dashboard!$A21,'Solid-Results'!R:R,"&lt;="&amp;Dashboard!$B21)</f>
        <v>6</v>
      </c>
      <c r="AH21" s="34">
        <f>COUNTIFS('Solid-Results'!R:R,"&gt;="&amp;Dashboard!$A21,'Solid-Results'!R:R,"&lt;="&amp;Dashboard!$B21,'Solid-Results'!AL:AL,"Green")</f>
        <v>3</v>
      </c>
      <c r="AI21" s="37">
        <f t="shared" si="10"/>
        <v>50</v>
      </c>
      <c r="AJ21" s="34">
        <f>COUNTIFS('Solid-Results'!S:S,"&gt;="&amp;Dashboard!$A21,'Solid-Results'!S:S,"&lt;="&amp;Dashboard!$B21)</f>
        <v>29</v>
      </c>
      <c r="AK21" s="34">
        <f>COUNTIFS('Solid-Results'!S:S,"&gt;="&amp;Dashboard!$A21,'Solid-Results'!S:S,"&lt;="&amp;Dashboard!$B21,'Solid-Results'!AM:AM,"Green")</f>
        <v>16</v>
      </c>
      <c r="AL21" s="37">
        <f t="shared" si="11"/>
        <v>55.172413793103445</v>
      </c>
      <c r="AM21" s="34">
        <f>COUNTIFS('Solid-Results'!T:T,"&gt;="&amp;Dashboard!$A21,'Solid-Results'!T:T,"&lt;="&amp;Dashboard!$B21)</f>
        <v>33</v>
      </c>
      <c r="AN21" s="34">
        <f>COUNTIFS('Solid-Results'!T:T,"&gt;="&amp;Dashboard!$A21,'Solid-Results'!T:T,"&lt;="&amp;Dashboard!$B21,'Solid-Results'!AN:AN,"Green")</f>
        <v>19</v>
      </c>
      <c r="AO21" s="37">
        <f t="shared" si="12"/>
        <v>57.575757575757578</v>
      </c>
      <c r="AP21" s="34">
        <f>COUNTIFS('Solid-Results'!U:U,"&gt;="&amp;Dashboard!$A21,'Solid-Results'!U:U,"&lt;="&amp;Dashboard!$B21)</f>
        <v>21</v>
      </c>
      <c r="AQ21" s="34">
        <f>COUNTIFS('Solid-Results'!U:U,"&gt;="&amp;Dashboard!$A21,'Solid-Results'!U:U,"&lt;="&amp;Dashboard!$B21,'Solid-Results'!AO:AO,"Green")</f>
        <v>16</v>
      </c>
      <c r="AR21" s="37">
        <f t="shared" si="13"/>
        <v>76.19047619047619</v>
      </c>
      <c r="AS21" s="34">
        <f>COUNTIFS('Solid-Results'!V:V,"&gt;="&amp;Dashboard!$A21,'Solid-Results'!V:V,"&lt;="&amp;Dashboard!$B21)</f>
        <v>34</v>
      </c>
      <c r="AT21" s="34">
        <f>COUNTIFS('Solid-Results'!V:V,"&gt;="&amp;Dashboard!$A21,'Solid-Results'!V:V,"&lt;="&amp;Dashboard!$B21,'Solid-Results'!AP:AP,"Green")</f>
        <v>20</v>
      </c>
      <c r="AU21" s="37">
        <f t="shared" si="14"/>
        <v>58.82352941176471</v>
      </c>
      <c r="AV21" s="34">
        <f>COUNTIFS('Solid-Results'!W:W,"&gt;="&amp;Dashboard!$A21,'Solid-Results'!W:W,"&lt;="&amp;Dashboard!$B21)</f>
        <v>48</v>
      </c>
      <c r="AW21" s="34">
        <f>COUNTIFS('Solid-Results'!W:W,"&gt;="&amp;Dashboard!$A21,'Solid-Results'!W:W,"&lt;="&amp;Dashboard!$B21,'Solid-Results'!AQ:AQ,"Green")</f>
        <v>19</v>
      </c>
      <c r="AX21" s="37">
        <f t="shared" si="15"/>
        <v>39.583333333333329</v>
      </c>
    </row>
    <row r="22" spans="1:50" x14ac:dyDescent="0.25">
      <c r="A22" s="38">
        <f t="shared" si="16"/>
        <v>47.51</v>
      </c>
      <c r="B22" s="37">
        <f t="shared" si="17"/>
        <v>50</v>
      </c>
      <c r="C22" s="34">
        <f>COUNTIFS('Solid-Results'!H:H,"&gt;="&amp;Dashboard!$A22,'Solid-Results'!H:H,"&lt;="&amp;Dashboard!$B22)</f>
        <v>45</v>
      </c>
      <c r="D22" s="34">
        <f>COUNTIFS('Solid-Results'!H:H,"&gt;="&amp;Dashboard!$A22,'Solid-Results'!H:H,"&lt;="&amp;Dashboard!$B22,'Solid-Results'!AB:AB,"Green")</f>
        <v>18</v>
      </c>
      <c r="E22" s="37">
        <f t="shared" si="0"/>
        <v>40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7">
        <f t="shared" si="1"/>
        <v>0</v>
      </c>
      <c r="I22" s="34">
        <f>COUNTIFS('Solid-Results'!J:J,"&gt;="&amp;Dashboard!$A22,'Solid-Results'!J:J,"&lt;="&amp;Dashboard!$B22)</f>
        <v>10</v>
      </c>
      <c r="J22" s="34">
        <f>COUNTIFS('Solid-Results'!J:J,"&gt;="&amp;Dashboard!$A22,'Solid-Results'!J:J,"&lt;="&amp;Dashboard!$B22,'Solid-Results'!AD:AD,"Green")</f>
        <v>6</v>
      </c>
      <c r="K22" s="37">
        <f t="shared" si="2"/>
        <v>60</v>
      </c>
      <c r="L22" s="34">
        <f>COUNTIFS('Solid-Results'!K:K,"&gt;="&amp;Dashboard!$A22,'Solid-Results'!K:K,"&lt;="&amp;Dashboard!$B22)</f>
        <v>6</v>
      </c>
      <c r="M22" s="34">
        <f>COUNTIFS('Solid-Results'!K:K,"&gt;="&amp;Dashboard!$A22,'Solid-Results'!K:K,"&lt;="&amp;Dashboard!$B22,'Solid-Results'!AE:AE,"Green")</f>
        <v>5</v>
      </c>
      <c r="N22" s="37">
        <f t="shared" si="3"/>
        <v>83.333333333333343</v>
      </c>
      <c r="O22" s="34">
        <f>COUNTIFS('Solid-Results'!L:L,"&gt;="&amp;Dashboard!$A22,'Solid-Results'!L:L,"&lt;="&amp;Dashboard!$B22)</f>
        <v>38</v>
      </c>
      <c r="P22" s="34">
        <f>COUNTIFS('Solid-Results'!L:L,"&gt;="&amp;Dashboard!$A22,'Solid-Results'!L:L,"&lt;="&amp;Dashboard!$B22,'Solid-Results'!AF:AF,"Green")</f>
        <v>21</v>
      </c>
      <c r="Q22" s="37">
        <f t="shared" si="4"/>
        <v>55.26315789473685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COUNTIFS('Solid-Results'!M:M,"&gt;="&amp;Dashboard!$A22,'Solid-Results'!M:M,"&lt;="&amp;Dashboard!$B22,'Solid-Results'!AG:AG,"Green")</f>
        <v>2</v>
      </c>
      <c r="T22" s="37">
        <f t="shared" si="5"/>
        <v>66.666666666666657</v>
      </c>
      <c r="U22" s="34">
        <f>COUNTIFS('Solid-Results'!N:N,"&gt;="&amp;Dashboard!$A22,'Solid-Results'!N:N,"&lt;="&amp;Dashboard!$B22)</f>
        <v>13</v>
      </c>
      <c r="V22" s="34">
        <f>COUNTIFS('Solid-Results'!N:N,"&gt;="&amp;Dashboard!$A22,'Solid-Results'!N:N,"&lt;="&amp;Dashboard!$B22,'Solid-Results'!AH:AH,"Green")</f>
        <v>5</v>
      </c>
      <c r="W22" s="37">
        <f t="shared" si="6"/>
        <v>38.461538461538467</v>
      </c>
      <c r="X22" s="34">
        <f>COUNTIFS('Solid-Results'!O:O,"&gt;="&amp;Dashboard!$A22,'Solid-Results'!O:O,"&lt;="&amp;Dashboard!$B22)</f>
        <v>49</v>
      </c>
      <c r="Y22" s="34">
        <f>COUNTIFS('Solid-Results'!O:O,"&gt;="&amp;Dashboard!$A22,'Solid-Results'!O:O,"&lt;="&amp;Dashboard!$B22,'Solid-Results'!AI:AI,"Green")</f>
        <v>24</v>
      </c>
      <c r="Z22" s="37">
        <f t="shared" si="7"/>
        <v>48.979591836734691</v>
      </c>
      <c r="AA22" s="34">
        <f>COUNTIFS('Solid-Results'!P:P,"&gt;="&amp;Dashboard!$A22,'Solid-Results'!P:P,"&lt;="&amp;Dashboard!$B22)</f>
        <v>1</v>
      </c>
      <c r="AB22" s="34">
        <f>COUNTIFS('Solid-Results'!P:P,"&gt;="&amp;Dashboard!$A22,'Solid-Results'!P:P,"&lt;="&amp;Dashboard!$B22,'Solid-Results'!AJ:AJ,"Green")</f>
        <v>1</v>
      </c>
      <c r="AC22" s="37">
        <f t="shared" si="8"/>
        <v>100</v>
      </c>
      <c r="AD22" s="34">
        <f>COUNTIFS('Solid-Results'!Q:Q,"&gt;="&amp;Dashboard!$A22,'Solid-Results'!Q:Q,"&lt;="&amp;Dashboard!$B22)</f>
        <v>11</v>
      </c>
      <c r="AE22" s="34">
        <f>COUNTIFS('Solid-Results'!Q:Q,"&gt;="&amp;Dashboard!$A22,'Solid-Results'!Q:Q,"&lt;="&amp;Dashboard!$B22,'Solid-Results'!AK:AK,"Green")</f>
        <v>6</v>
      </c>
      <c r="AF22" s="37">
        <f t="shared" si="9"/>
        <v>54.54545454545454</v>
      </c>
      <c r="AG22" s="34">
        <f>COUNTIFS('Solid-Results'!R:R,"&gt;="&amp;Dashboard!$A22,'Solid-Results'!R:R,"&lt;="&amp;Dashboard!$B22)</f>
        <v>2</v>
      </c>
      <c r="AH22" s="34">
        <f>COUNTIFS('Solid-Results'!R:R,"&gt;="&amp;Dashboard!$A22,'Solid-Results'!R:R,"&lt;="&amp;Dashboard!$B22,'Solid-Results'!AL:AL,"Green")</f>
        <v>2</v>
      </c>
      <c r="AI22" s="37">
        <f t="shared" si="10"/>
        <v>100</v>
      </c>
      <c r="AJ22" s="34">
        <f>COUNTIFS('Solid-Results'!S:S,"&gt;="&amp;Dashboard!$A22,'Solid-Results'!S:S,"&lt;="&amp;Dashboard!$B22)</f>
        <v>34</v>
      </c>
      <c r="AK22" s="34">
        <f>COUNTIFS('Solid-Results'!S:S,"&gt;="&amp;Dashboard!$A22,'Solid-Results'!S:S,"&lt;="&amp;Dashboard!$B22,'Solid-Results'!AM:AM,"Green")</f>
        <v>20</v>
      </c>
      <c r="AL22" s="37">
        <f t="shared" si="11"/>
        <v>58.82352941176471</v>
      </c>
      <c r="AM22" s="34">
        <f>COUNTIFS('Solid-Results'!T:T,"&gt;="&amp;Dashboard!$A22,'Solid-Results'!T:T,"&lt;="&amp;Dashboard!$B22)</f>
        <v>29</v>
      </c>
      <c r="AN22" s="34">
        <f>COUNTIFS('Solid-Results'!T:T,"&gt;="&amp;Dashboard!$A22,'Solid-Results'!T:T,"&lt;="&amp;Dashboard!$B22,'Solid-Results'!AN:AN,"Green")</f>
        <v>16</v>
      </c>
      <c r="AO22" s="37">
        <f t="shared" si="12"/>
        <v>55.172413793103445</v>
      </c>
      <c r="AP22" s="34">
        <f>COUNTIFS('Solid-Results'!U:U,"&gt;="&amp;Dashboard!$A22,'Solid-Results'!U:U,"&lt;="&amp;Dashboard!$B22)</f>
        <v>26</v>
      </c>
      <c r="AQ22" s="34">
        <f>COUNTIFS('Solid-Results'!U:U,"&gt;="&amp;Dashboard!$A22,'Solid-Results'!U:U,"&lt;="&amp;Dashboard!$B22,'Solid-Results'!AO:AO,"Green")</f>
        <v>15</v>
      </c>
      <c r="AR22" s="37">
        <f t="shared" si="13"/>
        <v>57.692307692307686</v>
      </c>
      <c r="AS22" s="34">
        <f>COUNTIFS('Solid-Results'!V:V,"&gt;="&amp;Dashboard!$A22,'Solid-Results'!V:V,"&lt;="&amp;Dashboard!$B22)</f>
        <v>31</v>
      </c>
      <c r="AT22" s="34">
        <f>COUNTIFS('Solid-Results'!V:V,"&gt;="&amp;Dashboard!$A22,'Solid-Results'!V:V,"&lt;="&amp;Dashboard!$B22,'Solid-Results'!AP:AP,"Green")</f>
        <v>16</v>
      </c>
      <c r="AU22" s="37">
        <f t="shared" si="14"/>
        <v>51.612903225806448</v>
      </c>
      <c r="AV22" s="34">
        <f>COUNTIFS('Solid-Results'!W:W,"&gt;="&amp;Dashboard!$A22,'Solid-Results'!W:W,"&lt;="&amp;Dashboard!$B22)</f>
        <v>41</v>
      </c>
      <c r="AW22" s="34">
        <f>COUNTIFS('Solid-Results'!W:W,"&gt;="&amp;Dashboard!$A22,'Solid-Results'!W:W,"&lt;="&amp;Dashboard!$B22,'Solid-Results'!AQ:AQ,"Green")</f>
        <v>17</v>
      </c>
      <c r="AX22" s="37">
        <f t="shared" si="15"/>
        <v>41.463414634146339</v>
      </c>
    </row>
    <row r="23" spans="1:50" x14ac:dyDescent="0.25">
      <c r="A23" s="38">
        <f t="shared" si="16"/>
        <v>50.01</v>
      </c>
      <c r="B23" s="37">
        <f t="shared" ref="B23:B37" si="18">B22+2.5</f>
        <v>52.5</v>
      </c>
      <c r="C23" s="34">
        <f>COUNTIFS('Solid-Results'!H:H,"&gt;="&amp;Dashboard!$A23,'Solid-Results'!H:H,"&lt;="&amp;Dashboard!$B23)</f>
        <v>35</v>
      </c>
      <c r="D23" s="34">
        <f>COUNTIFS('Solid-Results'!H:H,"&gt;="&amp;Dashboard!$A23,'Solid-Results'!H:H,"&lt;="&amp;Dashboard!$B23,'Solid-Results'!AB:AB,"Green")</f>
        <v>15</v>
      </c>
      <c r="E23" s="37">
        <f t="shared" si="0"/>
        <v>42.857142857142854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COUNTIFS('Solid-Results'!I:I,"&gt;="&amp;Dashboard!$A23,'Solid-Results'!I:I,"&lt;="&amp;Dashboard!$B23,'Solid-Results'!AC:AC,"Green")</f>
        <v>1</v>
      </c>
      <c r="H23" s="37">
        <f t="shared" si="1"/>
        <v>33.333333333333329</v>
      </c>
      <c r="I23" s="34">
        <f>COUNTIFS('Solid-Results'!J:J,"&gt;="&amp;Dashboard!$A23,'Solid-Results'!J:J,"&lt;="&amp;Dashboard!$B23)</f>
        <v>5</v>
      </c>
      <c r="J23" s="34">
        <f>COUNTIFS('Solid-Results'!J:J,"&gt;="&amp;Dashboard!$A23,'Solid-Results'!J:J,"&lt;="&amp;Dashboard!$B23,'Solid-Results'!AD:AD,"Green")</f>
        <v>1</v>
      </c>
      <c r="K23" s="37">
        <f t="shared" si="2"/>
        <v>20</v>
      </c>
      <c r="L23" s="34">
        <f>COUNTIFS('Solid-Results'!K:K,"&gt;="&amp;Dashboard!$A23,'Solid-Results'!K:K,"&lt;="&amp;Dashboard!$B23)</f>
        <v>9</v>
      </c>
      <c r="M23" s="34">
        <f>COUNTIFS('Solid-Results'!K:K,"&gt;="&amp;Dashboard!$A23,'Solid-Results'!K:K,"&lt;="&amp;Dashboard!$B23,'Solid-Results'!AE:AE,"Green")</f>
        <v>3</v>
      </c>
      <c r="N23" s="37">
        <f t="shared" si="3"/>
        <v>33.333333333333329</v>
      </c>
      <c r="O23" s="34">
        <f>COUNTIFS('Solid-Results'!L:L,"&gt;="&amp;Dashboard!$A23,'Solid-Results'!L:L,"&lt;="&amp;Dashboard!$B23)</f>
        <v>41</v>
      </c>
      <c r="P23" s="34">
        <f>COUNTIFS('Solid-Results'!L:L,"&gt;="&amp;Dashboard!$A23,'Solid-Results'!L:L,"&lt;="&amp;Dashboard!$B23,'Solid-Results'!AF:AF,"Green")</f>
        <v>23</v>
      </c>
      <c r="Q23" s="37">
        <f t="shared" si="4"/>
        <v>56.09756097560976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7">
        <f t="shared" si="5"/>
        <v>0</v>
      </c>
      <c r="U23" s="34">
        <f>COUNTIFS('Solid-Results'!N:N,"&gt;="&amp;Dashboard!$A23,'Solid-Results'!N:N,"&lt;="&amp;Dashboard!$B23)</f>
        <v>5</v>
      </c>
      <c r="V23" s="34">
        <f>COUNTIFS('Solid-Results'!N:N,"&gt;="&amp;Dashboard!$A23,'Solid-Results'!N:N,"&lt;="&amp;Dashboard!$B23,'Solid-Results'!AH:AH,"Green")</f>
        <v>4</v>
      </c>
      <c r="W23" s="37">
        <f t="shared" si="6"/>
        <v>80</v>
      </c>
      <c r="X23" s="34">
        <f>COUNTIFS('Solid-Results'!O:O,"&gt;="&amp;Dashboard!$A23,'Solid-Results'!O:O,"&lt;="&amp;Dashboard!$B23)</f>
        <v>49</v>
      </c>
      <c r="Y23" s="34">
        <f>COUNTIFS('Solid-Results'!O:O,"&gt;="&amp;Dashboard!$A23,'Solid-Results'!O:O,"&lt;="&amp;Dashboard!$B23,'Solid-Results'!AI:AI,"Green")</f>
        <v>22</v>
      </c>
      <c r="Z23" s="37">
        <f t="shared" si="7"/>
        <v>44.897959183673471</v>
      </c>
      <c r="AA23" s="34">
        <f>COUNTIFS('Solid-Results'!P:P,"&gt;="&amp;Dashboard!$A23,'Solid-Results'!P:P,"&lt;="&amp;Dashboard!$B23)</f>
        <v>0</v>
      </c>
      <c r="AB23" s="34">
        <f>COUNTIFS('Solid-Results'!P:P,"&gt;="&amp;Dashboard!$A23,'Solid-Results'!P:P,"&lt;="&amp;Dashboard!$B23,'Solid-Results'!AJ:AJ,"Green")</f>
        <v>0</v>
      </c>
      <c r="AC23" s="37">
        <f t="shared" si="8"/>
        <v>0</v>
      </c>
      <c r="AD23" s="34">
        <f>COUNTIFS('Solid-Results'!Q:Q,"&gt;="&amp;Dashboard!$A23,'Solid-Results'!Q:Q,"&lt;="&amp;Dashboard!$B23)</f>
        <v>23</v>
      </c>
      <c r="AE23" s="34">
        <f>COUNTIFS('Solid-Results'!Q:Q,"&gt;="&amp;Dashboard!$A23,'Solid-Results'!Q:Q,"&lt;="&amp;Dashboard!$B23,'Solid-Results'!AK:AK,"Green")</f>
        <v>11</v>
      </c>
      <c r="AF23" s="37">
        <f t="shared" si="9"/>
        <v>47.826086956521742</v>
      </c>
      <c r="AG23" s="34">
        <f>COUNTIFS('Solid-Results'!R:R,"&gt;="&amp;Dashboard!$A23,'Solid-Results'!R:R,"&lt;="&amp;Dashboard!$B23)</f>
        <v>5</v>
      </c>
      <c r="AH23" s="34">
        <f>COUNTIFS('Solid-Results'!R:R,"&gt;="&amp;Dashboard!$A23,'Solid-Results'!R:R,"&lt;="&amp;Dashboard!$B23,'Solid-Results'!AL:AL,"Green")</f>
        <v>2</v>
      </c>
      <c r="AI23" s="37">
        <f t="shared" si="10"/>
        <v>40</v>
      </c>
      <c r="AJ23" s="34">
        <f>COUNTIFS('Solid-Results'!S:S,"&gt;="&amp;Dashboard!$A23,'Solid-Results'!S:S,"&lt;="&amp;Dashboard!$B23)</f>
        <v>30</v>
      </c>
      <c r="AK23" s="34">
        <f>COUNTIFS('Solid-Results'!S:S,"&gt;="&amp;Dashboard!$A23,'Solid-Results'!S:S,"&lt;="&amp;Dashboard!$B23,'Solid-Results'!AM:AM,"Green")</f>
        <v>14</v>
      </c>
      <c r="AL23" s="37">
        <f t="shared" si="11"/>
        <v>46.666666666666664</v>
      </c>
      <c r="AM23" s="34">
        <f>COUNTIFS('Solid-Results'!T:T,"&gt;="&amp;Dashboard!$A23,'Solid-Results'!T:T,"&lt;="&amp;Dashboard!$B23)</f>
        <v>36</v>
      </c>
      <c r="AN23" s="34">
        <f>COUNTIFS('Solid-Results'!T:T,"&gt;="&amp;Dashboard!$A23,'Solid-Results'!T:T,"&lt;="&amp;Dashboard!$B23,'Solid-Results'!AN:AN,"Green")</f>
        <v>15</v>
      </c>
      <c r="AO23" s="37">
        <f t="shared" si="12"/>
        <v>41.666666666666671</v>
      </c>
      <c r="AP23" s="34">
        <f>COUNTIFS('Solid-Results'!U:U,"&gt;="&amp;Dashboard!$A23,'Solid-Results'!U:U,"&lt;="&amp;Dashboard!$B23)</f>
        <v>27</v>
      </c>
      <c r="AQ23" s="34">
        <f>COUNTIFS('Solid-Results'!U:U,"&gt;="&amp;Dashboard!$A23,'Solid-Results'!U:U,"&lt;="&amp;Dashboard!$B23,'Solid-Results'!AO:AO,"Green")</f>
        <v>19</v>
      </c>
      <c r="AR23" s="37">
        <f t="shared" si="13"/>
        <v>70.370370370370367</v>
      </c>
      <c r="AS23" s="34">
        <f>COUNTIFS('Solid-Results'!V:V,"&gt;="&amp;Dashboard!$A23,'Solid-Results'!V:V,"&lt;="&amp;Dashboard!$B23)</f>
        <v>41</v>
      </c>
      <c r="AT23" s="34">
        <f>COUNTIFS('Solid-Results'!V:V,"&gt;="&amp;Dashboard!$A23,'Solid-Results'!V:V,"&lt;="&amp;Dashboard!$B23,'Solid-Results'!AP:AP,"Green")</f>
        <v>23</v>
      </c>
      <c r="AU23" s="37">
        <f t="shared" si="14"/>
        <v>56.09756097560976</v>
      </c>
      <c r="AV23" s="34">
        <f>COUNTIFS('Solid-Results'!W:W,"&gt;="&amp;Dashboard!$A23,'Solid-Results'!W:W,"&lt;="&amp;Dashboard!$B23)</f>
        <v>35</v>
      </c>
      <c r="AW23" s="34">
        <f>COUNTIFS('Solid-Results'!W:W,"&gt;="&amp;Dashboard!$A23,'Solid-Results'!W:W,"&lt;="&amp;Dashboard!$B23,'Solid-Results'!AQ:AQ,"Green")</f>
        <v>14</v>
      </c>
      <c r="AX23" s="37">
        <f t="shared" si="15"/>
        <v>40</v>
      </c>
    </row>
    <row r="24" spans="1:50" x14ac:dyDescent="0.25">
      <c r="A24" s="38">
        <f t="shared" si="16"/>
        <v>52.51</v>
      </c>
      <c r="B24" s="37">
        <f t="shared" si="18"/>
        <v>55</v>
      </c>
      <c r="C24" s="34">
        <f>COUNTIFS('Solid-Results'!H:H,"&gt;="&amp;Dashboard!$A24,'Solid-Results'!H:H,"&lt;="&amp;Dashboard!$B24)</f>
        <v>28</v>
      </c>
      <c r="D24" s="34">
        <f>COUNTIFS('Solid-Results'!H:H,"&gt;="&amp;Dashboard!$A24,'Solid-Results'!H:H,"&lt;="&amp;Dashboard!$B24,'Solid-Results'!AB:AB,"Green")</f>
        <v>10</v>
      </c>
      <c r="E24" s="37">
        <f t="shared" si="0"/>
        <v>35.714285714285715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7">
        <f t="shared" si="1"/>
        <v>0</v>
      </c>
      <c r="I24" s="34">
        <f>COUNTIFS('Solid-Results'!J:J,"&gt;="&amp;Dashboard!$A24,'Solid-Results'!J:J,"&lt;="&amp;Dashboard!$B24)</f>
        <v>2</v>
      </c>
      <c r="J24" s="34">
        <f>COUNTIFS('Solid-Results'!J:J,"&gt;="&amp;Dashboard!$A24,'Solid-Results'!J:J,"&lt;="&amp;Dashboard!$B24,'Solid-Results'!AD:AD,"Green")</f>
        <v>1</v>
      </c>
      <c r="K24" s="37">
        <f t="shared" si="2"/>
        <v>50</v>
      </c>
      <c r="L24" s="34">
        <f>COUNTIFS('Solid-Results'!K:K,"&gt;="&amp;Dashboard!$A24,'Solid-Results'!K:K,"&lt;="&amp;Dashboard!$B24)</f>
        <v>9</v>
      </c>
      <c r="M24" s="34">
        <f>COUNTIFS('Solid-Results'!K:K,"&gt;="&amp;Dashboard!$A24,'Solid-Results'!K:K,"&lt;="&amp;Dashboard!$B24,'Solid-Results'!AE:AE,"Green")</f>
        <v>5</v>
      </c>
      <c r="N24" s="37">
        <f t="shared" si="3"/>
        <v>55.555555555555557</v>
      </c>
      <c r="O24" s="34">
        <f>COUNTIFS('Solid-Results'!L:L,"&gt;="&amp;Dashboard!$A24,'Solid-Results'!L:L,"&lt;="&amp;Dashboard!$B24)</f>
        <v>44</v>
      </c>
      <c r="P24" s="34">
        <f>COUNTIFS('Solid-Results'!L:L,"&gt;="&amp;Dashboard!$A24,'Solid-Results'!L:L,"&lt;="&amp;Dashboard!$B24,'Solid-Results'!AF:AF,"Green")</f>
        <v>20</v>
      </c>
      <c r="Q24" s="37">
        <f t="shared" si="4"/>
        <v>45.454545454545453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COUNTIFS('Solid-Results'!M:M,"&gt;="&amp;Dashboard!$A24,'Solid-Results'!M:M,"&lt;="&amp;Dashboard!$B24,'Solid-Results'!AG:AG,"Green")</f>
        <v>0</v>
      </c>
      <c r="T24" s="37">
        <f t="shared" si="5"/>
        <v>0</v>
      </c>
      <c r="U24" s="34">
        <f>COUNTIFS('Solid-Results'!N:N,"&gt;="&amp;Dashboard!$A24,'Solid-Results'!N:N,"&lt;="&amp;Dashboard!$B24)</f>
        <v>6</v>
      </c>
      <c r="V24" s="34">
        <f>COUNTIFS('Solid-Results'!N:N,"&gt;="&amp;Dashboard!$A24,'Solid-Results'!N:N,"&lt;="&amp;Dashboard!$B24,'Solid-Results'!AH:AH,"Green")</f>
        <v>5</v>
      </c>
      <c r="W24" s="37">
        <f t="shared" si="6"/>
        <v>83.333333333333343</v>
      </c>
      <c r="X24" s="34">
        <f>COUNTIFS('Solid-Results'!O:O,"&gt;="&amp;Dashboard!$A24,'Solid-Results'!O:O,"&lt;="&amp;Dashboard!$B24)</f>
        <v>31</v>
      </c>
      <c r="Y24" s="34">
        <f>COUNTIFS('Solid-Results'!O:O,"&gt;="&amp;Dashboard!$A24,'Solid-Results'!O:O,"&lt;="&amp;Dashboard!$B24,'Solid-Results'!AI:AI,"Green")</f>
        <v>16</v>
      </c>
      <c r="Z24" s="37">
        <f t="shared" si="7"/>
        <v>51.612903225806448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8"/>
        <v>50</v>
      </c>
      <c r="AD24" s="34">
        <f>COUNTIFS('Solid-Results'!Q:Q,"&gt;="&amp;Dashboard!$A24,'Solid-Results'!Q:Q,"&lt;="&amp;Dashboard!$B24)</f>
        <v>24</v>
      </c>
      <c r="AE24" s="34">
        <f>COUNTIFS('Solid-Results'!Q:Q,"&gt;="&amp;Dashboard!$A24,'Solid-Results'!Q:Q,"&lt;="&amp;Dashboard!$B24,'Solid-Results'!AK:AK,"Green")</f>
        <v>15</v>
      </c>
      <c r="AF24" s="37">
        <f t="shared" si="9"/>
        <v>62.5</v>
      </c>
      <c r="AG24" s="34">
        <f>COUNTIFS('Solid-Results'!R:R,"&gt;="&amp;Dashboard!$A24,'Solid-Results'!R:R,"&lt;="&amp;Dashboard!$B24)</f>
        <v>10</v>
      </c>
      <c r="AH24" s="34">
        <f>COUNTIFS('Solid-Results'!R:R,"&gt;="&amp;Dashboard!$A24,'Solid-Results'!R:R,"&lt;="&amp;Dashboard!$B24,'Solid-Results'!AL:AL,"Green")</f>
        <v>6</v>
      </c>
      <c r="AI24" s="37">
        <f t="shared" si="10"/>
        <v>60</v>
      </c>
      <c r="AJ24" s="34">
        <f>COUNTIFS('Solid-Results'!S:S,"&gt;="&amp;Dashboard!$A24,'Solid-Results'!S:S,"&lt;="&amp;Dashboard!$B24)</f>
        <v>33</v>
      </c>
      <c r="AK24" s="34">
        <f>COUNTIFS('Solid-Results'!S:S,"&gt;="&amp;Dashboard!$A24,'Solid-Results'!S:S,"&lt;="&amp;Dashboard!$B24,'Solid-Results'!AM:AM,"Green")</f>
        <v>14</v>
      </c>
      <c r="AL24" s="37">
        <f t="shared" si="11"/>
        <v>42.424242424242422</v>
      </c>
      <c r="AM24" s="34">
        <f>COUNTIFS('Solid-Results'!T:T,"&gt;="&amp;Dashboard!$A24,'Solid-Results'!T:T,"&lt;="&amp;Dashboard!$B24)</f>
        <v>27</v>
      </c>
      <c r="AN24" s="34">
        <f>COUNTIFS('Solid-Results'!T:T,"&gt;="&amp;Dashboard!$A24,'Solid-Results'!T:T,"&lt;="&amp;Dashboard!$B24,'Solid-Results'!AN:AN,"Green")</f>
        <v>12</v>
      </c>
      <c r="AO24" s="37">
        <f t="shared" si="12"/>
        <v>44.444444444444443</v>
      </c>
      <c r="AP24" s="34">
        <f>COUNTIFS('Solid-Results'!U:U,"&gt;="&amp;Dashboard!$A24,'Solid-Results'!U:U,"&lt;="&amp;Dashboard!$B24)</f>
        <v>32</v>
      </c>
      <c r="AQ24" s="34">
        <f>COUNTIFS('Solid-Results'!U:U,"&gt;="&amp;Dashboard!$A24,'Solid-Results'!U:U,"&lt;="&amp;Dashboard!$B24,'Solid-Results'!AO:AO,"Green")</f>
        <v>22</v>
      </c>
      <c r="AR24" s="37">
        <f t="shared" si="13"/>
        <v>68.75</v>
      </c>
      <c r="AS24" s="34">
        <f>COUNTIFS('Solid-Results'!V:V,"&gt;="&amp;Dashboard!$A24,'Solid-Results'!V:V,"&lt;="&amp;Dashboard!$B24)</f>
        <v>48</v>
      </c>
      <c r="AT24" s="34">
        <f>COUNTIFS('Solid-Results'!V:V,"&gt;="&amp;Dashboard!$A24,'Solid-Results'!V:V,"&lt;="&amp;Dashboard!$B24,'Solid-Results'!AP:AP,"Green")</f>
        <v>30</v>
      </c>
      <c r="AU24" s="37">
        <f t="shared" si="14"/>
        <v>62.5</v>
      </c>
      <c r="AV24" s="34">
        <f>COUNTIFS('Solid-Results'!W:W,"&gt;="&amp;Dashboard!$A24,'Solid-Results'!W:W,"&lt;="&amp;Dashboard!$B24)</f>
        <v>31</v>
      </c>
      <c r="AW24" s="34">
        <f>COUNTIFS('Solid-Results'!W:W,"&gt;="&amp;Dashboard!$A24,'Solid-Results'!W:W,"&lt;="&amp;Dashboard!$B24,'Solid-Results'!AQ:AQ,"Green")</f>
        <v>14</v>
      </c>
      <c r="AX24" s="37">
        <f t="shared" si="15"/>
        <v>45.161290322580641</v>
      </c>
    </row>
    <row r="25" spans="1:50" x14ac:dyDescent="0.25">
      <c r="A25" s="38">
        <f t="shared" si="16"/>
        <v>55.01</v>
      </c>
      <c r="B25" s="37">
        <f t="shared" si="18"/>
        <v>57.5</v>
      </c>
      <c r="C25" s="34">
        <f>COUNTIFS('Solid-Results'!H:H,"&gt;="&amp;Dashboard!$A25,'Solid-Results'!H:H,"&lt;="&amp;Dashboard!$B25)</f>
        <v>17</v>
      </c>
      <c r="D25" s="34">
        <f>COUNTIFS('Solid-Results'!H:H,"&gt;="&amp;Dashboard!$A25,'Solid-Results'!H:H,"&lt;="&amp;Dashboard!$B25,'Solid-Results'!AB:AB,"Green")</f>
        <v>8</v>
      </c>
      <c r="E25" s="37">
        <f t="shared" si="0"/>
        <v>47.058823529411761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COUNTIFS('Solid-Results'!I:I,"&gt;="&amp;Dashboard!$A25,'Solid-Results'!I:I,"&lt;="&amp;Dashboard!$B25,'Solid-Results'!AC:AC,"Green")</f>
        <v>1</v>
      </c>
      <c r="H25" s="37">
        <f t="shared" si="1"/>
        <v>50</v>
      </c>
      <c r="I25" s="34">
        <f>COUNTIFS('Solid-Results'!J:J,"&gt;="&amp;Dashboard!$A25,'Solid-Results'!J:J,"&lt;="&amp;Dashboard!$B25)</f>
        <v>0</v>
      </c>
      <c r="J25" s="34">
        <f>COUNTIFS('Solid-Results'!J:J,"&gt;="&amp;Dashboard!$A25,'Solid-Results'!J:J,"&lt;="&amp;Dashboard!$B25,'Solid-Results'!AD:AD,"Green")</f>
        <v>0</v>
      </c>
      <c r="K25" s="37">
        <f t="shared" si="2"/>
        <v>0</v>
      </c>
      <c r="L25" s="34">
        <f>COUNTIFS('Solid-Results'!K:K,"&gt;="&amp;Dashboard!$A25,'Solid-Results'!K:K,"&lt;="&amp;Dashboard!$B25)</f>
        <v>14</v>
      </c>
      <c r="M25" s="34">
        <f>COUNTIFS('Solid-Results'!K:K,"&gt;="&amp;Dashboard!$A25,'Solid-Results'!K:K,"&lt;="&amp;Dashboard!$B25,'Solid-Results'!AE:AE,"Green")</f>
        <v>11</v>
      </c>
      <c r="N25" s="37">
        <f t="shared" si="3"/>
        <v>78.571428571428569</v>
      </c>
      <c r="O25" s="34">
        <f>COUNTIFS('Solid-Results'!L:L,"&gt;="&amp;Dashboard!$A25,'Solid-Results'!L:L,"&lt;="&amp;Dashboard!$B25)</f>
        <v>61</v>
      </c>
      <c r="P25" s="34">
        <f>COUNTIFS('Solid-Results'!L:L,"&gt;="&amp;Dashboard!$A25,'Solid-Results'!L:L,"&lt;="&amp;Dashboard!$B25,'Solid-Results'!AF:AF,"Green")</f>
        <v>31</v>
      </c>
      <c r="Q25" s="37">
        <f t="shared" si="4"/>
        <v>50.819672131147541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COUNTIFS('Solid-Results'!M:M,"&gt;="&amp;Dashboard!$A25,'Solid-Results'!M:M,"&lt;="&amp;Dashboard!$B25,'Solid-Results'!AG:AG,"Green")</f>
        <v>1</v>
      </c>
      <c r="T25" s="37">
        <f t="shared" si="5"/>
        <v>50</v>
      </c>
      <c r="U25" s="34">
        <f>COUNTIFS('Solid-Results'!N:N,"&gt;="&amp;Dashboard!$A25,'Solid-Results'!N:N,"&lt;="&amp;Dashboard!$B25)</f>
        <v>2</v>
      </c>
      <c r="V25" s="34">
        <f>COUNTIFS('Solid-Results'!N:N,"&gt;="&amp;Dashboard!$A25,'Solid-Results'!N:N,"&lt;="&amp;Dashboard!$B25,'Solid-Results'!AH:AH,"Green")</f>
        <v>0</v>
      </c>
      <c r="W25" s="37">
        <f t="shared" si="6"/>
        <v>0</v>
      </c>
      <c r="X25" s="34">
        <f>COUNTIFS('Solid-Results'!O:O,"&gt;="&amp;Dashboard!$A25,'Solid-Results'!O:O,"&lt;="&amp;Dashboard!$B25)</f>
        <v>20</v>
      </c>
      <c r="Y25" s="34">
        <f>COUNTIFS('Solid-Results'!O:O,"&gt;="&amp;Dashboard!$A25,'Solid-Results'!O:O,"&lt;="&amp;Dashboard!$B25,'Solid-Results'!AI:AI,"Green")</f>
        <v>13</v>
      </c>
      <c r="Z25" s="37">
        <f t="shared" si="7"/>
        <v>65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8"/>
        <v>0</v>
      </c>
      <c r="AD25" s="34">
        <f>COUNTIFS('Solid-Results'!Q:Q,"&gt;="&amp;Dashboard!$A25,'Solid-Results'!Q:Q,"&lt;="&amp;Dashboard!$B25)</f>
        <v>29</v>
      </c>
      <c r="AE25" s="34">
        <f>COUNTIFS('Solid-Results'!Q:Q,"&gt;="&amp;Dashboard!$A25,'Solid-Results'!Q:Q,"&lt;="&amp;Dashboard!$B25,'Solid-Results'!AK:AK,"Green")</f>
        <v>14</v>
      </c>
      <c r="AF25" s="37">
        <f t="shared" si="9"/>
        <v>48.275862068965516</v>
      </c>
      <c r="AG25" s="34">
        <f>COUNTIFS('Solid-Results'!R:R,"&gt;="&amp;Dashboard!$A25,'Solid-Results'!R:R,"&lt;="&amp;Dashboard!$B25)</f>
        <v>16</v>
      </c>
      <c r="AH25" s="34">
        <f>COUNTIFS('Solid-Results'!R:R,"&gt;="&amp;Dashboard!$A25,'Solid-Results'!R:R,"&lt;="&amp;Dashboard!$B25,'Solid-Results'!AL:AL,"Green")</f>
        <v>4</v>
      </c>
      <c r="AI25" s="37">
        <f t="shared" si="10"/>
        <v>25</v>
      </c>
      <c r="AJ25" s="34">
        <f>COUNTIFS('Solid-Results'!S:S,"&gt;="&amp;Dashboard!$A25,'Solid-Results'!S:S,"&lt;="&amp;Dashboard!$B25)</f>
        <v>24</v>
      </c>
      <c r="AK25" s="34">
        <f>COUNTIFS('Solid-Results'!S:S,"&gt;="&amp;Dashboard!$A25,'Solid-Results'!S:S,"&lt;="&amp;Dashboard!$B25,'Solid-Results'!AM:AM,"Green")</f>
        <v>13</v>
      </c>
      <c r="AL25" s="37">
        <f t="shared" si="11"/>
        <v>54.166666666666664</v>
      </c>
      <c r="AM25" s="34">
        <f>COUNTIFS('Solid-Results'!T:T,"&gt;="&amp;Dashboard!$A25,'Solid-Results'!T:T,"&lt;="&amp;Dashboard!$B25)</f>
        <v>31</v>
      </c>
      <c r="AN25" s="34">
        <f>COUNTIFS('Solid-Results'!T:T,"&gt;="&amp;Dashboard!$A25,'Solid-Results'!T:T,"&lt;="&amp;Dashboard!$B25,'Solid-Results'!AN:AN,"Green")</f>
        <v>17</v>
      </c>
      <c r="AO25" s="37">
        <f t="shared" si="12"/>
        <v>54.838709677419352</v>
      </c>
      <c r="AP25" s="34">
        <f>COUNTIFS('Solid-Results'!U:U,"&gt;="&amp;Dashboard!$A25,'Solid-Results'!U:U,"&lt;="&amp;Dashboard!$B25)</f>
        <v>36</v>
      </c>
      <c r="AQ25" s="34">
        <f>COUNTIFS('Solid-Results'!U:U,"&gt;="&amp;Dashboard!$A25,'Solid-Results'!U:U,"&lt;="&amp;Dashboard!$B25,'Solid-Results'!AO:AO,"Green")</f>
        <v>24</v>
      </c>
      <c r="AR25" s="37">
        <f t="shared" si="13"/>
        <v>66.666666666666657</v>
      </c>
      <c r="AS25" s="34">
        <f>COUNTIFS('Solid-Results'!V:V,"&gt;="&amp;Dashboard!$A25,'Solid-Results'!V:V,"&lt;="&amp;Dashboard!$B25)</f>
        <v>34</v>
      </c>
      <c r="AT25" s="34">
        <f>COUNTIFS('Solid-Results'!V:V,"&gt;="&amp;Dashboard!$A25,'Solid-Results'!V:V,"&lt;="&amp;Dashboard!$B25,'Solid-Results'!AP:AP,"Green")</f>
        <v>15</v>
      </c>
      <c r="AU25" s="37">
        <f t="shared" si="14"/>
        <v>44.117647058823529</v>
      </c>
      <c r="AV25" s="34">
        <f>COUNTIFS('Solid-Results'!W:W,"&gt;="&amp;Dashboard!$A25,'Solid-Results'!W:W,"&lt;="&amp;Dashboard!$B25)</f>
        <v>35</v>
      </c>
      <c r="AW25" s="34">
        <f>COUNTIFS('Solid-Results'!W:W,"&gt;="&amp;Dashboard!$A25,'Solid-Results'!W:W,"&lt;="&amp;Dashboard!$B25,'Solid-Results'!AQ:AQ,"Green")</f>
        <v>17</v>
      </c>
      <c r="AX25" s="37">
        <f t="shared" si="15"/>
        <v>48.571428571428569</v>
      </c>
    </row>
    <row r="26" spans="1:50" x14ac:dyDescent="0.25">
      <c r="A26" s="38">
        <f t="shared" si="16"/>
        <v>57.51</v>
      </c>
      <c r="B26" s="37">
        <f t="shared" si="18"/>
        <v>60</v>
      </c>
      <c r="C26" s="34">
        <f>COUNTIFS('Solid-Results'!H:H,"&gt;="&amp;Dashboard!$A26,'Solid-Results'!H:H,"&lt;="&amp;Dashboard!$B26)</f>
        <v>13</v>
      </c>
      <c r="D26" s="34">
        <f>COUNTIFS('Solid-Results'!H:H,"&gt;="&amp;Dashboard!$A26,'Solid-Results'!H:H,"&lt;="&amp;Dashboard!$B26,'Solid-Results'!AB:AB,"Green")</f>
        <v>6</v>
      </c>
      <c r="E26" s="37">
        <f t="shared" si="0"/>
        <v>46.153846153846153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7">
        <f t="shared" si="1"/>
        <v>0</v>
      </c>
      <c r="I26" s="34">
        <f>COUNTIFS('Solid-Results'!J:J,"&gt;="&amp;Dashboard!$A26,'Solid-Results'!J:J,"&lt;="&amp;Dashboard!$B26)</f>
        <v>2</v>
      </c>
      <c r="J26" s="34">
        <f>COUNTIFS('Solid-Results'!J:J,"&gt;="&amp;Dashboard!$A26,'Solid-Results'!J:J,"&lt;="&amp;Dashboard!$B26,'Solid-Results'!AD:AD,"Green")</f>
        <v>2</v>
      </c>
      <c r="K26" s="37">
        <f t="shared" si="2"/>
        <v>100</v>
      </c>
      <c r="L26" s="34">
        <f>COUNTIFS('Solid-Results'!K:K,"&gt;="&amp;Dashboard!$A26,'Solid-Results'!K:K,"&lt;="&amp;Dashboard!$B26)</f>
        <v>11</v>
      </c>
      <c r="M26" s="34">
        <f>COUNTIFS('Solid-Results'!K:K,"&gt;="&amp;Dashboard!$A26,'Solid-Results'!K:K,"&lt;="&amp;Dashboard!$B26,'Solid-Results'!AE:AE,"Green")</f>
        <v>8</v>
      </c>
      <c r="N26" s="37">
        <f t="shared" si="3"/>
        <v>72.727272727272734</v>
      </c>
      <c r="O26" s="34">
        <f>COUNTIFS('Solid-Results'!L:L,"&gt;="&amp;Dashboard!$A26,'Solid-Results'!L:L,"&lt;="&amp;Dashboard!$B26)</f>
        <v>46</v>
      </c>
      <c r="P26" s="34">
        <f>COUNTIFS('Solid-Results'!L:L,"&gt;="&amp;Dashboard!$A26,'Solid-Results'!L:L,"&lt;="&amp;Dashboard!$B26,'Solid-Results'!AF:AF,"Green")</f>
        <v>28</v>
      </c>
      <c r="Q26" s="37">
        <f t="shared" si="4"/>
        <v>60.869565217391312</v>
      </c>
      <c r="R26" s="34">
        <f>COUNTIFS('Solid-Results'!M:M,"&gt;="&amp;Dashboard!$A26,'Solid-Results'!M:M,"&lt;="&amp;Dashboard!$B26)</f>
        <v>1</v>
      </c>
      <c r="S26" s="34">
        <f>COUNTIFS('Solid-Results'!M:M,"&gt;="&amp;Dashboard!$A26,'Solid-Results'!M:M,"&lt;="&amp;Dashboard!$B26,'Solid-Results'!AG:AG,"Green")</f>
        <v>1</v>
      </c>
      <c r="T26" s="37">
        <f t="shared" si="5"/>
        <v>100</v>
      </c>
      <c r="U26" s="34">
        <f>COUNTIFS('Solid-Results'!N:N,"&gt;="&amp;Dashboard!$A26,'Solid-Results'!N:N,"&lt;="&amp;Dashboard!$B26)</f>
        <v>2</v>
      </c>
      <c r="V26" s="34">
        <f>COUNTIFS('Solid-Results'!N:N,"&gt;="&amp;Dashboard!$A26,'Solid-Results'!N:N,"&lt;="&amp;Dashboard!$B26,'Solid-Results'!AH:AH,"Green")</f>
        <v>1</v>
      </c>
      <c r="W26" s="37">
        <f t="shared" si="6"/>
        <v>50</v>
      </c>
      <c r="X26" s="34">
        <f>COUNTIFS('Solid-Results'!O:O,"&gt;="&amp;Dashboard!$A26,'Solid-Results'!O:O,"&lt;="&amp;Dashboard!$B26)</f>
        <v>9</v>
      </c>
      <c r="Y26" s="34">
        <f>COUNTIFS('Solid-Results'!O:O,"&gt;="&amp;Dashboard!$A26,'Solid-Results'!O:O,"&lt;="&amp;Dashboard!$B26,'Solid-Results'!AI:AI,"Green")</f>
        <v>5</v>
      </c>
      <c r="Z26" s="37">
        <f t="shared" si="7"/>
        <v>55.555555555555557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8"/>
        <v>0</v>
      </c>
      <c r="AD26" s="34">
        <f>COUNTIFS('Solid-Results'!Q:Q,"&gt;="&amp;Dashboard!$A26,'Solid-Results'!Q:Q,"&lt;="&amp;Dashboard!$B26)</f>
        <v>30</v>
      </c>
      <c r="AE26" s="34">
        <f>COUNTIFS('Solid-Results'!Q:Q,"&gt;="&amp;Dashboard!$A26,'Solid-Results'!Q:Q,"&lt;="&amp;Dashboard!$B26,'Solid-Results'!AK:AK,"Green")</f>
        <v>17</v>
      </c>
      <c r="AF26" s="37">
        <f t="shared" si="9"/>
        <v>56.666666666666664</v>
      </c>
      <c r="AG26" s="34">
        <f>COUNTIFS('Solid-Results'!R:R,"&gt;="&amp;Dashboard!$A26,'Solid-Results'!R:R,"&lt;="&amp;Dashboard!$B26)</f>
        <v>20</v>
      </c>
      <c r="AH26" s="34">
        <f>COUNTIFS('Solid-Results'!R:R,"&gt;="&amp;Dashboard!$A26,'Solid-Results'!R:R,"&lt;="&amp;Dashboard!$B26,'Solid-Results'!AL:AL,"Green")</f>
        <v>11</v>
      </c>
      <c r="AI26" s="37">
        <f t="shared" si="10"/>
        <v>55.000000000000007</v>
      </c>
      <c r="AJ26" s="34">
        <f>COUNTIFS('Solid-Results'!S:S,"&gt;="&amp;Dashboard!$A26,'Solid-Results'!S:S,"&lt;="&amp;Dashboard!$B26)</f>
        <v>21</v>
      </c>
      <c r="AK26" s="34">
        <f>COUNTIFS('Solid-Results'!S:S,"&gt;="&amp;Dashboard!$A26,'Solid-Results'!S:S,"&lt;="&amp;Dashboard!$B26,'Solid-Results'!AM:AM,"Green")</f>
        <v>14</v>
      </c>
      <c r="AL26" s="37">
        <f t="shared" si="11"/>
        <v>66.666666666666657</v>
      </c>
      <c r="AM26" s="34">
        <f>COUNTIFS('Solid-Results'!T:T,"&gt;="&amp;Dashboard!$A26,'Solid-Results'!T:T,"&lt;="&amp;Dashboard!$B26)</f>
        <v>26</v>
      </c>
      <c r="AN26" s="34">
        <f>COUNTIFS('Solid-Results'!T:T,"&gt;="&amp;Dashboard!$A26,'Solid-Results'!T:T,"&lt;="&amp;Dashboard!$B26,'Solid-Results'!AN:AN,"Green")</f>
        <v>15</v>
      </c>
      <c r="AO26" s="37">
        <f t="shared" si="12"/>
        <v>57.692307692307686</v>
      </c>
      <c r="AP26" s="34">
        <f>COUNTIFS('Solid-Results'!U:U,"&gt;="&amp;Dashboard!$A26,'Solid-Results'!U:U,"&lt;="&amp;Dashboard!$B26)</f>
        <v>36</v>
      </c>
      <c r="AQ26" s="34">
        <f>COUNTIFS('Solid-Results'!U:U,"&gt;="&amp;Dashboard!$A26,'Solid-Results'!U:U,"&lt;="&amp;Dashboard!$B26,'Solid-Results'!AO:AO,"Green")</f>
        <v>30</v>
      </c>
      <c r="AR26" s="37">
        <f t="shared" si="13"/>
        <v>83.333333333333343</v>
      </c>
      <c r="AS26" s="34">
        <f>COUNTIFS('Solid-Results'!V:V,"&gt;="&amp;Dashboard!$A26,'Solid-Results'!V:V,"&lt;="&amp;Dashboard!$B26)</f>
        <v>33</v>
      </c>
      <c r="AT26" s="34">
        <f>COUNTIFS('Solid-Results'!V:V,"&gt;="&amp;Dashboard!$A26,'Solid-Results'!V:V,"&lt;="&amp;Dashboard!$B26,'Solid-Results'!AP:AP,"Green")</f>
        <v>19</v>
      </c>
      <c r="AU26" s="37">
        <f t="shared" si="14"/>
        <v>57.575757575757578</v>
      </c>
      <c r="AV26" s="34">
        <f>COUNTIFS('Solid-Results'!W:W,"&gt;="&amp;Dashboard!$A26,'Solid-Results'!W:W,"&lt;="&amp;Dashboard!$B26)</f>
        <v>22</v>
      </c>
      <c r="AW26" s="34">
        <f>COUNTIFS('Solid-Results'!W:W,"&gt;="&amp;Dashboard!$A26,'Solid-Results'!W:W,"&lt;="&amp;Dashboard!$B26,'Solid-Results'!AQ:AQ,"Green")</f>
        <v>10</v>
      </c>
      <c r="AX26" s="37">
        <f t="shared" si="15"/>
        <v>45.454545454545453</v>
      </c>
    </row>
    <row r="27" spans="1:50" x14ac:dyDescent="0.25">
      <c r="A27" s="38">
        <f t="shared" si="16"/>
        <v>60.01</v>
      </c>
      <c r="B27" s="37">
        <f t="shared" si="18"/>
        <v>62.5</v>
      </c>
      <c r="C27" s="34">
        <f>COUNTIFS('Solid-Results'!H:H,"&gt;="&amp;Dashboard!$A27,'Solid-Results'!H:H,"&lt;="&amp;Dashboard!$B27)</f>
        <v>13</v>
      </c>
      <c r="D27" s="34">
        <f>COUNTIFS('Solid-Results'!H:H,"&gt;="&amp;Dashboard!$A27,'Solid-Results'!H:H,"&lt;="&amp;Dashboard!$B27,'Solid-Results'!AB:AB,"Green")</f>
        <v>7</v>
      </c>
      <c r="E27" s="37">
        <f t="shared" si="0"/>
        <v>53.846153846153847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7">
        <f t="shared" si="1"/>
        <v>0</v>
      </c>
      <c r="I27" s="34">
        <f>COUNTIFS('Solid-Results'!J:J,"&gt;="&amp;Dashboard!$A27,'Solid-Results'!J:J,"&lt;="&amp;Dashboard!$B27)</f>
        <v>0</v>
      </c>
      <c r="J27" s="34">
        <f>COUNTIFS('Solid-Results'!J:J,"&gt;="&amp;Dashboard!$A27,'Solid-Results'!J:J,"&lt;="&amp;Dashboard!$B27,'Solid-Results'!AD:AD,"Green")</f>
        <v>0</v>
      </c>
      <c r="K27" s="37">
        <f t="shared" si="2"/>
        <v>0</v>
      </c>
      <c r="L27" s="34">
        <f>COUNTIFS('Solid-Results'!K:K,"&gt;="&amp;Dashboard!$A27,'Solid-Results'!K:K,"&lt;="&amp;Dashboard!$B27)</f>
        <v>27</v>
      </c>
      <c r="M27" s="34">
        <f>COUNTIFS('Solid-Results'!K:K,"&gt;="&amp;Dashboard!$A27,'Solid-Results'!K:K,"&lt;="&amp;Dashboard!$B27,'Solid-Results'!AE:AE,"Green")</f>
        <v>18</v>
      </c>
      <c r="N27" s="37">
        <f t="shared" si="3"/>
        <v>66.666666666666657</v>
      </c>
      <c r="O27" s="34">
        <f>COUNTIFS('Solid-Results'!L:L,"&gt;="&amp;Dashboard!$A27,'Solid-Results'!L:L,"&lt;="&amp;Dashboard!$B27)</f>
        <v>43</v>
      </c>
      <c r="P27" s="34">
        <f>COUNTIFS('Solid-Results'!L:L,"&gt;="&amp;Dashboard!$A27,'Solid-Results'!L:L,"&lt;="&amp;Dashboard!$B27,'Solid-Results'!AF:AF,"Green")</f>
        <v>22</v>
      </c>
      <c r="Q27" s="37">
        <f t="shared" si="4"/>
        <v>51.162790697674424</v>
      </c>
      <c r="R27" s="34">
        <f>COUNTIFS('Solid-Results'!M:M,"&gt;="&amp;Dashboard!$A27,'Solid-Results'!M:M,"&lt;="&amp;Dashboard!$B27)</f>
        <v>6</v>
      </c>
      <c r="S27" s="34">
        <f>COUNTIFS('Solid-Results'!M:M,"&gt;="&amp;Dashboard!$A27,'Solid-Results'!M:M,"&lt;="&amp;Dashboard!$B27,'Solid-Results'!AG:AG,"Green")</f>
        <v>2</v>
      </c>
      <c r="T27" s="37">
        <f t="shared" si="5"/>
        <v>33.333333333333329</v>
      </c>
      <c r="U27" s="34">
        <f>COUNTIFS('Solid-Results'!N:N,"&gt;="&amp;Dashboard!$A27,'Solid-Results'!N:N,"&lt;="&amp;Dashboard!$B27)</f>
        <v>2</v>
      </c>
      <c r="V27" s="34">
        <f>COUNTIFS('Solid-Results'!N:N,"&gt;="&amp;Dashboard!$A27,'Solid-Results'!N:N,"&lt;="&amp;Dashboard!$B27,'Solid-Results'!AH:AH,"Green")</f>
        <v>1</v>
      </c>
      <c r="W27" s="37">
        <f t="shared" si="6"/>
        <v>50</v>
      </c>
      <c r="X27" s="34">
        <f>COUNTIFS('Solid-Results'!O:O,"&gt;="&amp;Dashboard!$A27,'Solid-Results'!O:O,"&lt;="&amp;Dashboard!$B27)</f>
        <v>1</v>
      </c>
      <c r="Y27" s="34">
        <f>COUNTIFS('Solid-Results'!O:O,"&gt;="&amp;Dashboard!$A27,'Solid-Results'!O:O,"&lt;="&amp;Dashboard!$B27,'Solid-Results'!AI:AI,"Green")</f>
        <v>1</v>
      </c>
      <c r="Z27" s="37">
        <f t="shared" si="7"/>
        <v>100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8"/>
        <v>0</v>
      </c>
      <c r="AD27" s="34">
        <f>COUNTIFS('Solid-Results'!Q:Q,"&gt;="&amp;Dashboard!$A27,'Solid-Results'!Q:Q,"&lt;="&amp;Dashboard!$B27)</f>
        <v>40</v>
      </c>
      <c r="AE27" s="34">
        <f>COUNTIFS('Solid-Results'!Q:Q,"&gt;="&amp;Dashboard!$A27,'Solid-Results'!Q:Q,"&lt;="&amp;Dashboard!$B27,'Solid-Results'!AK:AK,"Green")</f>
        <v>24</v>
      </c>
      <c r="AF27" s="37">
        <f t="shared" si="9"/>
        <v>60</v>
      </c>
      <c r="AG27" s="34">
        <f>COUNTIFS('Solid-Results'!R:R,"&gt;="&amp;Dashboard!$A27,'Solid-Results'!R:R,"&lt;="&amp;Dashboard!$B27)</f>
        <v>23</v>
      </c>
      <c r="AH27" s="34">
        <f>COUNTIFS('Solid-Results'!R:R,"&gt;="&amp;Dashboard!$A27,'Solid-Results'!R:R,"&lt;="&amp;Dashboard!$B27,'Solid-Results'!AL:AL,"Green")</f>
        <v>12</v>
      </c>
      <c r="AI27" s="37">
        <f t="shared" si="10"/>
        <v>52.173913043478258</v>
      </c>
      <c r="AJ27" s="34">
        <f>COUNTIFS('Solid-Results'!S:S,"&gt;="&amp;Dashboard!$A27,'Solid-Results'!S:S,"&lt;="&amp;Dashboard!$B27)</f>
        <v>19</v>
      </c>
      <c r="AK27" s="34">
        <f>COUNTIFS('Solid-Results'!S:S,"&gt;="&amp;Dashboard!$A27,'Solid-Results'!S:S,"&lt;="&amp;Dashboard!$B27,'Solid-Results'!AM:AM,"Green")</f>
        <v>11</v>
      </c>
      <c r="AL27" s="37">
        <f t="shared" si="11"/>
        <v>57.894736842105267</v>
      </c>
      <c r="AM27" s="34">
        <f>COUNTIFS('Solid-Results'!T:T,"&gt;="&amp;Dashboard!$A27,'Solid-Results'!T:T,"&lt;="&amp;Dashboard!$B27)</f>
        <v>27</v>
      </c>
      <c r="AN27" s="34">
        <f>COUNTIFS('Solid-Results'!T:T,"&gt;="&amp;Dashboard!$A27,'Solid-Results'!T:T,"&lt;="&amp;Dashboard!$B27,'Solid-Results'!AN:AN,"Green")</f>
        <v>18</v>
      </c>
      <c r="AO27" s="37">
        <f t="shared" si="12"/>
        <v>66.666666666666657</v>
      </c>
      <c r="AP27" s="34">
        <f>COUNTIFS('Solid-Results'!U:U,"&gt;="&amp;Dashboard!$A27,'Solid-Results'!U:U,"&lt;="&amp;Dashboard!$B27)</f>
        <v>28</v>
      </c>
      <c r="AQ27" s="34">
        <f>COUNTIFS('Solid-Results'!U:U,"&gt;="&amp;Dashboard!$A27,'Solid-Results'!U:U,"&lt;="&amp;Dashboard!$B27,'Solid-Results'!AO:AO,"Green")</f>
        <v>25</v>
      </c>
      <c r="AR27" s="37">
        <f t="shared" si="13"/>
        <v>89.285714285714292</v>
      </c>
      <c r="AS27" s="34">
        <f>COUNTIFS('Solid-Results'!V:V,"&gt;="&amp;Dashboard!$A27,'Solid-Results'!V:V,"&lt;="&amp;Dashboard!$B27)</f>
        <v>33</v>
      </c>
      <c r="AT27" s="34">
        <f>COUNTIFS('Solid-Results'!V:V,"&gt;="&amp;Dashboard!$A27,'Solid-Results'!V:V,"&lt;="&amp;Dashboard!$B27,'Solid-Results'!AP:AP,"Green")</f>
        <v>19</v>
      </c>
      <c r="AU27" s="37">
        <f t="shared" si="14"/>
        <v>57.575757575757578</v>
      </c>
      <c r="AV27" s="34">
        <f>COUNTIFS('Solid-Results'!W:W,"&gt;="&amp;Dashboard!$A27,'Solid-Results'!W:W,"&lt;="&amp;Dashboard!$B27)</f>
        <v>26</v>
      </c>
      <c r="AW27" s="34">
        <f>COUNTIFS('Solid-Results'!W:W,"&gt;="&amp;Dashboard!$A27,'Solid-Results'!W:W,"&lt;="&amp;Dashboard!$B27,'Solid-Results'!AQ:AQ,"Green")</f>
        <v>13</v>
      </c>
      <c r="AX27" s="37">
        <f t="shared" si="15"/>
        <v>50</v>
      </c>
    </row>
    <row r="28" spans="1:50" x14ac:dyDescent="0.25">
      <c r="A28" s="38">
        <f t="shared" si="16"/>
        <v>62.51</v>
      </c>
      <c r="B28" s="37">
        <f t="shared" si="18"/>
        <v>65</v>
      </c>
      <c r="C28" s="34">
        <f>COUNTIFS('Solid-Results'!H:H,"&gt;="&amp;Dashboard!$A28,'Solid-Results'!H:H,"&lt;="&amp;Dashboard!$B28)</f>
        <v>6</v>
      </c>
      <c r="D28" s="34">
        <f>COUNTIFS('Solid-Results'!H:H,"&gt;="&amp;Dashboard!$A28,'Solid-Results'!H:H,"&lt;="&amp;Dashboard!$B28,'Solid-Results'!AB:AB,"Green")</f>
        <v>4</v>
      </c>
      <c r="E28" s="37">
        <f t="shared" si="0"/>
        <v>66.666666666666657</v>
      </c>
      <c r="F28" s="34">
        <f>COUNTIFS('Solid-Results'!I:I,"&gt;="&amp;Dashboard!$A28,'Solid-Results'!I:I,"&lt;="&amp;Dashboard!$B28)</f>
        <v>1</v>
      </c>
      <c r="G28" s="34">
        <f>COUNTIFS('Solid-Results'!I:I,"&gt;="&amp;Dashboard!$A28,'Solid-Results'!I:I,"&lt;="&amp;Dashboard!$B28,'Solid-Results'!AC:AC,"Green")</f>
        <v>0</v>
      </c>
      <c r="H28" s="37">
        <f t="shared" si="1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7">
        <f t="shared" si="2"/>
        <v>100</v>
      </c>
      <c r="L28" s="34">
        <f>COUNTIFS('Solid-Results'!K:K,"&gt;="&amp;Dashboard!$A28,'Solid-Results'!K:K,"&lt;="&amp;Dashboard!$B28)</f>
        <v>30</v>
      </c>
      <c r="M28" s="34">
        <f>COUNTIFS('Solid-Results'!K:K,"&gt;="&amp;Dashboard!$A28,'Solid-Results'!K:K,"&lt;="&amp;Dashboard!$B28,'Solid-Results'!AE:AE,"Green")</f>
        <v>22</v>
      </c>
      <c r="N28" s="37">
        <f t="shared" si="3"/>
        <v>73.333333333333329</v>
      </c>
      <c r="O28" s="34">
        <f>COUNTIFS('Solid-Results'!L:L,"&gt;="&amp;Dashboard!$A28,'Solid-Results'!L:L,"&lt;="&amp;Dashboard!$B28)</f>
        <v>36</v>
      </c>
      <c r="P28" s="34">
        <f>COUNTIFS('Solid-Results'!L:L,"&gt;="&amp;Dashboard!$A28,'Solid-Results'!L:L,"&lt;="&amp;Dashboard!$B28,'Solid-Results'!AF:AF,"Green")</f>
        <v>21</v>
      </c>
      <c r="Q28" s="37">
        <f t="shared" si="4"/>
        <v>58.333333333333336</v>
      </c>
      <c r="R28" s="34">
        <f>COUNTIFS('Solid-Results'!M:M,"&gt;="&amp;Dashboard!$A28,'Solid-Results'!M:M,"&lt;="&amp;Dashboard!$B28)</f>
        <v>18</v>
      </c>
      <c r="S28" s="34">
        <f>COUNTIFS('Solid-Results'!M:M,"&gt;="&amp;Dashboard!$A28,'Solid-Results'!M:M,"&lt;="&amp;Dashboard!$B28,'Solid-Results'!AG:AG,"Green")</f>
        <v>12</v>
      </c>
      <c r="T28" s="37">
        <f t="shared" si="5"/>
        <v>66.666666666666657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7">
        <f t="shared" si="6"/>
        <v>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7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8"/>
        <v>0</v>
      </c>
      <c r="AD28" s="34">
        <f>COUNTIFS('Solid-Results'!Q:Q,"&gt;="&amp;Dashboard!$A28,'Solid-Results'!Q:Q,"&lt;="&amp;Dashboard!$B28)</f>
        <v>33</v>
      </c>
      <c r="AE28" s="34">
        <f>COUNTIFS('Solid-Results'!Q:Q,"&gt;="&amp;Dashboard!$A28,'Solid-Results'!Q:Q,"&lt;="&amp;Dashboard!$B28,'Solid-Results'!AK:AK,"Green")</f>
        <v>22</v>
      </c>
      <c r="AF28" s="37">
        <f t="shared" si="9"/>
        <v>66.666666666666657</v>
      </c>
      <c r="AG28" s="34">
        <f>COUNTIFS('Solid-Results'!R:R,"&gt;="&amp;Dashboard!$A28,'Solid-Results'!R:R,"&lt;="&amp;Dashboard!$B28)</f>
        <v>23</v>
      </c>
      <c r="AH28" s="34">
        <f>COUNTIFS('Solid-Results'!R:R,"&gt;="&amp;Dashboard!$A28,'Solid-Results'!R:R,"&lt;="&amp;Dashboard!$B28,'Solid-Results'!AL:AL,"Green")</f>
        <v>11</v>
      </c>
      <c r="AI28" s="37">
        <f t="shared" si="10"/>
        <v>47.826086956521742</v>
      </c>
      <c r="AJ28" s="34">
        <f>COUNTIFS('Solid-Results'!S:S,"&gt;="&amp;Dashboard!$A28,'Solid-Results'!S:S,"&lt;="&amp;Dashboard!$B28)</f>
        <v>21</v>
      </c>
      <c r="AK28" s="34">
        <f>COUNTIFS('Solid-Results'!S:S,"&gt;="&amp;Dashboard!$A28,'Solid-Results'!S:S,"&lt;="&amp;Dashboard!$B28,'Solid-Results'!AM:AM,"Green")</f>
        <v>14</v>
      </c>
      <c r="AL28" s="37">
        <f t="shared" si="11"/>
        <v>66.666666666666657</v>
      </c>
      <c r="AM28" s="34">
        <f>COUNTIFS('Solid-Results'!T:T,"&gt;="&amp;Dashboard!$A28,'Solid-Results'!T:T,"&lt;="&amp;Dashboard!$B28)</f>
        <v>23</v>
      </c>
      <c r="AN28" s="34">
        <f>COUNTIFS('Solid-Results'!T:T,"&gt;="&amp;Dashboard!$A28,'Solid-Results'!T:T,"&lt;="&amp;Dashboard!$B28,'Solid-Results'!AN:AN,"Green")</f>
        <v>12</v>
      </c>
      <c r="AO28" s="37">
        <f t="shared" si="12"/>
        <v>52.173913043478258</v>
      </c>
      <c r="AP28" s="34">
        <f>COUNTIFS('Solid-Results'!U:U,"&gt;="&amp;Dashboard!$A28,'Solid-Results'!U:U,"&lt;="&amp;Dashboard!$B28)</f>
        <v>27</v>
      </c>
      <c r="AQ28" s="34">
        <f>COUNTIFS('Solid-Results'!U:U,"&gt;="&amp;Dashboard!$A28,'Solid-Results'!U:U,"&lt;="&amp;Dashboard!$B28,'Solid-Results'!AO:AO,"Green")</f>
        <v>20</v>
      </c>
      <c r="AR28" s="37">
        <f t="shared" si="13"/>
        <v>74.074074074074076</v>
      </c>
      <c r="AS28" s="34">
        <f>COUNTIFS('Solid-Results'!V:V,"&gt;="&amp;Dashboard!$A28,'Solid-Results'!V:V,"&lt;="&amp;Dashboard!$B28)</f>
        <v>21</v>
      </c>
      <c r="AT28" s="34">
        <f>COUNTIFS('Solid-Results'!V:V,"&gt;="&amp;Dashboard!$A28,'Solid-Results'!V:V,"&lt;="&amp;Dashboard!$B28,'Solid-Results'!AP:AP,"Green")</f>
        <v>13</v>
      </c>
      <c r="AU28" s="37">
        <f t="shared" si="14"/>
        <v>61.904761904761905</v>
      </c>
      <c r="AV28" s="34">
        <f>COUNTIFS('Solid-Results'!W:W,"&gt;="&amp;Dashboard!$A28,'Solid-Results'!W:W,"&lt;="&amp;Dashboard!$B28)</f>
        <v>22</v>
      </c>
      <c r="AW28" s="34">
        <f>COUNTIFS('Solid-Results'!W:W,"&gt;="&amp;Dashboard!$A28,'Solid-Results'!W:W,"&lt;="&amp;Dashboard!$B28,'Solid-Results'!AQ:AQ,"Green")</f>
        <v>15</v>
      </c>
      <c r="AX28" s="37">
        <f t="shared" si="15"/>
        <v>68.181818181818173</v>
      </c>
    </row>
    <row r="29" spans="1:50" x14ac:dyDescent="0.25">
      <c r="A29" s="38">
        <f t="shared" si="16"/>
        <v>65.010000000000005</v>
      </c>
      <c r="B29" s="37">
        <f t="shared" si="18"/>
        <v>67.5</v>
      </c>
      <c r="C29" s="34">
        <f>COUNTIFS('Solid-Results'!H:H,"&gt;="&amp;Dashboard!$A29,'Solid-Results'!H:H,"&lt;="&amp;Dashboard!$B29)</f>
        <v>6</v>
      </c>
      <c r="D29" s="34">
        <f>COUNTIFS('Solid-Results'!H:H,"&gt;="&amp;Dashboard!$A29,'Solid-Results'!H:H,"&lt;="&amp;Dashboard!$B29,'Solid-Results'!AB:AB,"Green")</f>
        <v>5</v>
      </c>
      <c r="E29" s="37">
        <f t="shared" si="0"/>
        <v>83.333333333333343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7">
        <f t="shared" si="1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2"/>
        <v>100</v>
      </c>
      <c r="L29" s="34">
        <f>COUNTIFS('Solid-Results'!K:K,"&gt;="&amp;Dashboard!$A29,'Solid-Results'!K:K,"&lt;="&amp;Dashboard!$B29)</f>
        <v>44</v>
      </c>
      <c r="M29" s="34">
        <f>COUNTIFS('Solid-Results'!K:K,"&gt;="&amp;Dashboard!$A29,'Solid-Results'!K:K,"&lt;="&amp;Dashboard!$B29,'Solid-Results'!AE:AE,"Green")</f>
        <v>27</v>
      </c>
      <c r="N29" s="37">
        <f t="shared" si="3"/>
        <v>61.363636363636367</v>
      </c>
      <c r="O29" s="34">
        <f>COUNTIFS('Solid-Results'!L:L,"&gt;="&amp;Dashboard!$A29,'Solid-Results'!L:L,"&lt;="&amp;Dashboard!$B29)</f>
        <v>29</v>
      </c>
      <c r="P29" s="34">
        <f>COUNTIFS('Solid-Results'!L:L,"&gt;="&amp;Dashboard!$A29,'Solid-Results'!L:L,"&lt;="&amp;Dashboard!$B29,'Solid-Results'!AF:AF,"Green")</f>
        <v>17</v>
      </c>
      <c r="Q29" s="37">
        <f t="shared" si="4"/>
        <v>58.620689655172406</v>
      </c>
      <c r="R29" s="34">
        <f>COUNTIFS('Solid-Results'!M:M,"&gt;="&amp;Dashboard!$A29,'Solid-Results'!M:M,"&lt;="&amp;Dashboard!$B29)</f>
        <v>44</v>
      </c>
      <c r="S29" s="34">
        <f>COUNTIFS('Solid-Results'!M:M,"&gt;="&amp;Dashboard!$A29,'Solid-Results'!M:M,"&lt;="&amp;Dashboard!$B29,'Solid-Results'!AG:AG,"Green")</f>
        <v>25</v>
      </c>
      <c r="T29" s="37">
        <f t="shared" si="5"/>
        <v>56.81818181818182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6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7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8"/>
        <v>0</v>
      </c>
      <c r="AD29" s="34">
        <f>COUNTIFS('Solid-Results'!Q:Q,"&gt;="&amp;Dashboard!$A29,'Solid-Results'!Q:Q,"&lt;="&amp;Dashboard!$B29)</f>
        <v>55</v>
      </c>
      <c r="AE29" s="34">
        <f>COUNTIFS('Solid-Results'!Q:Q,"&gt;="&amp;Dashboard!$A29,'Solid-Results'!Q:Q,"&lt;="&amp;Dashboard!$B29,'Solid-Results'!AK:AK,"Green")</f>
        <v>36</v>
      </c>
      <c r="AF29" s="37">
        <f t="shared" si="9"/>
        <v>65.454545454545453</v>
      </c>
      <c r="AG29" s="34">
        <f>COUNTIFS('Solid-Results'!R:R,"&gt;="&amp;Dashboard!$A29,'Solid-Results'!R:R,"&lt;="&amp;Dashboard!$B29)</f>
        <v>32</v>
      </c>
      <c r="AH29" s="34">
        <f>COUNTIFS('Solid-Results'!R:R,"&gt;="&amp;Dashboard!$A29,'Solid-Results'!R:R,"&lt;="&amp;Dashboard!$B29,'Solid-Results'!AL:AL,"Green")</f>
        <v>20</v>
      </c>
      <c r="AI29" s="37">
        <f t="shared" si="10"/>
        <v>62.5</v>
      </c>
      <c r="AJ29" s="34">
        <f>COUNTIFS('Solid-Results'!S:S,"&gt;="&amp;Dashboard!$A29,'Solid-Results'!S:S,"&lt;="&amp;Dashboard!$B29)</f>
        <v>24</v>
      </c>
      <c r="AK29" s="34">
        <f>COUNTIFS('Solid-Results'!S:S,"&gt;="&amp;Dashboard!$A29,'Solid-Results'!S:S,"&lt;="&amp;Dashboard!$B29,'Solid-Results'!AM:AM,"Green")</f>
        <v>13</v>
      </c>
      <c r="AL29" s="37">
        <f t="shared" si="11"/>
        <v>54.166666666666664</v>
      </c>
      <c r="AM29" s="34">
        <f>COUNTIFS('Solid-Results'!T:T,"&gt;="&amp;Dashboard!$A29,'Solid-Results'!T:T,"&lt;="&amp;Dashboard!$B29)</f>
        <v>24</v>
      </c>
      <c r="AN29" s="34">
        <f>COUNTIFS('Solid-Results'!T:T,"&gt;="&amp;Dashboard!$A29,'Solid-Results'!T:T,"&lt;="&amp;Dashboard!$B29,'Solid-Results'!AN:AN,"Green")</f>
        <v>13</v>
      </c>
      <c r="AO29" s="37">
        <f t="shared" si="12"/>
        <v>54.166666666666664</v>
      </c>
      <c r="AP29" s="34">
        <f>COUNTIFS('Solid-Results'!U:U,"&gt;="&amp;Dashboard!$A29,'Solid-Results'!U:U,"&lt;="&amp;Dashboard!$B29)</f>
        <v>30</v>
      </c>
      <c r="AQ29" s="34">
        <f>COUNTIFS('Solid-Results'!U:U,"&gt;="&amp;Dashboard!$A29,'Solid-Results'!U:U,"&lt;="&amp;Dashboard!$B29,'Solid-Results'!AO:AO,"Green")</f>
        <v>23</v>
      </c>
      <c r="AR29" s="37">
        <f t="shared" si="13"/>
        <v>76.666666666666671</v>
      </c>
      <c r="AS29" s="34">
        <f>COUNTIFS('Solid-Results'!V:V,"&gt;="&amp;Dashboard!$A29,'Solid-Results'!V:V,"&lt;="&amp;Dashboard!$B29)</f>
        <v>26</v>
      </c>
      <c r="AT29" s="34">
        <f>COUNTIFS('Solid-Results'!V:V,"&gt;="&amp;Dashboard!$A29,'Solid-Results'!V:V,"&lt;="&amp;Dashboard!$B29,'Solid-Results'!AP:AP,"Green")</f>
        <v>13</v>
      </c>
      <c r="AU29" s="37">
        <f t="shared" si="14"/>
        <v>50</v>
      </c>
      <c r="AV29" s="34">
        <f>COUNTIFS('Solid-Results'!W:W,"&gt;="&amp;Dashboard!$A29,'Solid-Results'!W:W,"&lt;="&amp;Dashboard!$B29)</f>
        <v>11</v>
      </c>
      <c r="AW29" s="34">
        <f>COUNTIFS('Solid-Results'!W:W,"&gt;="&amp;Dashboard!$A29,'Solid-Results'!W:W,"&lt;="&amp;Dashboard!$B29,'Solid-Results'!AQ:AQ,"Green")</f>
        <v>5</v>
      </c>
      <c r="AX29" s="37">
        <f t="shared" si="15"/>
        <v>45.454545454545453</v>
      </c>
    </row>
    <row r="30" spans="1:50" x14ac:dyDescent="0.25">
      <c r="A30" s="38">
        <f t="shared" si="16"/>
        <v>67.510000000000005</v>
      </c>
      <c r="B30" s="37">
        <f t="shared" si="18"/>
        <v>70</v>
      </c>
      <c r="C30" s="34">
        <f>COUNTIFS('Solid-Results'!H:H,"&gt;="&amp;Dashboard!$A30,'Solid-Results'!H:H,"&lt;="&amp;Dashboard!$B30)</f>
        <v>2</v>
      </c>
      <c r="D30" s="34">
        <f>COUNTIFS('Solid-Results'!H:H,"&gt;="&amp;Dashboard!$A30,'Solid-Results'!H:H,"&lt;="&amp;Dashboard!$B30,'Solid-Results'!AB:AB,"Green")</f>
        <v>2</v>
      </c>
      <c r="E30" s="37">
        <f t="shared" si="0"/>
        <v>100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7">
        <f t="shared" si="1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7">
        <f t="shared" si="2"/>
        <v>0</v>
      </c>
      <c r="L30" s="34">
        <f>COUNTIFS('Solid-Results'!K:K,"&gt;="&amp;Dashboard!$A30,'Solid-Results'!K:K,"&lt;="&amp;Dashboard!$B30)</f>
        <v>38</v>
      </c>
      <c r="M30" s="34">
        <f>COUNTIFS('Solid-Results'!K:K,"&gt;="&amp;Dashboard!$A30,'Solid-Results'!K:K,"&lt;="&amp;Dashboard!$B30,'Solid-Results'!AE:AE,"Green")</f>
        <v>27</v>
      </c>
      <c r="N30" s="37">
        <f t="shared" si="3"/>
        <v>71.05263157894737</v>
      </c>
      <c r="O30" s="34">
        <f>COUNTIFS('Solid-Results'!L:L,"&gt;="&amp;Dashboard!$A30,'Solid-Results'!L:L,"&lt;="&amp;Dashboard!$B30)</f>
        <v>25</v>
      </c>
      <c r="P30" s="34">
        <f>COUNTIFS('Solid-Results'!L:L,"&gt;="&amp;Dashboard!$A30,'Solid-Results'!L:L,"&lt;="&amp;Dashboard!$B30,'Solid-Results'!AF:AF,"Green")</f>
        <v>16</v>
      </c>
      <c r="Q30" s="37">
        <f t="shared" si="4"/>
        <v>64</v>
      </c>
      <c r="R30" s="34">
        <f>COUNTIFS('Solid-Results'!M:M,"&gt;="&amp;Dashboard!$A30,'Solid-Results'!M:M,"&lt;="&amp;Dashboard!$B30)</f>
        <v>85</v>
      </c>
      <c r="S30" s="34">
        <f>COUNTIFS('Solid-Results'!M:M,"&gt;="&amp;Dashboard!$A30,'Solid-Results'!M:M,"&lt;="&amp;Dashboard!$B30,'Solid-Results'!AG:AG,"Green")</f>
        <v>59</v>
      </c>
      <c r="T30" s="37">
        <f t="shared" si="5"/>
        <v>69.411764705882348</v>
      </c>
      <c r="U30" s="34">
        <f>COUNTIFS('Solid-Results'!N:N,"&gt;="&amp;Dashboard!$A30,'Solid-Results'!N:N,"&lt;="&amp;Dashboard!$B30)</f>
        <v>0</v>
      </c>
      <c r="V30" s="34">
        <f>COUNTIFS('Solid-Results'!N:N,"&gt;="&amp;Dashboard!$A30,'Solid-Results'!N:N,"&lt;="&amp;Dashboard!$B30,'Solid-Results'!AH:AH,"Green")</f>
        <v>0</v>
      </c>
      <c r="W30" s="37">
        <f t="shared" si="6"/>
        <v>0</v>
      </c>
      <c r="X30" s="34">
        <f>COUNTIFS('Solid-Results'!O:O,"&gt;="&amp;Dashboard!$A30,'Solid-Results'!O:O,"&lt;="&amp;Dashboard!$B30)</f>
        <v>4</v>
      </c>
      <c r="Y30" s="34">
        <f>COUNTIFS('Solid-Results'!O:O,"&gt;="&amp;Dashboard!$A30,'Solid-Results'!O:O,"&lt;="&amp;Dashboard!$B30,'Solid-Results'!AI:AI,"Green")</f>
        <v>0</v>
      </c>
      <c r="Z30" s="37">
        <f t="shared" si="7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8"/>
        <v>0</v>
      </c>
      <c r="AD30" s="34">
        <f>COUNTIFS('Solid-Results'!Q:Q,"&gt;="&amp;Dashboard!$A30,'Solid-Results'!Q:Q,"&lt;="&amp;Dashboard!$B30)</f>
        <v>50</v>
      </c>
      <c r="AE30" s="34">
        <f>COUNTIFS('Solid-Results'!Q:Q,"&gt;="&amp;Dashboard!$A30,'Solid-Results'!Q:Q,"&lt;="&amp;Dashboard!$B30,'Solid-Results'!AK:AK,"Green")</f>
        <v>33</v>
      </c>
      <c r="AF30" s="37">
        <f t="shared" si="9"/>
        <v>66</v>
      </c>
      <c r="AG30" s="34">
        <f>COUNTIFS('Solid-Results'!R:R,"&gt;="&amp;Dashboard!$A30,'Solid-Results'!R:R,"&lt;="&amp;Dashboard!$B30)</f>
        <v>32</v>
      </c>
      <c r="AH30" s="34">
        <f>COUNTIFS('Solid-Results'!R:R,"&gt;="&amp;Dashboard!$A30,'Solid-Results'!R:R,"&lt;="&amp;Dashboard!$B30,'Solid-Results'!AL:AL,"Green")</f>
        <v>22</v>
      </c>
      <c r="AI30" s="37">
        <f t="shared" si="10"/>
        <v>68.75</v>
      </c>
      <c r="AJ30" s="34">
        <f>COUNTIFS('Solid-Results'!S:S,"&gt;="&amp;Dashboard!$A30,'Solid-Results'!S:S,"&lt;="&amp;Dashboard!$B30)</f>
        <v>11</v>
      </c>
      <c r="AK30" s="34">
        <f>COUNTIFS('Solid-Results'!S:S,"&gt;="&amp;Dashboard!$A30,'Solid-Results'!S:S,"&lt;="&amp;Dashboard!$B30,'Solid-Results'!AM:AM,"Green")</f>
        <v>5</v>
      </c>
      <c r="AL30" s="37">
        <f t="shared" si="11"/>
        <v>45.454545454545453</v>
      </c>
      <c r="AM30" s="34">
        <f>COUNTIFS('Solid-Results'!T:T,"&gt;="&amp;Dashboard!$A30,'Solid-Results'!T:T,"&lt;="&amp;Dashboard!$B30)</f>
        <v>23</v>
      </c>
      <c r="AN30" s="34">
        <f>COUNTIFS('Solid-Results'!T:T,"&gt;="&amp;Dashboard!$A30,'Solid-Results'!T:T,"&lt;="&amp;Dashboard!$B30,'Solid-Results'!AN:AN,"Green")</f>
        <v>10</v>
      </c>
      <c r="AO30" s="37">
        <f t="shared" si="12"/>
        <v>43.478260869565219</v>
      </c>
      <c r="AP30" s="34">
        <f>COUNTIFS('Solid-Results'!U:U,"&gt;="&amp;Dashboard!$A30,'Solid-Results'!U:U,"&lt;="&amp;Dashboard!$B30)</f>
        <v>26</v>
      </c>
      <c r="AQ30" s="34">
        <f>COUNTIFS('Solid-Results'!U:U,"&gt;="&amp;Dashboard!$A30,'Solid-Results'!U:U,"&lt;="&amp;Dashboard!$B30,'Solid-Results'!AO:AO,"Green")</f>
        <v>19</v>
      </c>
      <c r="AR30" s="37">
        <f t="shared" si="13"/>
        <v>73.076923076923066</v>
      </c>
      <c r="AS30" s="34">
        <f>COUNTIFS('Solid-Results'!V:V,"&gt;="&amp;Dashboard!$A30,'Solid-Results'!V:V,"&lt;="&amp;Dashboard!$B30)</f>
        <v>20</v>
      </c>
      <c r="AT30" s="34">
        <f>COUNTIFS('Solid-Results'!V:V,"&gt;="&amp;Dashboard!$A30,'Solid-Results'!V:V,"&lt;="&amp;Dashboard!$B30,'Solid-Results'!AP:AP,"Green")</f>
        <v>11</v>
      </c>
      <c r="AU30" s="37">
        <f t="shared" si="14"/>
        <v>55.000000000000007</v>
      </c>
      <c r="AV30" s="34">
        <f>COUNTIFS('Solid-Results'!W:W,"&gt;="&amp;Dashboard!$A30,'Solid-Results'!W:W,"&lt;="&amp;Dashboard!$B30)</f>
        <v>9</v>
      </c>
      <c r="AW30" s="34">
        <f>COUNTIFS('Solid-Results'!W:W,"&gt;="&amp;Dashboard!$A30,'Solid-Results'!W:W,"&lt;="&amp;Dashboard!$B30,'Solid-Results'!AQ:AQ,"Green")</f>
        <v>5</v>
      </c>
      <c r="AX30" s="37">
        <f t="shared" si="15"/>
        <v>55.555555555555557</v>
      </c>
    </row>
    <row r="31" spans="1:50" x14ac:dyDescent="0.25">
      <c r="A31" s="38">
        <f t="shared" si="16"/>
        <v>70.010000000000005</v>
      </c>
      <c r="B31" s="37">
        <f t="shared" si="18"/>
        <v>72.5</v>
      </c>
      <c r="C31" s="34">
        <f>COUNTIFS('Solid-Results'!H:H,"&gt;="&amp;Dashboard!$A31,'Solid-Results'!H:H,"&lt;="&amp;Dashboard!$B31)</f>
        <v>5</v>
      </c>
      <c r="D31" s="34">
        <f>COUNTIFS('Solid-Results'!H:H,"&gt;="&amp;Dashboard!$A31,'Solid-Results'!H:H,"&lt;="&amp;Dashboard!$B31,'Solid-Results'!AB:AB,"Green")</f>
        <v>2</v>
      </c>
      <c r="E31" s="37">
        <f t="shared" si="0"/>
        <v>40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7">
        <f t="shared" si="1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2"/>
        <v>0</v>
      </c>
      <c r="L31" s="34">
        <f>COUNTIFS('Solid-Results'!K:K,"&gt;="&amp;Dashboard!$A31,'Solid-Results'!K:K,"&lt;="&amp;Dashboard!$B31)</f>
        <v>57</v>
      </c>
      <c r="M31" s="34">
        <f>COUNTIFS('Solid-Results'!K:K,"&gt;="&amp;Dashboard!$A31,'Solid-Results'!K:K,"&lt;="&amp;Dashboard!$B31,'Solid-Results'!AE:AE,"Green")</f>
        <v>37</v>
      </c>
      <c r="N31" s="37">
        <f t="shared" si="3"/>
        <v>64.912280701754383</v>
      </c>
      <c r="O31" s="34">
        <f>COUNTIFS('Solid-Results'!L:L,"&gt;="&amp;Dashboard!$A31,'Solid-Results'!L:L,"&lt;="&amp;Dashboard!$B31)</f>
        <v>9</v>
      </c>
      <c r="P31" s="34">
        <f>COUNTIFS('Solid-Results'!L:L,"&gt;="&amp;Dashboard!$A31,'Solid-Results'!L:L,"&lt;="&amp;Dashboard!$B31,'Solid-Results'!AF:AF,"Green")</f>
        <v>5</v>
      </c>
      <c r="Q31" s="37">
        <f t="shared" si="4"/>
        <v>55.555555555555557</v>
      </c>
      <c r="R31" s="34">
        <f>COUNTIFS('Solid-Results'!M:M,"&gt;="&amp;Dashboard!$A31,'Solid-Results'!M:M,"&lt;="&amp;Dashboard!$B31)</f>
        <v>135</v>
      </c>
      <c r="S31" s="34">
        <f>COUNTIFS('Solid-Results'!M:M,"&gt;="&amp;Dashboard!$A31,'Solid-Results'!M:M,"&lt;="&amp;Dashboard!$B31,'Solid-Results'!AG:AG,"Green")</f>
        <v>89</v>
      </c>
      <c r="T31" s="37">
        <f t="shared" si="5"/>
        <v>65.925925925925924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6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7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8"/>
        <v>0</v>
      </c>
      <c r="AD31" s="34">
        <f>COUNTIFS('Solid-Results'!Q:Q,"&gt;="&amp;Dashboard!$A31,'Solid-Results'!Q:Q,"&lt;="&amp;Dashboard!$B31)</f>
        <v>38</v>
      </c>
      <c r="AE31" s="34">
        <f>COUNTIFS('Solid-Results'!Q:Q,"&gt;="&amp;Dashboard!$A31,'Solid-Results'!Q:Q,"&lt;="&amp;Dashboard!$B31,'Solid-Results'!AK:AK,"Green")</f>
        <v>31</v>
      </c>
      <c r="AF31" s="37">
        <f t="shared" si="9"/>
        <v>81.578947368421055</v>
      </c>
      <c r="AG31" s="34">
        <f>COUNTIFS('Solid-Results'!R:R,"&gt;="&amp;Dashboard!$A31,'Solid-Results'!R:R,"&lt;="&amp;Dashboard!$B31)</f>
        <v>34</v>
      </c>
      <c r="AH31" s="34">
        <f>COUNTIFS('Solid-Results'!R:R,"&gt;="&amp;Dashboard!$A31,'Solid-Results'!R:R,"&lt;="&amp;Dashboard!$B31,'Solid-Results'!AL:AL,"Green")</f>
        <v>24</v>
      </c>
      <c r="AI31" s="37">
        <f t="shared" si="10"/>
        <v>70.588235294117652</v>
      </c>
      <c r="AJ31" s="34">
        <f>COUNTIFS('Solid-Results'!S:S,"&gt;="&amp;Dashboard!$A31,'Solid-Results'!S:S,"&lt;="&amp;Dashboard!$B31)</f>
        <v>16</v>
      </c>
      <c r="AK31" s="34">
        <f>COUNTIFS('Solid-Results'!S:S,"&gt;="&amp;Dashboard!$A31,'Solid-Results'!S:S,"&lt;="&amp;Dashboard!$B31,'Solid-Results'!AM:AM,"Green")</f>
        <v>10</v>
      </c>
      <c r="AL31" s="37">
        <f t="shared" si="11"/>
        <v>62.5</v>
      </c>
      <c r="AM31" s="34">
        <f>COUNTIFS('Solid-Results'!T:T,"&gt;="&amp;Dashboard!$A31,'Solid-Results'!T:T,"&lt;="&amp;Dashboard!$B31)</f>
        <v>15</v>
      </c>
      <c r="AN31" s="34">
        <f>COUNTIFS('Solid-Results'!T:T,"&gt;="&amp;Dashboard!$A31,'Solid-Results'!T:T,"&lt;="&amp;Dashboard!$B31,'Solid-Results'!AN:AN,"Green")</f>
        <v>11</v>
      </c>
      <c r="AO31" s="37">
        <f t="shared" si="12"/>
        <v>73.333333333333329</v>
      </c>
      <c r="AP31" s="34">
        <f>COUNTIFS('Solid-Results'!U:U,"&gt;="&amp;Dashboard!$A31,'Solid-Results'!U:U,"&lt;="&amp;Dashboard!$B31)</f>
        <v>26</v>
      </c>
      <c r="AQ31" s="34">
        <f>COUNTIFS('Solid-Results'!U:U,"&gt;="&amp;Dashboard!$A31,'Solid-Results'!U:U,"&lt;="&amp;Dashboard!$B31,'Solid-Results'!AO:AO,"Green")</f>
        <v>20</v>
      </c>
      <c r="AR31" s="37">
        <f t="shared" si="13"/>
        <v>76.923076923076934</v>
      </c>
      <c r="AS31" s="34">
        <f>COUNTIFS('Solid-Results'!V:V,"&gt;="&amp;Dashboard!$A31,'Solid-Results'!V:V,"&lt;="&amp;Dashboard!$B31)</f>
        <v>19</v>
      </c>
      <c r="AT31" s="34">
        <f>COUNTIFS('Solid-Results'!V:V,"&gt;="&amp;Dashboard!$A31,'Solid-Results'!V:V,"&lt;="&amp;Dashboard!$B31,'Solid-Results'!AP:AP,"Green")</f>
        <v>11</v>
      </c>
      <c r="AU31" s="37">
        <f t="shared" si="14"/>
        <v>57.894736842105267</v>
      </c>
      <c r="AV31" s="34">
        <f>COUNTIFS('Solid-Results'!W:W,"&gt;="&amp;Dashboard!$A31,'Solid-Results'!W:W,"&lt;="&amp;Dashboard!$B31)</f>
        <v>3</v>
      </c>
      <c r="AW31" s="34">
        <f>COUNTIFS('Solid-Results'!W:W,"&gt;="&amp;Dashboard!$A31,'Solid-Results'!W:W,"&lt;="&amp;Dashboard!$B31,'Solid-Results'!AQ:AQ,"Green")</f>
        <v>2</v>
      </c>
      <c r="AX31" s="37">
        <f t="shared" si="15"/>
        <v>66.666666666666657</v>
      </c>
    </row>
    <row r="32" spans="1:50" x14ac:dyDescent="0.25">
      <c r="A32" s="38">
        <f t="shared" si="16"/>
        <v>72.510000000000005</v>
      </c>
      <c r="B32" s="37">
        <f t="shared" si="18"/>
        <v>75</v>
      </c>
      <c r="C32" s="34">
        <f>COUNTIFS('Solid-Results'!H:H,"&gt;="&amp;Dashboard!$A32,'Solid-Results'!H:H,"&lt;="&amp;Dashboard!$B32)</f>
        <v>0</v>
      </c>
      <c r="D32" s="34">
        <f>COUNTIFS('Solid-Results'!H:H,"&gt;="&amp;Dashboard!$A32,'Solid-Results'!H:H,"&lt;="&amp;Dashboard!$B32,'Solid-Results'!AB:AB,"Green")</f>
        <v>0</v>
      </c>
      <c r="E32" s="37">
        <f t="shared" si="0"/>
        <v>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1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2"/>
        <v>0</v>
      </c>
      <c r="L32" s="34">
        <f>COUNTIFS('Solid-Results'!K:K,"&gt;="&amp;Dashboard!$A32,'Solid-Results'!K:K,"&lt;="&amp;Dashboard!$B32)</f>
        <v>67</v>
      </c>
      <c r="M32" s="34">
        <f>COUNTIFS('Solid-Results'!K:K,"&gt;="&amp;Dashboard!$A32,'Solid-Results'!K:K,"&lt;="&amp;Dashboard!$B32,'Solid-Results'!AE:AE,"Green")</f>
        <v>48</v>
      </c>
      <c r="N32" s="37">
        <f t="shared" si="3"/>
        <v>71.641791044776113</v>
      </c>
      <c r="O32" s="34">
        <f>COUNTIFS('Solid-Results'!L:L,"&gt;="&amp;Dashboard!$A32,'Solid-Results'!L:L,"&lt;="&amp;Dashboard!$B32)</f>
        <v>13</v>
      </c>
      <c r="P32" s="34">
        <f>COUNTIFS('Solid-Results'!L:L,"&gt;="&amp;Dashboard!$A32,'Solid-Results'!L:L,"&lt;="&amp;Dashboard!$B32,'Solid-Results'!AF:AF,"Green")</f>
        <v>11</v>
      </c>
      <c r="Q32" s="37">
        <f t="shared" si="4"/>
        <v>84.615384615384613</v>
      </c>
      <c r="R32" s="34">
        <f>COUNTIFS('Solid-Results'!M:M,"&gt;="&amp;Dashboard!$A32,'Solid-Results'!M:M,"&lt;="&amp;Dashboard!$B32)</f>
        <v>151</v>
      </c>
      <c r="S32" s="34">
        <f>COUNTIFS('Solid-Results'!M:M,"&gt;="&amp;Dashboard!$A32,'Solid-Results'!M:M,"&lt;="&amp;Dashboard!$B32,'Solid-Results'!AG:AG,"Green")</f>
        <v>117</v>
      </c>
      <c r="T32" s="37">
        <f t="shared" si="5"/>
        <v>77.483443708609272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6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7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8"/>
        <v>0</v>
      </c>
      <c r="AD32" s="34">
        <f>COUNTIFS('Solid-Results'!Q:Q,"&gt;="&amp;Dashboard!$A32,'Solid-Results'!Q:Q,"&lt;="&amp;Dashboard!$B32)</f>
        <v>46</v>
      </c>
      <c r="AE32" s="34">
        <f>COUNTIFS('Solid-Results'!Q:Q,"&gt;="&amp;Dashboard!$A32,'Solid-Results'!Q:Q,"&lt;="&amp;Dashboard!$B32,'Solid-Results'!AK:AK,"Green")</f>
        <v>29</v>
      </c>
      <c r="AF32" s="37">
        <f t="shared" si="9"/>
        <v>63.04347826086957</v>
      </c>
      <c r="AG32" s="34">
        <f>COUNTIFS('Solid-Results'!R:R,"&gt;="&amp;Dashboard!$A32,'Solid-Results'!R:R,"&lt;="&amp;Dashboard!$B32)</f>
        <v>42</v>
      </c>
      <c r="AH32" s="34">
        <f>COUNTIFS('Solid-Results'!R:R,"&gt;="&amp;Dashboard!$A32,'Solid-Results'!R:R,"&lt;="&amp;Dashboard!$B32,'Solid-Results'!AL:AL,"Green")</f>
        <v>28</v>
      </c>
      <c r="AI32" s="37">
        <f t="shared" si="10"/>
        <v>66.666666666666657</v>
      </c>
      <c r="AJ32" s="34">
        <f>COUNTIFS('Solid-Results'!S:S,"&gt;="&amp;Dashboard!$A32,'Solid-Results'!S:S,"&lt;="&amp;Dashboard!$B32)</f>
        <v>12</v>
      </c>
      <c r="AK32" s="34">
        <f>COUNTIFS('Solid-Results'!S:S,"&gt;="&amp;Dashboard!$A32,'Solid-Results'!S:S,"&lt;="&amp;Dashboard!$B32,'Solid-Results'!AM:AM,"Green")</f>
        <v>9</v>
      </c>
      <c r="AL32" s="37">
        <f t="shared" si="11"/>
        <v>75</v>
      </c>
      <c r="AM32" s="34">
        <f>COUNTIFS('Solid-Results'!T:T,"&gt;="&amp;Dashboard!$A32,'Solid-Results'!T:T,"&lt;="&amp;Dashboard!$B32)</f>
        <v>13</v>
      </c>
      <c r="AN32" s="34">
        <f>COUNTIFS('Solid-Results'!T:T,"&gt;="&amp;Dashboard!$A32,'Solid-Results'!T:T,"&lt;="&amp;Dashboard!$B32,'Solid-Results'!AN:AN,"Green")</f>
        <v>9</v>
      </c>
      <c r="AO32" s="37">
        <f t="shared" si="12"/>
        <v>69.230769230769226</v>
      </c>
      <c r="AP32" s="34">
        <f>COUNTIFS('Solid-Results'!U:U,"&gt;="&amp;Dashboard!$A32,'Solid-Results'!U:U,"&lt;="&amp;Dashboard!$B32)</f>
        <v>21</v>
      </c>
      <c r="AQ32" s="34">
        <f>COUNTIFS('Solid-Results'!U:U,"&gt;="&amp;Dashboard!$A32,'Solid-Results'!U:U,"&lt;="&amp;Dashboard!$B32,'Solid-Results'!AO:AO,"Green")</f>
        <v>15</v>
      </c>
      <c r="AR32" s="37">
        <f t="shared" si="13"/>
        <v>71.428571428571431</v>
      </c>
      <c r="AS32" s="34">
        <f>COUNTIFS('Solid-Results'!V:V,"&gt;="&amp;Dashboard!$A32,'Solid-Results'!V:V,"&lt;="&amp;Dashboard!$B32)</f>
        <v>10</v>
      </c>
      <c r="AT32" s="34">
        <f>COUNTIFS('Solid-Results'!V:V,"&gt;="&amp;Dashboard!$A32,'Solid-Results'!V:V,"&lt;="&amp;Dashboard!$B32,'Solid-Results'!AP:AP,"Green")</f>
        <v>6</v>
      </c>
      <c r="AU32" s="37">
        <f t="shared" si="14"/>
        <v>60</v>
      </c>
      <c r="AV32" s="34">
        <f>COUNTIFS('Solid-Results'!W:W,"&gt;="&amp;Dashboard!$A32,'Solid-Results'!W:W,"&lt;="&amp;Dashboard!$B32)</f>
        <v>3</v>
      </c>
      <c r="AW32" s="34">
        <f>COUNTIFS('Solid-Results'!W:W,"&gt;="&amp;Dashboard!$A32,'Solid-Results'!W:W,"&lt;="&amp;Dashboard!$B32,'Solid-Results'!AQ:AQ,"Green")</f>
        <v>2</v>
      </c>
      <c r="AX32" s="37">
        <f t="shared" si="15"/>
        <v>66.666666666666657</v>
      </c>
    </row>
    <row r="33" spans="1:50" x14ac:dyDescent="0.25">
      <c r="A33" s="38">
        <f t="shared" si="16"/>
        <v>75.010000000000005</v>
      </c>
      <c r="B33" s="37">
        <f t="shared" si="18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COUNTIFS('Solid-Results'!H:H,"&gt;="&amp;Dashboard!$A33,'Solid-Results'!H:H,"&lt;="&amp;Dashboard!$B33,'Solid-Results'!AB:AB,"Green")</f>
        <v>0</v>
      </c>
      <c r="E33" s="37">
        <f t="shared" si="0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7">
        <f t="shared" si="1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2"/>
        <v>0</v>
      </c>
      <c r="L33" s="34">
        <f>COUNTIFS('Solid-Results'!K:K,"&gt;="&amp;Dashboard!$A33,'Solid-Results'!K:K,"&lt;="&amp;Dashboard!$B33)</f>
        <v>56</v>
      </c>
      <c r="M33" s="34">
        <f>COUNTIFS('Solid-Results'!K:K,"&gt;="&amp;Dashboard!$A33,'Solid-Results'!K:K,"&lt;="&amp;Dashboard!$B33,'Solid-Results'!AE:AE,"Green")</f>
        <v>42</v>
      </c>
      <c r="N33" s="37">
        <f t="shared" si="3"/>
        <v>75</v>
      </c>
      <c r="O33" s="34">
        <f>COUNTIFS('Solid-Results'!L:L,"&gt;="&amp;Dashboard!$A33,'Solid-Results'!L:L,"&lt;="&amp;Dashboard!$B33)</f>
        <v>12</v>
      </c>
      <c r="P33" s="34">
        <f>COUNTIFS('Solid-Results'!L:L,"&gt;="&amp;Dashboard!$A33,'Solid-Results'!L:L,"&lt;="&amp;Dashboard!$B33,'Solid-Results'!AF:AF,"Green")</f>
        <v>7</v>
      </c>
      <c r="Q33" s="37">
        <f t="shared" si="4"/>
        <v>58.333333333333336</v>
      </c>
      <c r="R33" s="34">
        <f>COUNTIFS('Solid-Results'!M:M,"&gt;="&amp;Dashboard!$A33,'Solid-Results'!M:M,"&lt;="&amp;Dashboard!$B33)</f>
        <v>57</v>
      </c>
      <c r="S33" s="34">
        <f>COUNTIFS('Solid-Results'!M:M,"&gt;="&amp;Dashboard!$A33,'Solid-Results'!M:M,"&lt;="&amp;Dashboard!$B33,'Solid-Results'!AG:AG,"Green")</f>
        <v>40</v>
      </c>
      <c r="T33" s="37">
        <f t="shared" si="5"/>
        <v>70.175438596491219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6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7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8"/>
        <v>0</v>
      </c>
      <c r="AD33" s="34">
        <f>COUNTIFS('Solid-Results'!Q:Q,"&gt;="&amp;Dashboard!$A33,'Solid-Results'!Q:Q,"&lt;="&amp;Dashboard!$B33)</f>
        <v>31</v>
      </c>
      <c r="AE33" s="34">
        <f>COUNTIFS('Solid-Results'!Q:Q,"&gt;="&amp;Dashboard!$A33,'Solid-Results'!Q:Q,"&lt;="&amp;Dashboard!$B33,'Solid-Results'!AK:AK,"Green")</f>
        <v>22</v>
      </c>
      <c r="AF33" s="37">
        <f t="shared" si="9"/>
        <v>70.967741935483872</v>
      </c>
      <c r="AG33" s="34">
        <f>COUNTIFS('Solid-Results'!R:R,"&gt;="&amp;Dashboard!$A33,'Solid-Results'!R:R,"&lt;="&amp;Dashboard!$B33)</f>
        <v>43</v>
      </c>
      <c r="AH33" s="34">
        <f>COUNTIFS('Solid-Results'!R:R,"&gt;="&amp;Dashboard!$A33,'Solid-Results'!R:R,"&lt;="&amp;Dashboard!$B33,'Solid-Results'!AL:AL,"Green")</f>
        <v>30</v>
      </c>
      <c r="AI33" s="37">
        <f t="shared" si="10"/>
        <v>69.767441860465112</v>
      </c>
      <c r="AJ33" s="34">
        <f>COUNTIFS('Solid-Results'!S:S,"&gt;="&amp;Dashboard!$A33,'Solid-Results'!S:S,"&lt;="&amp;Dashboard!$B33)</f>
        <v>13</v>
      </c>
      <c r="AK33" s="34">
        <f>COUNTIFS('Solid-Results'!S:S,"&gt;="&amp;Dashboard!$A33,'Solid-Results'!S:S,"&lt;="&amp;Dashboard!$B33,'Solid-Results'!AM:AM,"Green")</f>
        <v>7</v>
      </c>
      <c r="AL33" s="37">
        <f t="shared" si="11"/>
        <v>53.846153846153847</v>
      </c>
      <c r="AM33" s="34">
        <f>COUNTIFS('Solid-Results'!T:T,"&gt;="&amp;Dashboard!$A33,'Solid-Results'!T:T,"&lt;="&amp;Dashboard!$B33)</f>
        <v>7</v>
      </c>
      <c r="AN33" s="34">
        <f>COUNTIFS('Solid-Results'!T:T,"&gt;="&amp;Dashboard!$A33,'Solid-Results'!T:T,"&lt;="&amp;Dashboard!$B33,'Solid-Results'!AN:AN,"Green")</f>
        <v>5</v>
      </c>
      <c r="AO33" s="37">
        <f t="shared" si="12"/>
        <v>71.428571428571431</v>
      </c>
      <c r="AP33" s="34">
        <f>COUNTIFS('Solid-Results'!U:U,"&gt;="&amp;Dashboard!$A33,'Solid-Results'!U:U,"&lt;="&amp;Dashboard!$B33)</f>
        <v>21</v>
      </c>
      <c r="AQ33" s="34">
        <f>COUNTIFS('Solid-Results'!U:U,"&gt;="&amp;Dashboard!$A33,'Solid-Results'!U:U,"&lt;="&amp;Dashboard!$B33,'Solid-Results'!AO:AO,"Green")</f>
        <v>16</v>
      </c>
      <c r="AR33" s="37">
        <f t="shared" si="13"/>
        <v>76.19047619047619</v>
      </c>
      <c r="AS33" s="34">
        <f>COUNTIFS('Solid-Results'!V:V,"&gt;="&amp;Dashboard!$A33,'Solid-Results'!V:V,"&lt;="&amp;Dashboard!$B33)</f>
        <v>9</v>
      </c>
      <c r="AT33" s="34">
        <f>COUNTIFS('Solid-Results'!V:V,"&gt;="&amp;Dashboard!$A33,'Solid-Results'!V:V,"&lt;="&amp;Dashboard!$B33,'Solid-Results'!AP:AP,"Green")</f>
        <v>4</v>
      </c>
      <c r="AU33" s="37">
        <f t="shared" si="14"/>
        <v>44.444444444444443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5"/>
        <v>0</v>
      </c>
    </row>
    <row r="34" spans="1:50" ht="15.75" thickBot="1" x14ac:dyDescent="0.3">
      <c r="A34" s="51">
        <f t="shared" si="16"/>
        <v>77.510000000000005</v>
      </c>
      <c r="B34" s="52">
        <f t="shared" si="18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COUNTIFS('Solid-Results'!H:H,"&gt;="&amp;Dashboard!$A34,'Solid-Results'!H:H,"&lt;="&amp;Dashboard!$B34,'Solid-Results'!AB:AB,"Green")</f>
        <v>0</v>
      </c>
      <c r="E34" s="52">
        <f t="shared" si="0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1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COUNTIFS('Solid-Results'!J:J,"&gt;="&amp;Dashboard!$A34,'Solid-Results'!J:J,"&lt;="&amp;Dashboard!$B34,'Solid-Results'!AD:AD,"Green")</f>
        <v>0</v>
      </c>
      <c r="K34" s="52">
        <f t="shared" si="2"/>
        <v>0</v>
      </c>
      <c r="L34" s="53">
        <f>COUNTIFS('Solid-Results'!K:K,"&gt;="&amp;Dashboard!$A34,'Solid-Results'!K:K,"&lt;="&amp;Dashboard!$B34)</f>
        <v>46</v>
      </c>
      <c r="M34" s="53">
        <f>COUNTIFS('Solid-Results'!K:K,"&gt;="&amp;Dashboard!$A34,'Solid-Results'!K:K,"&lt;="&amp;Dashboard!$B34,'Solid-Results'!AE:AE,"Green")</f>
        <v>34</v>
      </c>
      <c r="N34" s="52">
        <f t="shared" si="3"/>
        <v>73.91304347826086</v>
      </c>
      <c r="O34" s="53">
        <f>COUNTIFS('Solid-Results'!L:L,"&gt;="&amp;Dashboard!$A34,'Solid-Results'!L:L,"&lt;="&amp;Dashboard!$B34)</f>
        <v>11</v>
      </c>
      <c r="P34" s="53">
        <f>COUNTIFS('Solid-Results'!L:L,"&gt;="&amp;Dashboard!$A34,'Solid-Results'!L:L,"&lt;="&amp;Dashboard!$B34,'Solid-Results'!AF:AF,"Green")</f>
        <v>9</v>
      </c>
      <c r="Q34" s="52">
        <f t="shared" si="4"/>
        <v>81.818181818181827</v>
      </c>
      <c r="R34" s="53">
        <f>COUNTIFS('Solid-Results'!M:M,"&gt;="&amp;Dashboard!$A34,'Solid-Results'!M:M,"&lt;="&amp;Dashboard!$B34)</f>
        <v>5</v>
      </c>
      <c r="S34" s="53">
        <f>COUNTIFS('Solid-Results'!M:M,"&gt;="&amp;Dashboard!$A34,'Solid-Results'!M:M,"&lt;="&amp;Dashboard!$B34,'Solid-Results'!AG:AG,"Green")</f>
        <v>5</v>
      </c>
      <c r="T34" s="52">
        <f t="shared" si="5"/>
        <v>100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6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7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8"/>
        <v>0</v>
      </c>
      <c r="AD34" s="53">
        <f>COUNTIFS('Solid-Results'!Q:Q,"&gt;="&amp;Dashboard!$A34,'Solid-Results'!Q:Q,"&lt;="&amp;Dashboard!$B34)</f>
        <v>25</v>
      </c>
      <c r="AE34" s="53">
        <f>COUNTIFS('Solid-Results'!Q:Q,"&gt;="&amp;Dashboard!$A34,'Solid-Results'!Q:Q,"&lt;="&amp;Dashboard!$B34,'Solid-Results'!AK:AK,"Green")</f>
        <v>17</v>
      </c>
      <c r="AF34" s="52">
        <f t="shared" si="9"/>
        <v>68</v>
      </c>
      <c r="AG34" s="53">
        <f>COUNTIFS('Solid-Results'!R:R,"&gt;="&amp;Dashboard!$A34,'Solid-Results'!R:R,"&lt;="&amp;Dashboard!$B34)</f>
        <v>46</v>
      </c>
      <c r="AH34" s="53">
        <f>COUNTIFS('Solid-Results'!R:R,"&gt;="&amp;Dashboard!$A34,'Solid-Results'!R:R,"&lt;="&amp;Dashboard!$B34,'Solid-Results'!AL:AL,"Green")</f>
        <v>29</v>
      </c>
      <c r="AI34" s="52">
        <f t="shared" si="10"/>
        <v>63.04347826086957</v>
      </c>
      <c r="AJ34" s="53">
        <f>COUNTIFS('Solid-Results'!S:S,"&gt;="&amp;Dashboard!$A34,'Solid-Results'!S:S,"&lt;="&amp;Dashboard!$B34)</f>
        <v>6</v>
      </c>
      <c r="AK34" s="53">
        <f>COUNTIFS('Solid-Results'!S:S,"&gt;="&amp;Dashboard!$A34,'Solid-Results'!S:S,"&lt;="&amp;Dashboard!$B34,'Solid-Results'!AM:AM,"Green")</f>
        <v>4</v>
      </c>
      <c r="AL34" s="52">
        <f t="shared" si="11"/>
        <v>66.666666666666657</v>
      </c>
      <c r="AM34" s="53">
        <f>COUNTIFS('Solid-Results'!T:T,"&gt;="&amp;Dashboard!$A34,'Solid-Results'!T:T,"&lt;="&amp;Dashboard!$B34)</f>
        <v>5</v>
      </c>
      <c r="AN34" s="53">
        <f>COUNTIFS('Solid-Results'!T:T,"&gt;="&amp;Dashboard!$A34,'Solid-Results'!T:T,"&lt;="&amp;Dashboard!$B34,'Solid-Results'!AN:AN,"Green")</f>
        <v>4</v>
      </c>
      <c r="AO34" s="52">
        <f t="shared" si="12"/>
        <v>80</v>
      </c>
      <c r="AP34" s="53">
        <f>COUNTIFS('Solid-Results'!U:U,"&gt;="&amp;Dashboard!$A34,'Solid-Results'!U:U,"&lt;="&amp;Dashboard!$B34)</f>
        <v>12</v>
      </c>
      <c r="AQ34" s="53">
        <f>COUNTIFS('Solid-Results'!U:U,"&gt;="&amp;Dashboard!$A34,'Solid-Results'!U:U,"&lt;="&amp;Dashboard!$B34,'Solid-Results'!AO:AO,"Green")</f>
        <v>9</v>
      </c>
      <c r="AR34" s="52">
        <f t="shared" si="13"/>
        <v>75</v>
      </c>
      <c r="AS34" s="53">
        <f>COUNTIFS('Solid-Results'!V:V,"&gt;="&amp;Dashboard!$A34,'Solid-Results'!V:V,"&lt;="&amp;Dashboard!$B34)</f>
        <v>5</v>
      </c>
      <c r="AT34" s="53">
        <f>COUNTIFS('Solid-Results'!V:V,"&gt;="&amp;Dashboard!$A34,'Solid-Results'!V:V,"&lt;="&amp;Dashboard!$B34,'Solid-Results'!AP:AP,"Green")</f>
        <v>3</v>
      </c>
      <c r="AU34" s="52">
        <f t="shared" si="14"/>
        <v>60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5"/>
        <v>0</v>
      </c>
    </row>
    <row r="35" spans="1:50" ht="15.75" thickBot="1" x14ac:dyDescent="0.3">
      <c r="A35" s="57">
        <f t="shared" si="16"/>
        <v>80.010000000000005</v>
      </c>
      <c r="B35" s="58">
        <f t="shared" si="18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COUNTIFS('Solid-Results'!H:H,"&gt;="&amp;Dashboard!$A35,'Solid-Results'!H:H,"&lt;="&amp;Dashboard!$B35,'Solid-Results'!AB:AB,"Green")</f>
        <v>0</v>
      </c>
      <c r="E35" s="58">
        <f t="shared" si="0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1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2"/>
        <v>0</v>
      </c>
      <c r="L35" s="59">
        <f>COUNTIFS('Solid-Results'!K:K,"&gt;="&amp;Dashboard!$A35,'Solid-Results'!K:K,"&lt;="&amp;Dashboard!$B35)</f>
        <v>37</v>
      </c>
      <c r="M35" s="59">
        <f>COUNTIFS('Solid-Results'!K:K,"&gt;="&amp;Dashboard!$A35,'Solid-Results'!K:K,"&lt;="&amp;Dashboard!$B35,'Solid-Results'!AE:AE,"Green")</f>
        <v>27</v>
      </c>
      <c r="N35" s="58">
        <f t="shared" si="3"/>
        <v>72.972972972972968</v>
      </c>
      <c r="O35" s="59">
        <f>COUNTIFS('Solid-Results'!L:L,"&gt;="&amp;Dashboard!$A35,'Solid-Results'!L:L,"&lt;="&amp;Dashboard!$B35)</f>
        <v>4</v>
      </c>
      <c r="P35" s="59">
        <f>COUNTIFS('Solid-Results'!L:L,"&gt;="&amp;Dashboard!$A35,'Solid-Results'!L:L,"&lt;="&amp;Dashboard!$B35,'Solid-Results'!AF:AF,"Green")</f>
        <v>2</v>
      </c>
      <c r="Q35" s="58">
        <f t="shared" si="4"/>
        <v>50</v>
      </c>
      <c r="R35" s="59">
        <f>COUNTIFS('Solid-Results'!M:M,"&gt;="&amp;Dashboard!$A35,'Solid-Results'!M:M,"&lt;="&amp;Dashboard!$B35)</f>
        <v>2</v>
      </c>
      <c r="S35" s="59">
        <f>COUNTIFS('Solid-Results'!M:M,"&gt;="&amp;Dashboard!$A35,'Solid-Results'!M:M,"&lt;="&amp;Dashboard!$B35,'Solid-Results'!AG:AG,"Green")</f>
        <v>1</v>
      </c>
      <c r="T35" s="58">
        <f t="shared" si="5"/>
        <v>50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6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7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8"/>
        <v>0</v>
      </c>
      <c r="AD35" s="59">
        <f>COUNTIFS('Solid-Results'!Q:Q,"&gt;="&amp;Dashboard!$A35,'Solid-Results'!Q:Q,"&lt;="&amp;Dashboard!$B35)</f>
        <v>26</v>
      </c>
      <c r="AE35" s="59">
        <f>COUNTIFS('Solid-Results'!Q:Q,"&gt;="&amp;Dashboard!$A35,'Solid-Results'!Q:Q,"&lt;="&amp;Dashboard!$B35,'Solid-Results'!AK:AK,"Green")</f>
        <v>21</v>
      </c>
      <c r="AF35" s="58">
        <f t="shared" si="9"/>
        <v>80.769230769230774</v>
      </c>
      <c r="AG35" s="59">
        <f>COUNTIFS('Solid-Results'!R:R,"&gt;="&amp;Dashboard!$A35,'Solid-Results'!R:R,"&lt;="&amp;Dashboard!$B35)</f>
        <v>31</v>
      </c>
      <c r="AH35" s="59">
        <f>COUNTIFS('Solid-Results'!R:R,"&gt;="&amp;Dashboard!$A35,'Solid-Results'!R:R,"&lt;="&amp;Dashboard!$B35,'Solid-Results'!AL:AL,"Green")</f>
        <v>25</v>
      </c>
      <c r="AI35" s="58">
        <f t="shared" si="10"/>
        <v>80.645161290322577</v>
      </c>
      <c r="AJ35" s="59">
        <f>COUNTIFS('Solid-Results'!S:S,"&gt;="&amp;Dashboard!$A35,'Solid-Results'!S:S,"&lt;="&amp;Dashboard!$B35)</f>
        <v>6</v>
      </c>
      <c r="AK35" s="59">
        <f>COUNTIFS('Solid-Results'!S:S,"&gt;="&amp;Dashboard!$A35,'Solid-Results'!S:S,"&lt;="&amp;Dashboard!$B35,'Solid-Results'!AM:AM,"Green")</f>
        <v>5</v>
      </c>
      <c r="AL35" s="58">
        <f t="shared" si="11"/>
        <v>83.333333333333343</v>
      </c>
      <c r="AM35" s="59">
        <f>COUNTIFS('Solid-Results'!T:T,"&gt;="&amp;Dashboard!$A35,'Solid-Results'!T:T,"&lt;="&amp;Dashboard!$B35)</f>
        <v>4</v>
      </c>
      <c r="AN35" s="59">
        <f>COUNTIFS('Solid-Results'!T:T,"&gt;="&amp;Dashboard!$A35,'Solid-Results'!T:T,"&lt;="&amp;Dashboard!$B35,'Solid-Results'!AN:AN,"Green")</f>
        <v>2</v>
      </c>
      <c r="AO35" s="58">
        <f t="shared" si="12"/>
        <v>50</v>
      </c>
      <c r="AP35" s="59">
        <f>COUNTIFS('Solid-Results'!U:U,"&gt;="&amp;Dashboard!$A35,'Solid-Results'!U:U,"&lt;="&amp;Dashboard!$B35)</f>
        <v>5</v>
      </c>
      <c r="AQ35" s="59">
        <f>COUNTIFS('Solid-Results'!U:U,"&gt;="&amp;Dashboard!$A35,'Solid-Results'!U:U,"&lt;="&amp;Dashboard!$B35,'Solid-Results'!AO:AO,"Green")</f>
        <v>5</v>
      </c>
      <c r="AR35" s="58">
        <f t="shared" si="13"/>
        <v>100</v>
      </c>
      <c r="AS35" s="59">
        <f>COUNTIFS('Solid-Results'!V:V,"&gt;="&amp;Dashboard!$A35,'Solid-Results'!V:V,"&lt;="&amp;Dashboard!$B35)</f>
        <v>2</v>
      </c>
      <c r="AT35" s="59">
        <f>COUNTIFS('Solid-Results'!V:V,"&gt;="&amp;Dashboard!$A35,'Solid-Results'!V:V,"&lt;="&amp;Dashboard!$B35,'Solid-Results'!AP:AP,"Green")</f>
        <v>1</v>
      </c>
      <c r="AU35" s="58">
        <f t="shared" si="14"/>
        <v>50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5"/>
        <v>0</v>
      </c>
    </row>
    <row r="36" spans="1:50" x14ac:dyDescent="0.25">
      <c r="A36" s="54">
        <f t="shared" si="16"/>
        <v>82.51</v>
      </c>
      <c r="B36" s="55">
        <f t="shared" si="18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COUNTIFS('Solid-Results'!H:H,"&gt;="&amp;Dashboard!$A36,'Solid-Results'!H:H,"&lt;="&amp;Dashboard!$B36,'Solid-Results'!AB:AB,"Green")</f>
        <v>0</v>
      </c>
      <c r="E36" s="55">
        <f t="shared" si="0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1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2"/>
        <v>0</v>
      </c>
      <c r="L36" s="56">
        <f>COUNTIFS('Solid-Results'!K:K,"&gt;="&amp;Dashboard!$A36,'Solid-Results'!K:K,"&lt;="&amp;Dashboard!$B36)</f>
        <v>27</v>
      </c>
      <c r="M36" s="56">
        <f>COUNTIFS('Solid-Results'!K:K,"&gt;="&amp;Dashboard!$A36,'Solid-Results'!K:K,"&lt;="&amp;Dashboard!$B36,'Solid-Results'!AE:AE,"Green")</f>
        <v>18</v>
      </c>
      <c r="N36" s="55">
        <f t="shared" si="3"/>
        <v>66.666666666666657</v>
      </c>
      <c r="O36" s="56">
        <f>COUNTIFS('Solid-Results'!L:L,"&gt;="&amp;Dashboard!$A36,'Solid-Results'!L:L,"&lt;="&amp;Dashboard!$B36)</f>
        <v>3</v>
      </c>
      <c r="P36" s="56">
        <f>COUNTIFS('Solid-Results'!L:L,"&gt;="&amp;Dashboard!$A36,'Solid-Results'!L:L,"&lt;="&amp;Dashboard!$B36,'Solid-Results'!AF:AF,"Green")</f>
        <v>2</v>
      </c>
      <c r="Q36" s="55">
        <f t="shared" si="4"/>
        <v>66.666666666666657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5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6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7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8"/>
        <v>0</v>
      </c>
      <c r="AD36" s="56">
        <f>COUNTIFS('Solid-Results'!Q:Q,"&gt;="&amp;Dashboard!$A36,'Solid-Results'!Q:Q,"&lt;="&amp;Dashboard!$B36)</f>
        <v>20</v>
      </c>
      <c r="AE36" s="56">
        <f>COUNTIFS('Solid-Results'!Q:Q,"&gt;="&amp;Dashboard!$A36,'Solid-Results'!Q:Q,"&lt;="&amp;Dashboard!$B36,'Solid-Results'!AK:AK,"Green")</f>
        <v>12</v>
      </c>
      <c r="AF36" s="55">
        <f t="shared" si="9"/>
        <v>60</v>
      </c>
      <c r="AG36" s="56">
        <f>COUNTIFS('Solid-Results'!R:R,"&gt;="&amp;Dashboard!$A36,'Solid-Results'!R:R,"&lt;="&amp;Dashboard!$B36)</f>
        <v>34</v>
      </c>
      <c r="AH36" s="56">
        <f>COUNTIFS('Solid-Results'!R:R,"&gt;="&amp;Dashboard!$A36,'Solid-Results'!R:R,"&lt;="&amp;Dashboard!$B36,'Solid-Results'!AL:AL,"Green")</f>
        <v>28</v>
      </c>
      <c r="AI36" s="55">
        <f t="shared" si="10"/>
        <v>82.35294117647058</v>
      </c>
      <c r="AJ36" s="56">
        <f>COUNTIFS('Solid-Results'!S:S,"&gt;="&amp;Dashboard!$A36,'Solid-Results'!S:S,"&lt;="&amp;Dashboard!$B36)</f>
        <v>1</v>
      </c>
      <c r="AK36" s="56">
        <f>COUNTIFS('Solid-Results'!S:S,"&gt;="&amp;Dashboard!$A36,'Solid-Results'!S:S,"&lt;="&amp;Dashboard!$B36,'Solid-Results'!AM:AM,"Green")</f>
        <v>1</v>
      </c>
      <c r="AL36" s="55">
        <f t="shared" si="11"/>
        <v>100</v>
      </c>
      <c r="AM36" s="56">
        <f>COUNTIFS('Solid-Results'!T:T,"&gt;="&amp;Dashboard!$A36,'Solid-Results'!T:T,"&lt;="&amp;Dashboard!$B36)</f>
        <v>0</v>
      </c>
      <c r="AN36" s="56">
        <f>COUNTIFS('Solid-Results'!T:T,"&gt;="&amp;Dashboard!$A36,'Solid-Results'!T:T,"&lt;="&amp;Dashboard!$B36,'Solid-Results'!AN:AN,"Green")</f>
        <v>0</v>
      </c>
      <c r="AO36" s="55">
        <f t="shared" si="12"/>
        <v>0</v>
      </c>
      <c r="AP36" s="56">
        <f>COUNTIFS('Solid-Results'!U:U,"&gt;="&amp;Dashboard!$A36,'Solid-Results'!U:U,"&lt;="&amp;Dashboard!$B36)</f>
        <v>6</v>
      </c>
      <c r="AQ36" s="56">
        <f>COUNTIFS('Solid-Results'!U:U,"&gt;="&amp;Dashboard!$A36,'Solid-Results'!U:U,"&lt;="&amp;Dashboard!$B36,'Solid-Results'!AO:AO,"Green")</f>
        <v>6</v>
      </c>
      <c r="AR36" s="55">
        <f t="shared" si="13"/>
        <v>100</v>
      </c>
      <c r="AS36" s="56">
        <f>COUNTIFS('Solid-Results'!V:V,"&gt;="&amp;Dashboard!$A36,'Solid-Results'!V:V,"&lt;="&amp;Dashboard!$B36)</f>
        <v>1</v>
      </c>
      <c r="AT36" s="56">
        <f>COUNTIFS('Solid-Results'!V:V,"&gt;="&amp;Dashboard!$A36,'Solid-Results'!V:V,"&lt;="&amp;Dashboard!$B36,'Solid-Results'!AP:AP,"Green")</f>
        <v>1</v>
      </c>
      <c r="AU36" s="55">
        <f t="shared" si="14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5"/>
        <v>0</v>
      </c>
    </row>
    <row r="37" spans="1:50" x14ac:dyDescent="0.25">
      <c r="A37" s="38">
        <f t="shared" si="16"/>
        <v>85.01</v>
      </c>
      <c r="B37" s="37">
        <f t="shared" si="18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7">
        <f t="shared" si="0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1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2"/>
        <v>0</v>
      </c>
      <c r="L37" s="34">
        <f>COUNTIFS('Solid-Results'!K:K,"&gt;="&amp;Dashboard!$A37,'Solid-Results'!K:K,"&lt;="&amp;Dashboard!$B37)</f>
        <v>14</v>
      </c>
      <c r="M37" s="34">
        <f>COUNTIFS('Solid-Results'!K:K,"&gt;="&amp;Dashboard!$A37,'Solid-Results'!K:K,"&lt;="&amp;Dashboard!$B37,'Solid-Results'!AE:AE,"Green")</f>
        <v>14</v>
      </c>
      <c r="N37" s="37">
        <f t="shared" si="3"/>
        <v>100</v>
      </c>
      <c r="O37" s="34">
        <f>COUNTIFS('Solid-Results'!L:L,"&gt;="&amp;Dashboard!$A37,'Solid-Results'!L:L,"&lt;="&amp;Dashboard!$B37)</f>
        <v>2</v>
      </c>
      <c r="P37" s="34">
        <f>COUNTIFS('Solid-Results'!L:L,"&gt;="&amp;Dashboard!$A37,'Solid-Results'!L:L,"&lt;="&amp;Dashboard!$B37,'Solid-Results'!AF:AF,"Green")</f>
        <v>1</v>
      </c>
      <c r="Q37" s="37">
        <f t="shared" si="4"/>
        <v>50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5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6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7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8"/>
        <v>0</v>
      </c>
      <c r="AD37" s="34">
        <f>COUNTIFS('Solid-Results'!Q:Q,"&gt;="&amp;Dashboard!$A37,'Solid-Results'!Q:Q,"&lt;="&amp;Dashboard!$B37)</f>
        <v>9</v>
      </c>
      <c r="AE37" s="34">
        <f>COUNTIFS('Solid-Results'!Q:Q,"&gt;="&amp;Dashboard!$A37,'Solid-Results'!Q:Q,"&lt;="&amp;Dashboard!$B37,'Solid-Results'!AK:AK,"Green")</f>
        <v>6</v>
      </c>
      <c r="AF37" s="37">
        <f t="shared" si="9"/>
        <v>66.666666666666657</v>
      </c>
      <c r="AG37" s="34">
        <f>COUNTIFS('Solid-Results'!R:R,"&gt;="&amp;Dashboard!$A37,'Solid-Results'!R:R,"&lt;="&amp;Dashboard!$B37)</f>
        <v>38</v>
      </c>
      <c r="AH37" s="34">
        <f>COUNTIFS('Solid-Results'!R:R,"&gt;="&amp;Dashboard!$A37,'Solid-Results'!R:R,"&lt;="&amp;Dashboard!$B37,'Solid-Results'!AL:AL,"Green")</f>
        <v>30</v>
      </c>
      <c r="AI37" s="37">
        <f t="shared" si="10"/>
        <v>78.94736842105263</v>
      </c>
      <c r="AJ37" s="34">
        <f>COUNTIFS('Solid-Results'!S:S,"&gt;="&amp;Dashboard!$A37,'Solid-Results'!S:S,"&lt;="&amp;Dashboard!$B37)</f>
        <v>2</v>
      </c>
      <c r="AK37" s="34">
        <f>COUNTIFS('Solid-Results'!S:S,"&gt;="&amp;Dashboard!$A37,'Solid-Results'!S:S,"&lt;="&amp;Dashboard!$B37,'Solid-Results'!AM:AM,"Green")</f>
        <v>0</v>
      </c>
      <c r="AL37" s="37">
        <f t="shared" si="11"/>
        <v>0</v>
      </c>
      <c r="AM37" s="34">
        <f>COUNTIFS('Solid-Results'!T:T,"&gt;="&amp;Dashboard!$A37,'Solid-Results'!T:T,"&lt;="&amp;Dashboard!$B37)</f>
        <v>4</v>
      </c>
      <c r="AN37" s="34">
        <f>COUNTIFS('Solid-Results'!T:T,"&gt;="&amp;Dashboard!$A37,'Solid-Results'!T:T,"&lt;="&amp;Dashboard!$B37,'Solid-Results'!AN:AN,"Green")</f>
        <v>1</v>
      </c>
      <c r="AO37" s="37">
        <f t="shared" si="12"/>
        <v>25</v>
      </c>
      <c r="AP37" s="34">
        <f>COUNTIFS('Solid-Results'!U:U,"&gt;="&amp;Dashboard!$A37,'Solid-Results'!U:U,"&lt;="&amp;Dashboard!$B37)</f>
        <v>2</v>
      </c>
      <c r="AQ37" s="34">
        <f>COUNTIFS('Solid-Results'!U:U,"&gt;="&amp;Dashboard!$A37,'Solid-Results'!U:U,"&lt;="&amp;Dashboard!$B37,'Solid-Results'!AO:AO,"Green")</f>
        <v>1</v>
      </c>
      <c r="AR37" s="37">
        <f t="shared" si="13"/>
        <v>50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4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5"/>
        <v>100</v>
      </c>
    </row>
    <row r="38" spans="1:50" x14ac:dyDescent="0.25">
      <c r="A38" s="38">
        <f t="shared" si="16"/>
        <v>87.51</v>
      </c>
      <c r="B38" s="37">
        <f t="shared" ref="B38:B42" si="19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7">
        <f t="shared" si="0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1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2"/>
        <v>0</v>
      </c>
      <c r="L38" s="34">
        <f>COUNTIFS('Solid-Results'!K:K,"&gt;="&amp;Dashboard!$A38,'Solid-Results'!K:K,"&lt;="&amp;Dashboard!$B38)</f>
        <v>6</v>
      </c>
      <c r="M38" s="34">
        <f>COUNTIFS('Solid-Results'!K:K,"&gt;="&amp;Dashboard!$A38,'Solid-Results'!K:K,"&lt;="&amp;Dashboard!$B38,'Solid-Results'!AE:AE,"Green")</f>
        <v>5</v>
      </c>
      <c r="N38" s="37">
        <f t="shared" si="3"/>
        <v>83.333333333333343</v>
      </c>
      <c r="O38" s="34">
        <f>COUNTIFS('Solid-Results'!L:L,"&gt;="&amp;Dashboard!$A38,'Solid-Results'!L:L,"&lt;="&amp;Dashboard!$B38)</f>
        <v>2</v>
      </c>
      <c r="P38" s="34">
        <f>COUNTIFS('Solid-Results'!L:L,"&gt;="&amp;Dashboard!$A38,'Solid-Results'!L:L,"&lt;="&amp;Dashboard!$B38,'Solid-Results'!AF:AF,"Green")</f>
        <v>2</v>
      </c>
      <c r="Q38" s="37">
        <f t="shared" si="4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5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6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7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8"/>
        <v>0</v>
      </c>
      <c r="AD38" s="34">
        <f>COUNTIFS('Solid-Results'!Q:Q,"&gt;="&amp;Dashboard!$A38,'Solid-Results'!Q:Q,"&lt;="&amp;Dashboard!$B38)</f>
        <v>0</v>
      </c>
      <c r="AE38" s="34">
        <f>COUNTIFS('Solid-Results'!Q:Q,"&gt;="&amp;Dashboard!$A38,'Solid-Results'!Q:Q,"&lt;="&amp;Dashboard!$B38,'Solid-Results'!AK:AK,"Green")</f>
        <v>0</v>
      </c>
      <c r="AF38" s="37">
        <f t="shared" si="9"/>
        <v>0</v>
      </c>
      <c r="AG38" s="34">
        <f>COUNTIFS('Solid-Results'!R:R,"&gt;="&amp;Dashboard!$A38,'Solid-Results'!R:R,"&lt;="&amp;Dashboard!$B38)</f>
        <v>24</v>
      </c>
      <c r="AH38" s="34">
        <f>COUNTIFS('Solid-Results'!R:R,"&gt;="&amp;Dashboard!$A38,'Solid-Results'!R:R,"&lt;="&amp;Dashboard!$B38,'Solid-Results'!AL:AL,"Green")</f>
        <v>16</v>
      </c>
      <c r="AI38" s="37">
        <f t="shared" si="10"/>
        <v>66.666666666666657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1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2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3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4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5"/>
        <v>0</v>
      </c>
    </row>
    <row r="39" spans="1:50" x14ac:dyDescent="0.25">
      <c r="A39" s="38">
        <f t="shared" si="16"/>
        <v>90.01</v>
      </c>
      <c r="B39" s="37">
        <f t="shared" si="19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7">
        <f t="shared" si="0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1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2"/>
        <v>0</v>
      </c>
      <c r="L39" s="34">
        <f>COUNTIFS('Solid-Results'!K:K,"&gt;="&amp;Dashboard!$A39,'Solid-Results'!K:K,"&lt;="&amp;Dashboard!$B39)</f>
        <v>5</v>
      </c>
      <c r="M39" s="34">
        <f>COUNTIFS('Solid-Results'!K:K,"&gt;="&amp;Dashboard!$A39,'Solid-Results'!K:K,"&lt;="&amp;Dashboard!$B39,'Solid-Results'!AE:AE,"Green")</f>
        <v>5</v>
      </c>
      <c r="N39" s="37">
        <f t="shared" si="3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4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5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6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7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8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9"/>
        <v>0</v>
      </c>
      <c r="AG39" s="34">
        <f>COUNTIFS('Solid-Results'!R:R,"&gt;="&amp;Dashboard!$A39,'Solid-Results'!R:R,"&lt;="&amp;Dashboard!$B39)</f>
        <v>24</v>
      </c>
      <c r="AH39" s="34">
        <f>COUNTIFS('Solid-Results'!R:R,"&gt;="&amp;Dashboard!$A39,'Solid-Results'!R:R,"&lt;="&amp;Dashboard!$B39,'Solid-Results'!AL:AL,"Green")</f>
        <v>19</v>
      </c>
      <c r="AI39" s="37">
        <f t="shared" si="10"/>
        <v>79.166666666666657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1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2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3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4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5"/>
        <v>66.666666666666657</v>
      </c>
    </row>
    <row r="40" spans="1:50" x14ac:dyDescent="0.25">
      <c r="A40" s="38">
        <f t="shared" si="16"/>
        <v>92.51</v>
      </c>
      <c r="B40" s="37">
        <f t="shared" si="19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0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1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2"/>
        <v>0</v>
      </c>
      <c r="L40" s="34">
        <f>COUNTIFS('Solid-Results'!K:K,"&gt;="&amp;Dashboard!$A40,'Solid-Results'!K:K,"&lt;="&amp;Dashboard!$B40)</f>
        <v>0</v>
      </c>
      <c r="M40" s="34">
        <f>COUNTIFS('Solid-Results'!K:K,"&gt;="&amp;Dashboard!$A40,'Solid-Results'!K:K,"&lt;="&amp;Dashboard!$B40,'Solid-Results'!AE:AE,"Green")</f>
        <v>0</v>
      </c>
      <c r="N40" s="37">
        <f t="shared" si="3"/>
        <v>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4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5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6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7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8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9"/>
        <v>0</v>
      </c>
      <c r="AG40" s="34">
        <f>COUNTIFS('Solid-Results'!R:R,"&gt;="&amp;Dashboard!$A40,'Solid-Results'!R:R,"&lt;="&amp;Dashboard!$B40)</f>
        <v>11</v>
      </c>
      <c r="AH40" s="34">
        <f>COUNTIFS('Solid-Results'!R:R,"&gt;="&amp;Dashboard!$A40,'Solid-Results'!R:R,"&lt;="&amp;Dashboard!$B40,'Solid-Results'!AL:AL,"Green")</f>
        <v>9</v>
      </c>
      <c r="AI40" s="37">
        <f t="shared" si="10"/>
        <v>81.818181818181827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1"/>
        <v>0</v>
      </c>
      <c r="AM40" s="34">
        <f>COUNTIFS('Solid-Results'!T:T,"&gt;="&amp;Dashboard!$A40,'Solid-Results'!T:T,"&lt;="&amp;Dashboard!$B40)</f>
        <v>5</v>
      </c>
      <c r="AN40" s="34">
        <f>COUNTIFS('Solid-Results'!T:T,"&gt;="&amp;Dashboard!$A40,'Solid-Results'!T:T,"&lt;="&amp;Dashboard!$B40,'Solid-Results'!AN:AN,"Green")</f>
        <v>5</v>
      </c>
      <c r="AO40" s="37">
        <f t="shared" si="12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3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4"/>
        <v>0</v>
      </c>
      <c r="AV40" s="34">
        <f>COUNTIFS('Solid-Results'!W:W,"&gt;="&amp;Dashboard!$A40,'Solid-Results'!W:W,"&lt;="&amp;Dashboard!$B40)</f>
        <v>1</v>
      </c>
      <c r="AW40" s="34">
        <f>COUNTIFS('Solid-Results'!W:W,"&gt;="&amp;Dashboard!$A40,'Solid-Results'!W:W,"&lt;="&amp;Dashboard!$B40,'Solid-Results'!AQ:AQ,"Green")</f>
        <v>0</v>
      </c>
      <c r="AX40" s="37">
        <f t="shared" si="15"/>
        <v>0</v>
      </c>
    </row>
    <row r="41" spans="1:50" x14ac:dyDescent="0.25">
      <c r="A41" s="38">
        <f t="shared" si="16"/>
        <v>95.01</v>
      </c>
      <c r="B41" s="37">
        <f t="shared" si="19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0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1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2"/>
        <v>0</v>
      </c>
      <c r="L41" s="34">
        <f>COUNTIFS('Solid-Results'!K:K,"&gt;="&amp;Dashboard!$A41,'Solid-Results'!K:K,"&lt;="&amp;Dashboard!$B41)</f>
        <v>1</v>
      </c>
      <c r="M41" s="34">
        <f>COUNTIFS('Solid-Results'!K:K,"&gt;="&amp;Dashboard!$A41,'Solid-Results'!K:K,"&lt;="&amp;Dashboard!$B41,'Solid-Results'!AE:AE,"Green")</f>
        <v>1</v>
      </c>
      <c r="N41" s="37">
        <f t="shared" si="3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4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5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6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7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8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9"/>
        <v>0</v>
      </c>
      <c r="AG41" s="34">
        <f>COUNTIFS('Solid-Results'!R:R,"&gt;="&amp;Dashboard!$A41,'Solid-Results'!R:R,"&lt;="&amp;Dashboard!$B41)</f>
        <v>3</v>
      </c>
      <c r="AH41" s="34">
        <f>COUNTIFS('Solid-Results'!R:R,"&gt;="&amp;Dashboard!$A41,'Solid-Results'!R:R,"&lt;="&amp;Dashboard!$B41,'Solid-Results'!AL:AL,"Green")</f>
        <v>2</v>
      </c>
      <c r="AI41" s="37">
        <f t="shared" si="10"/>
        <v>66.666666666666657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1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2"/>
        <v>50</v>
      </c>
      <c r="AP41" s="34">
        <f>COUNTIFS('Solid-Results'!U:U,"&gt;="&amp;Dashboard!$A41,'Solid-Results'!U:U,"&lt;="&amp;Dashboard!$B41)</f>
        <v>9</v>
      </c>
      <c r="AQ41" s="34">
        <f>COUNTIFS('Solid-Results'!U:U,"&gt;="&amp;Dashboard!$A41,'Solid-Results'!U:U,"&lt;="&amp;Dashboard!$B41,'Solid-Results'!AO:AO,"Green")</f>
        <v>8</v>
      </c>
      <c r="AR41" s="37">
        <f t="shared" si="13"/>
        <v>88.888888888888886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4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5"/>
        <v>0</v>
      </c>
    </row>
    <row r="42" spans="1:50" x14ac:dyDescent="0.25">
      <c r="A42" s="38">
        <f t="shared" si="16"/>
        <v>97.51</v>
      </c>
      <c r="B42" s="37">
        <f t="shared" si="19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0"/>
        <v>0</v>
      </c>
      <c r="F42" s="34">
        <f>COUNTIFS('Solid-Results'!I:I,"&gt;="&amp;Dashboard!$A42,'Solid-Results'!I:I,"&lt;="&amp;Dashboard!$B42)</f>
        <v>23</v>
      </c>
      <c r="G42" s="34">
        <f>COUNTIFS('Solid-Results'!I:I,"&gt;="&amp;Dashboard!$A42,'Solid-Results'!I:I,"&lt;="&amp;Dashboard!$B42,'Solid-Results'!AC:AC,"Green")</f>
        <v>7</v>
      </c>
      <c r="H42" s="37">
        <f t="shared" si="1"/>
        <v>30.434782608695656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2"/>
        <v>0</v>
      </c>
      <c r="L42" s="34">
        <f>COUNTIFS('Solid-Results'!K:K,"&gt;="&amp;Dashboard!$A42,'Solid-Results'!K:K,"&lt;="&amp;Dashboard!$B42)</f>
        <v>26</v>
      </c>
      <c r="M42" s="34">
        <f>COUNTIFS('Solid-Results'!K:K,"&gt;="&amp;Dashboard!$A42,'Solid-Results'!K:K,"&lt;="&amp;Dashboard!$B42,'Solid-Results'!AE:AE,"Green")</f>
        <v>15</v>
      </c>
      <c r="N42" s="37">
        <f t="shared" si="3"/>
        <v>57.692307692307686</v>
      </c>
      <c r="O42" s="34">
        <f>COUNTIFS('Solid-Results'!L:L,"&gt;="&amp;Dashboard!$A42,'Solid-Results'!L:L,"&lt;="&amp;Dashboard!$B42)</f>
        <v>24</v>
      </c>
      <c r="P42" s="34">
        <f>COUNTIFS('Solid-Results'!L:L,"&gt;="&amp;Dashboard!$A42,'Solid-Results'!L:L,"&lt;="&amp;Dashboard!$B42,'Solid-Results'!AF:AF,"Green")</f>
        <v>17</v>
      </c>
      <c r="Q42" s="37">
        <f t="shared" si="4"/>
        <v>70.833333333333343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5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6"/>
        <v>0</v>
      </c>
      <c r="X42" s="34">
        <f>COUNTIFS('Solid-Results'!O:O,"&gt;="&amp;Dashboard!$A42,'Solid-Results'!O:O,"&lt;="&amp;Dashboard!$B42)</f>
        <v>24</v>
      </c>
      <c r="Y42" s="34">
        <f>COUNTIFS('Solid-Results'!O:O,"&gt;="&amp;Dashboard!$A42,'Solid-Results'!O:O,"&lt;="&amp;Dashboard!$B42,'Solid-Results'!AI:AI,"Green")</f>
        <v>16</v>
      </c>
      <c r="Z42" s="37">
        <f t="shared" si="7"/>
        <v>66.666666666666657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8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9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0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1"/>
        <v>0</v>
      </c>
      <c r="AM42" s="34">
        <f>COUNTIFS('Solid-Results'!T:T,"&gt;="&amp;Dashboard!$A42,'Solid-Results'!T:T,"&lt;="&amp;Dashboard!$B42)</f>
        <v>24</v>
      </c>
      <c r="AN42" s="34">
        <f>COUNTIFS('Solid-Results'!T:T,"&gt;="&amp;Dashboard!$A42,'Solid-Results'!T:T,"&lt;="&amp;Dashboard!$B42,'Solid-Results'!AN:AN,"Green")</f>
        <v>9</v>
      </c>
      <c r="AO42" s="37">
        <f t="shared" si="12"/>
        <v>37.5</v>
      </c>
      <c r="AP42" s="34">
        <f>COUNTIFS('Solid-Results'!U:U,"&gt;="&amp;Dashboard!$A42,'Solid-Results'!U:U,"&lt;="&amp;Dashboard!$B42)</f>
        <v>25</v>
      </c>
      <c r="AQ42" s="34">
        <f>COUNTIFS('Solid-Results'!U:U,"&gt;="&amp;Dashboard!$A42,'Solid-Results'!U:U,"&lt;="&amp;Dashboard!$B42,'Solid-Results'!AO:AO,"Green")</f>
        <v>17</v>
      </c>
      <c r="AR42" s="37">
        <f t="shared" si="13"/>
        <v>68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4"/>
        <v>0</v>
      </c>
      <c r="AV42" s="34">
        <f>COUNTIFS('Solid-Results'!W:W,"&gt;="&amp;Dashboard!$A42,'Solid-Results'!W:W,"&lt;="&amp;Dashboard!$B42)</f>
        <v>27</v>
      </c>
      <c r="AW42" s="34">
        <f>COUNTIFS('Solid-Results'!W:W,"&gt;="&amp;Dashboard!$A42,'Solid-Results'!W:W,"&lt;="&amp;Dashboard!$B42,'Solid-Results'!AQ:AQ,"Green")</f>
        <v>8</v>
      </c>
      <c r="AX42" s="37">
        <f t="shared" si="15"/>
        <v>29.629629629629626</v>
      </c>
    </row>
    <row r="50" spans="32:33" x14ac:dyDescent="0.25">
      <c r="AF50">
        <v>80</v>
      </c>
      <c r="AG50">
        <f>AF50*0.6</f>
        <v>48</v>
      </c>
    </row>
    <row r="51" spans="32:33" x14ac:dyDescent="0.25">
      <c r="AF51">
        <v>20</v>
      </c>
      <c r="AG51">
        <f>-AF51</f>
        <v>-20</v>
      </c>
    </row>
    <row r="52" spans="32:33" x14ac:dyDescent="0.25">
      <c r="AG52">
        <f>SUM(AG50:AG51)</f>
        <v>28</v>
      </c>
    </row>
  </sheetData>
  <conditionalFormatting sqref="E3:E42">
    <cfRule type="expression" dxfId="15" priority="16">
      <formula>AND(E3&gt;$A3)</formula>
    </cfRule>
  </conditionalFormatting>
  <conditionalFormatting sqref="H3:H42">
    <cfRule type="expression" dxfId="14" priority="15">
      <formula>AND(H3&gt;$A3)</formula>
    </cfRule>
  </conditionalFormatting>
  <conditionalFormatting sqref="K3:K42">
    <cfRule type="expression" dxfId="13" priority="14">
      <formula>AND(K3&gt;$A3)</formula>
    </cfRule>
  </conditionalFormatting>
  <conditionalFormatting sqref="N3:N42">
    <cfRule type="expression" dxfId="12" priority="13">
      <formula>AND(N3&gt;$A3)</formula>
    </cfRule>
  </conditionalFormatting>
  <conditionalFormatting sqref="Q3:Q42">
    <cfRule type="expression" dxfId="11" priority="12">
      <formula>AND(Q3&gt;$A3)</formula>
    </cfRule>
  </conditionalFormatting>
  <conditionalFormatting sqref="T3:T42">
    <cfRule type="expression" dxfId="10" priority="11">
      <formula>AND(T3&gt;$A3)</formula>
    </cfRule>
  </conditionalFormatting>
  <conditionalFormatting sqref="W3:W42">
    <cfRule type="expression" dxfId="9" priority="10">
      <formula>AND(W3&gt;$A3)</formula>
    </cfRule>
  </conditionalFormatting>
  <conditionalFormatting sqref="Z3:Z42">
    <cfRule type="expression" dxfId="8" priority="9">
      <formula>AND(Z3&gt;$A3)</formula>
    </cfRule>
  </conditionalFormatting>
  <conditionalFormatting sqref="AC3:AC42">
    <cfRule type="expression" dxfId="7" priority="8">
      <formula>AND(AC3&gt;$A3)</formula>
    </cfRule>
  </conditionalFormatting>
  <conditionalFormatting sqref="AF3:AF42">
    <cfRule type="expression" dxfId="6" priority="7">
      <formula>AND(AF3&gt;$A3)</formula>
    </cfRule>
  </conditionalFormatting>
  <conditionalFormatting sqref="AI3:AI42">
    <cfRule type="expression" dxfId="5" priority="6">
      <formula>AND(AI3&gt;$A3)</formula>
    </cfRule>
  </conditionalFormatting>
  <conditionalFormatting sqref="AL3:AL42">
    <cfRule type="expression" dxfId="4" priority="5">
      <formula>AND(AL3&gt;$A3)</formula>
    </cfRule>
  </conditionalFormatting>
  <conditionalFormatting sqref="AO3:AO42">
    <cfRule type="expression" dxfId="3" priority="4">
      <formula>AND(AO3&gt;$A3)</formula>
    </cfRule>
  </conditionalFormatting>
  <conditionalFormatting sqref="AR3:AR42">
    <cfRule type="expression" dxfId="2" priority="3">
      <formula>AND(AR3&gt;$A3)</formula>
    </cfRule>
  </conditionalFormatting>
  <conditionalFormatting sqref="AU3:AU42">
    <cfRule type="expression" dxfId="1" priority="2">
      <formula>AND(AU3&gt;$A3)</formula>
    </cfRule>
  </conditionalFormatting>
  <conditionalFormatting sqref="AX3:AX42">
    <cfRule type="expression" dxfId="0" priority="1">
      <formula>AND(AX3&gt;$A3)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2026-07-29T21:02:48Z</dcterms:modified>
</cp:coreProperties>
</file>