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38\Desktop\"/>
    </mc:Choice>
  </mc:AlternateContent>
  <xr:revisionPtr revIDLastSave="0" documentId="8_{F582295D-1590-4D0B-B9A7-ED61EE631860}" xr6:coauthVersionLast="36" xr6:coauthVersionMax="36" xr10:uidLastSave="{00000000-0000-0000-0000-000000000000}"/>
  <bookViews>
    <workbookView xWindow="0" yWindow="0" windowWidth="19200" windowHeight="6810" xr2:uid="{34598E4B-D14B-4BEA-A51C-5A85EC4C086F}"/>
  </bookViews>
  <sheets>
    <sheet name="BP E D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51" i="1"/>
  <c r="F52" i="1"/>
  <c r="F53" i="1"/>
  <c r="F54" i="1"/>
  <c r="F55" i="1"/>
  <c r="F56" i="1"/>
  <c r="F57" i="1"/>
  <c r="F58" i="1"/>
  <c r="F50" i="1"/>
  <c r="D39" i="1"/>
  <c r="C39" i="1"/>
  <c r="C22" i="1"/>
  <c r="E39" i="1"/>
  <c r="E45" i="1"/>
  <c r="E42" i="1"/>
  <c r="E43" i="1"/>
  <c r="E44" i="1"/>
  <c r="E41" i="1"/>
  <c r="E37" i="1"/>
  <c r="E33" i="1"/>
  <c r="E28" i="1"/>
  <c r="E29" i="1"/>
  <c r="E30" i="1"/>
  <c r="E27" i="1"/>
  <c r="E15" i="1"/>
  <c r="E20" i="1"/>
  <c r="E19" i="1"/>
  <c r="E18" i="1"/>
  <c r="E17" i="1"/>
  <c r="E5" i="1"/>
  <c r="C45" i="1"/>
  <c r="C42" i="1"/>
  <c r="C43" i="1"/>
  <c r="C44" i="1"/>
  <c r="C41" i="1"/>
  <c r="C37" i="1"/>
  <c r="C33" i="1"/>
  <c r="B39" i="1"/>
  <c r="C30" i="1"/>
  <c r="C29" i="1"/>
  <c r="C28" i="1"/>
  <c r="C27" i="1"/>
  <c r="C17" i="1"/>
  <c r="C18" i="1"/>
  <c r="C19" i="1"/>
  <c r="C20" i="1"/>
  <c r="C15" i="1"/>
  <c r="E11" i="1"/>
  <c r="C11" i="1"/>
  <c r="E6" i="1"/>
  <c r="E9" i="1"/>
  <c r="C5" i="1"/>
  <c r="C6" i="1"/>
  <c r="C7" i="1"/>
  <c r="C8" i="1"/>
  <c r="C9" i="1"/>
  <c r="E22" i="1" l="1"/>
  <c r="E7" i="1"/>
  <c r="E8" i="1"/>
  <c r="E52" i="1" l="1"/>
  <c r="E54" i="1" s="1"/>
  <c r="B52" i="1"/>
  <c r="B54" i="1" s="1"/>
  <c r="D44" i="1"/>
  <c r="B44" i="1"/>
  <c r="D37" i="1"/>
  <c r="B33" i="1"/>
  <c r="D29" i="1"/>
  <c r="D27" i="1"/>
  <c r="B20" i="1"/>
  <c r="B22" i="1" s="1"/>
  <c r="D18" i="1"/>
  <c r="D20" i="1" s="1"/>
  <c r="D11" i="1"/>
  <c r="B11" i="1"/>
  <c r="D8" i="1"/>
  <c r="D5" i="1"/>
  <c r="D22" i="1" l="1"/>
  <c r="D33" i="1"/>
  <c r="D45" i="1" s="1"/>
  <c r="B45" i="1"/>
</calcChain>
</file>

<file path=xl/sharedStrings.xml><?xml version="1.0" encoding="utf-8"?>
<sst xmlns="http://schemas.openxmlformats.org/spreadsheetml/2006/main" count="78" uniqueCount="56">
  <si>
    <t>Ativo</t>
  </si>
  <si>
    <t>Contas</t>
  </si>
  <si>
    <t>R$ mil</t>
  </si>
  <si>
    <t>Caixa</t>
  </si>
  <si>
    <t>Banco</t>
  </si>
  <si>
    <t>Clientes</t>
  </si>
  <si>
    <t>Estoque</t>
  </si>
  <si>
    <t>aplicação Renda Fixa</t>
  </si>
  <si>
    <t>TOTAL CIRCULANTE</t>
  </si>
  <si>
    <t>Não Circulante</t>
  </si>
  <si>
    <t>Realizável a L. Prazo</t>
  </si>
  <si>
    <t>IMOBILIZADO</t>
  </si>
  <si>
    <t>Computadores</t>
  </si>
  <si>
    <t>Máquinas</t>
  </si>
  <si>
    <t>Veiculos</t>
  </si>
  <si>
    <t>TOTAL NÃO CIRCULANTE</t>
  </si>
  <si>
    <t>Total</t>
  </si>
  <si>
    <t>Circulante</t>
  </si>
  <si>
    <t>Emprestimo</t>
  </si>
  <si>
    <t>Fornecedores</t>
  </si>
  <si>
    <t>Tributos a Pagar</t>
  </si>
  <si>
    <t>TOTAL P CIRCULANTE</t>
  </si>
  <si>
    <t>Exigivel a L.Prazo</t>
  </si>
  <si>
    <t>Financiamento longo prazo</t>
  </si>
  <si>
    <t>Patrimonio Liquido</t>
  </si>
  <si>
    <t>Capital</t>
  </si>
  <si>
    <t>Lucro</t>
  </si>
  <si>
    <t>reserva de capital</t>
  </si>
  <si>
    <t>DRE                             2016</t>
  </si>
  <si>
    <t>DRE</t>
  </si>
  <si>
    <t>R$</t>
  </si>
  <si>
    <t>Receita bruta de vendas</t>
  </si>
  <si>
    <t>Tributos sobre vendas</t>
  </si>
  <si>
    <t>receita liquida de vendas</t>
  </si>
  <si>
    <t>(-) CMV</t>
  </si>
  <si>
    <t>Lucro bruto</t>
  </si>
  <si>
    <t>(-]Despesas ADM</t>
  </si>
  <si>
    <t>(-)Despesas C/MKT</t>
  </si>
  <si>
    <t>(-)Despesas Operacional</t>
  </si>
  <si>
    <t>(+) Receitas Financeiras</t>
  </si>
  <si>
    <t>Salário a Pagar</t>
  </si>
  <si>
    <t>Duplicatas a Receber L P</t>
  </si>
  <si>
    <t>PASSIVO</t>
  </si>
  <si>
    <t>Indicadores financeiros</t>
  </si>
  <si>
    <t>Liqueidez seca</t>
  </si>
  <si>
    <t>Liqueidez corrente</t>
  </si>
  <si>
    <t>Liqueidez geral</t>
  </si>
  <si>
    <t>Grau de endividamento</t>
  </si>
  <si>
    <t>P CAPITAL DE TERCEIROS</t>
  </si>
  <si>
    <t>P CAPITAL PROPRIO</t>
  </si>
  <si>
    <t>R SOBRE O PATRIMONIO</t>
  </si>
  <si>
    <t>R SOBOBRE O ATIVO</t>
  </si>
  <si>
    <t>Lucilene Andrade</t>
  </si>
  <si>
    <t xml:space="preserve">Patricia silva </t>
  </si>
  <si>
    <t>3-MODULO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</si>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</sst>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44" fontId="0" fillId="0" borderId="1" xfId="1" applyFont="1" applyBorder="1"/>
    <xf numFmtId="164" fontId="0" fillId="0" borderId="1" xfId="1" applyNumberFormat="1" applyFont="1" applyBorder="1"/>
    <xf numFmtId="9" fontId="0" fillId="0" borderId="1" xfId="0" applyNumberFormat="1" applyBorder="1"/>
    <xf numFmtId="0" fontId="3" fillId="0" borderId="0" xfId="0" applyFont="1"/>
    <xf numFmtId="44" fontId="3" fillId="0" borderId="0" xfId="0" applyNumberFormat="1" applyFont="1"/>
    <xf numFmtId="0" fontId="3" fillId="0" borderId="1" xfId="0" applyFont="1" applyBorder="1"/>
    <xf numFmtId="164" fontId="3" fillId="0" borderId="1" xfId="1" applyNumberFormat="1" applyFont="1" applyBorder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0" xfId="0" applyNumberFormat="1"/>
    <xf numFmtId="44" fontId="3" fillId="0" borderId="1" xfId="0" applyNumberFormat="1" applyFont="1" applyBorder="1"/>
    <xf numFmtId="10" fontId="0" fillId="0" borderId="1" xfId="0" applyNumberFormat="1" applyBorder="1"/>
    <xf numFmtId="0" fontId="3" fillId="2" borderId="1" xfId="0" applyFont="1" applyFill="1" applyBorder="1"/>
    <xf numFmtId="44" fontId="3" fillId="2" borderId="1" xfId="1" applyFont="1" applyFill="1" applyBorder="1" applyAlignment="1"/>
    <xf numFmtId="44" fontId="0" fillId="0" borderId="0" xfId="1" applyFont="1" applyBorder="1"/>
    <xf numFmtId="0" fontId="0" fillId="3" borderId="0" xfId="0" applyFill="1"/>
    <xf numFmtId="165" fontId="0" fillId="0" borderId="1" xfId="2" applyNumberFormat="1" applyFont="1" applyBorder="1"/>
    <xf numFmtId="4" fontId="0" fillId="0" borderId="1" xfId="0" applyNumberFormat="1" applyBorder="1"/>
    <xf numFmtId="44" fontId="0" fillId="0" borderId="1" xfId="0" applyNumberFormat="1" applyBorder="1"/>
    <xf numFmtId="9" fontId="0" fillId="0" borderId="1" xfId="2" applyFont="1" applyBorder="1"/>
    <xf numFmtId="10" fontId="3" fillId="0" borderId="1" xfId="0" applyNumberFormat="1" applyFont="1" applyBorder="1"/>
    <xf numFmtId="0" fontId="3" fillId="3" borderId="1" xfId="0" applyFont="1" applyFill="1" applyBorder="1"/>
    <xf numFmtId="44" fontId="3" fillId="3" borderId="1" xfId="1" applyFont="1" applyFill="1" applyBorder="1"/>
    <xf numFmtId="0" fontId="3" fillId="2" borderId="2" xfId="0" applyFont="1" applyFill="1" applyBorder="1"/>
    <xf numFmtId="44" fontId="3" fillId="2" borderId="0" xfId="1" applyFont="1" applyFill="1" applyBorder="1"/>
    <xf numFmtId="0" fontId="7" fillId="4" borderId="0" xfId="0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2" fillId="0" borderId="1" xfId="0" applyFont="1" applyBorder="1"/>
    <xf numFmtId="44" fontId="2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5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0" fontId="0" fillId="0" borderId="1" xfId="1" applyNumberFormat="1" applyFont="1" applyBorder="1"/>
    <xf numFmtId="10" fontId="0" fillId="0" borderId="1" xfId="2" applyNumberFormat="1" applyFont="1" applyBorder="1"/>
    <xf numFmtId="10" fontId="3" fillId="2" borderId="1" xfId="1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10" fontId="3" fillId="2" borderId="1" xfId="2" applyNumberFormat="1" applyFont="1" applyFill="1" applyBorder="1" applyAlignment="1">
      <alignment horizontal="center" vertical="center"/>
    </xf>
    <xf numFmtId="10" fontId="3" fillId="0" borderId="1" xfId="1" applyNumberFormat="1" applyFont="1" applyBorder="1"/>
    <xf numFmtId="10" fontId="3" fillId="2" borderId="0" xfId="2" applyNumberFormat="1" applyFont="1" applyFill="1" applyBorder="1"/>
    <xf numFmtId="0" fontId="0" fillId="0" borderId="6" xfId="0" applyBorder="1"/>
    <xf numFmtId="0" fontId="0" fillId="0" borderId="8" xfId="0" applyBorder="1"/>
    <xf numFmtId="0" fontId="9" fillId="0" borderId="6" xfId="0" applyFont="1" applyBorder="1"/>
    <xf numFmtId="165" fontId="0" fillId="0" borderId="0" xfId="0" applyNumberFormat="1" applyBorder="1"/>
    <xf numFmtId="165" fontId="0" fillId="0" borderId="7" xfId="0" applyNumberFormat="1" applyBorder="1"/>
    <xf numFmtId="10" fontId="0" fillId="0" borderId="0" xfId="2" applyNumberFormat="1" applyFont="1" applyFill="1" applyBorder="1"/>
    <xf numFmtId="10" fontId="0" fillId="0" borderId="9" xfId="2" applyNumberFormat="1" applyFont="1" applyBorder="1"/>
    <xf numFmtId="10" fontId="0" fillId="0" borderId="7" xfId="2" applyNumberFormat="1" applyFont="1" applyBorder="1"/>
    <xf numFmtId="10" fontId="0" fillId="0" borderId="10" xfId="2" applyNumberFormat="1" applyFont="1" applyBorder="1"/>
    <xf numFmtId="0" fontId="9" fillId="5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44" fontId="3" fillId="5" borderId="1" xfId="1" applyFont="1" applyFill="1" applyBorder="1"/>
    <xf numFmtId="10" fontId="0" fillId="5" borderId="1" xfId="2" applyNumberFormat="1" applyFont="1" applyFill="1" applyBorder="1"/>
    <xf numFmtId="9" fontId="0" fillId="5" borderId="1" xfId="0" applyNumberFormat="1" applyFill="1" applyBorder="1"/>
    <xf numFmtId="0" fontId="0" fillId="5" borderId="1" xfId="0" applyFill="1" applyBorder="1"/>
    <xf numFmtId="44" fontId="0" fillId="5" borderId="1" xfId="1" applyFont="1" applyFill="1" applyBorder="1"/>
    <xf numFmtId="10" fontId="0" fillId="5" borderId="1" xfId="1" applyNumberFormat="1" applyFont="1" applyFill="1" applyBorder="1"/>
    <xf numFmtId="10" fontId="0" fillId="5" borderId="1" xfId="0" applyNumberFormat="1" applyFill="1" applyBorder="1"/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/>
    <xf numFmtId="10" fontId="3" fillId="5" borderId="1" xfId="2" applyNumberFormat="1" applyFont="1" applyFill="1" applyBorder="1"/>
    <xf numFmtId="10" fontId="3" fillId="5" borderId="1" xfId="0" applyNumberFormat="1" applyFont="1" applyFill="1" applyBorder="1"/>
    <xf numFmtId="44" fontId="6" fillId="5" borderId="1" xfId="1" applyFont="1" applyFill="1" applyBorder="1"/>
    <xf numFmtId="10" fontId="6" fillId="5" borderId="1" xfId="1" applyNumberFormat="1" applyFont="1" applyFill="1" applyBorder="1"/>
    <xf numFmtId="0" fontId="10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42E-0FA9-4035-9C6E-69A857D20096}">
  <dimension ref="A1:I62"/>
  <sheetViews>
    <sheetView tabSelected="1" zoomScale="115" zoomScaleNormal="115" workbookViewId="0">
      <selection activeCell="A63" sqref="A63"/>
    </sheetView>
  </sheetViews>
  <sheetFormatPr defaultRowHeight="14.5" x14ac:dyDescent="0.35"/>
  <cols>
    <col min="1" max="1" width="27.1796875" customWidth="1"/>
    <col min="2" max="2" width="15.1796875" customWidth="1"/>
    <col min="3" max="3" width="13.08984375" customWidth="1"/>
    <col min="4" max="4" width="18.81640625" customWidth="1"/>
    <col min="5" max="5" width="18" customWidth="1"/>
    <col min="7" max="7" width="22.36328125" bestFit="1" customWidth="1"/>
    <col min="8" max="8" width="10.36328125" bestFit="1" customWidth="1"/>
  </cols>
  <sheetData>
    <row r="1" spans="1:9" ht="15" thickBot="1" x14ac:dyDescent="0.4"/>
    <row r="2" spans="1:9" ht="18" x14ac:dyDescent="0.4">
      <c r="A2" s="59" t="s">
        <v>0</v>
      </c>
      <c r="B2" s="59"/>
      <c r="C2" s="59"/>
      <c r="D2" s="59"/>
      <c r="E2" s="59"/>
      <c r="G2" s="56" t="s">
        <v>43</v>
      </c>
      <c r="H2" s="57">
        <v>2016</v>
      </c>
      <c r="I2" s="58">
        <v>2017</v>
      </c>
    </row>
    <row r="3" spans="1:9" ht="15.5" x14ac:dyDescent="0.35">
      <c r="A3" s="60" t="s">
        <v>1</v>
      </c>
      <c r="B3" s="60" t="s">
        <v>2</v>
      </c>
      <c r="C3" s="60">
        <v>2016</v>
      </c>
      <c r="D3" s="60" t="s">
        <v>2</v>
      </c>
      <c r="E3" s="60">
        <v>2017</v>
      </c>
      <c r="G3" s="49" t="s">
        <v>45</v>
      </c>
      <c r="H3" s="50">
        <v>1.57</v>
      </c>
      <c r="I3" s="51">
        <v>1.55</v>
      </c>
    </row>
    <row r="4" spans="1:9" ht="18.5" x14ac:dyDescent="0.45">
      <c r="A4" s="38"/>
      <c r="B4" s="38"/>
      <c r="C4" s="38"/>
      <c r="D4" s="38"/>
      <c r="E4" s="38"/>
      <c r="G4" s="49" t="s">
        <v>44</v>
      </c>
      <c r="H4" s="50">
        <v>1.31</v>
      </c>
      <c r="I4" s="51">
        <v>1.32</v>
      </c>
    </row>
    <row r="5" spans="1:9" ht="15.5" x14ac:dyDescent="0.35">
      <c r="A5" s="1" t="s">
        <v>3</v>
      </c>
      <c r="B5" s="2">
        <v>20000</v>
      </c>
      <c r="C5" s="41">
        <f>B5/$B$11</f>
        <v>5.128205128205128E-2</v>
      </c>
      <c r="D5" s="2">
        <f>B5*1.2</f>
        <v>24000</v>
      </c>
      <c r="E5" s="14">
        <f>D5/B5*1</f>
        <v>1.2</v>
      </c>
      <c r="G5" s="49" t="s">
        <v>46</v>
      </c>
      <c r="H5" s="50">
        <v>1.38</v>
      </c>
      <c r="I5" s="51">
        <v>2.2799999999999998</v>
      </c>
    </row>
    <row r="6" spans="1:9" ht="15.5" x14ac:dyDescent="0.35">
      <c r="A6" s="1" t="s">
        <v>4</v>
      </c>
      <c r="B6" s="2">
        <v>120000</v>
      </c>
      <c r="C6" s="41">
        <f t="shared" ref="C6:C11" si="0">B6/$B$11</f>
        <v>0.30769230769230771</v>
      </c>
      <c r="D6" s="2">
        <v>174000</v>
      </c>
      <c r="E6" s="14">
        <f>D6/B6*1</f>
        <v>1.45</v>
      </c>
      <c r="G6" s="49" t="s">
        <v>47</v>
      </c>
      <c r="H6" s="52">
        <v>1.0718000000000001</v>
      </c>
      <c r="I6" s="54">
        <v>0.43830000000000002</v>
      </c>
    </row>
    <row r="7" spans="1:9" x14ac:dyDescent="0.35">
      <c r="A7" s="1" t="s">
        <v>5</v>
      </c>
      <c r="B7" s="2">
        <v>125000</v>
      </c>
      <c r="C7" s="41">
        <f t="shared" si="0"/>
        <v>0.32051282051282054</v>
      </c>
      <c r="D7" s="2">
        <v>148000</v>
      </c>
      <c r="E7" s="14">
        <f t="shared" ref="E6:E11" si="1">D7/B7*1</f>
        <v>1.1839999999999999</v>
      </c>
      <c r="F7" s="5"/>
      <c r="G7" s="47" t="s">
        <v>48</v>
      </c>
      <c r="H7" s="52">
        <v>0.45429999999999998</v>
      </c>
      <c r="I7" s="54">
        <v>0.30470000000000003</v>
      </c>
    </row>
    <row r="8" spans="1:9" x14ac:dyDescent="0.35">
      <c r="A8" s="1" t="s">
        <v>6</v>
      </c>
      <c r="B8" s="2">
        <v>65000</v>
      </c>
      <c r="C8" s="41">
        <f t="shared" si="0"/>
        <v>0.16666666666666666</v>
      </c>
      <c r="D8" s="2">
        <f t="shared" ref="D8" si="2">B8*1.2</f>
        <v>78000</v>
      </c>
      <c r="E8" s="14">
        <f t="shared" si="1"/>
        <v>1.2</v>
      </c>
      <c r="F8" s="6"/>
      <c r="G8" s="47" t="s">
        <v>49</v>
      </c>
      <c r="H8" s="52">
        <v>0.68759999999999999</v>
      </c>
      <c r="I8" s="54">
        <v>0.69530000000000003</v>
      </c>
    </row>
    <row r="9" spans="1:9" x14ac:dyDescent="0.35">
      <c r="A9" s="1" t="s">
        <v>7</v>
      </c>
      <c r="B9" s="2">
        <v>60000</v>
      </c>
      <c r="C9" s="41">
        <f t="shared" si="0"/>
        <v>0.15384615384615385</v>
      </c>
      <c r="D9" s="2">
        <v>96000</v>
      </c>
      <c r="E9" s="14">
        <f>D9/B9*1</f>
        <v>1.6</v>
      </c>
      <c r="G9" s="47" t="s">
        <v>50</v>
      </c>
      <c r="H9" s="52">
        <v>0.21909999999999999</v>
      </c>
      <c r="I9" s="54">
        <v>0.20230000000000001</v>
      </c>
    </row>
    <row r="10" spans="1:9" ht="15" thickBot="1" x14ac:dyDescent="0.4">
      <c r="A10" s="1"/>
      <c r="B10" s="2"/>
      <c r="C10" s="41"/>
      <c r="D10" s="2"/>
      <c r="E10" s="14"/>
      <c r="G10" s="48" t="s">
        <v>51</v>
      </c>
      <c r="H10" s="53">
        <v>0.1196</v>
      </c>
      <c r="I10" s="55">
        <v>0.11360000000000001</v>
      </c>
    </row>
    <row r="11" spans="1:9" x14ac:dyDescent="0.35">
      <c r="A11" s="61" t="s">
        <v>8</v>
      </c>
      <c r="B11" s="62">
        <f>SUM(B5:B9)</f>
        <v>390000</v>
      </c>
      <c r="C11" s="63">
        <f>B11/B22</f>
        <v>0.42391304347826086</v>
      </c>
      <c r="D11" s="62">
        <f>SUM(D5:D10)</f>
        <v>520000</v>
      </c>
      <c r="E11" s="64">
        <f>D11/B11</f>
        <v>1.3333333333333333</v>
      </c>
      <c r="F11" s="9"/>
    </row>
    <row r="12" spans="1:9" x14ac:dyDescent="0.35">
      <c r="A12" s="1"/>
      <c r="B12" s="1"/>
      <c r="C12" s="1"/>
      <c r="D12" s="1"/>
      <c r="E12" s="1"/>
      <c r="F12" s="5"/>
    </row>
    <row r="13" spans="1:9" ht="18.5" x14ac:dyDescent="0.45">
      <c r="A13" s="39" t="s">
        <v>9</v>
      </c>
      <c r="B13" s="39"/>
      <c r="C13" s="39"/>
      <c r="D13" s="39"/>
      <c r="E13" s="39"/>
      <c r="F13" s="5"/>
    </row>
    <row r="14" spans="1:9" ht="18.5" x14ac:dyDescent="0.45">
      <c r="A14" s="10" t="s">
        <v>10</v>
      </c>
      <c r="B14" s="11"/>
      <c r="C14" s="11"/>
      <c r="D14" s="11"/>
      <c r="E14" s="11"/>
    </row>
    <row r="15" spans="1:9" x14ac:dyDescent="0.35">
      <c r="A15" s="65" t="s">
        <v>41</v>
      </c>
      <c r="B15" s="66">
        <v>80000</v>
      </c>
      <c r="C15" s="67">
        <f>B15/B22</f>
        <v>8.6956521739130432E-2</v>
      </c>
      <c r="D15" s="66">
        <v>100000</v>
      </c>
      <c r="E15" s="68">
        <f>D15/B15</f>
        <v>1.25</v>
      </c>
      <c r="F15" s="12"/>
    </row>
    <row r="16" spans="1:9" x14ac:dyDescent="0.35">
      <c r="A16" s="7" t="s">
        <v>11</v>
      </c>
      <c r="B16" s="2"/>
      <c r="C16" s="40"/>
      <c r="D16" s="2"/>
      <c r="E16" s="14"/>
      <c r="F16" s="5"/>
    </row>
    <row r="17" spans="1:5" x14ac:dyDescent="0.35">
      <c r="A17" s="1" t="s">
        <v>12</v>
      </c>
      <c r="B17" s="2">
        <v>90000</v>
      </c>
      <c r="C17" s="40">
        <f>B17/B22</f>
        <v>9.7826086956521743E-2</v>
      </c>
      <c r="D17" s="2">
        <v>130000</v>
      </c>
      <c r="E17" s="14">
        <f>D17/B17</f>
        <v>1.4444444444444444</v>
      </c>
    </row>
    <row r="18" spans="1:5" x14ac:dyDescent="0.35">
      <c r="A18" s="1" t="s">
        <v>13</v>
      </c>
      <c r="B18" s="2">
        <v>200000</v>
      </c>
      <c r="C18" s="40">
        <f>B18/B22</f>
        <v>0.21739130434782608</v>
      </c>
      <c r="D18" s="2">
        <f t="shared" ref="D18" si="3">B18*1.2</f>
        <v>240000</v>
      </c>
      <c r="E18" s="14">
        <f>D18/B18</f>
        <v>1.2</v>
      </c>
    </row>
    <row r="19" spans="1:5" x14ac:dyDescent="0.35">
      <c r="A19" s="1" t="s">
        <v>14</v>
      </c>
      <c r="B19" s="2">
        <v>160000</v>
      </c>
      <c r="C19" s="40">
        <f>B19/B22</f>
        <v>0.17391304347826086</v>
      </c>
      <c r="D19" s="2">
        <v>242000</v>
      </c>
      <c r="E19" s="14">
        <f>D19/B19</f>
        <v>1.5125</v>
      </c>
    </row>
    <row r="20" spans="1:5" x14ac:dyDescent="0.35">
      <c r="A20" s="7" t="s">
        <v>15</v>
      </c>
      <c r="B20" s="13">
        <f>SUM(B15:B19)</f>
        <v>530000</v>
      </c>
      <c r="C20" s="40">
        <f>B20/B22</f>
        <v>0.57608695652173914</v>
      </c>
      <c r="D20" s="13">
        <f>SUM(D15:D19)</f>
        <v>712000</v>
      </c>
      <c r="E20" s="14">
        <f>D20/B20</f>
        <v>1.3433962264150943</v>
      </c>
    </row>
    <row r="21" spans="1:5" x14ac:dyDescent="0.35">
      <c r="A21" s="1"/>
      <c r="B21" s="1"/>
      <c r="C21" s="3"/>
      <c r="D21" s="1"/>
      <c r="E21" s="14"/>
    </row>
    <row r="22" spans="1:5" x14ac:dyDescent="0.35">
      <c r="A22" s="15" t="s">
        <v>16</v>
      </c>
      <c r="B22" s="16">
        <f>B11+B20</f>
        <v>920000</v>
      </c>
      <c r="C22" s="42">
        <f>C11+C20</f>
        <v>1</v>
      </c>
      <c r="D22" s="43">
        <f>D11+D20</f>
        <v>1232000</v>
      </c>
      <c r="E22" s="44">
        <f t="shared" ref="E16:E22" si="4">D22/B22</f>
        <v>1.3391304347826087</v>
      </c>
    </row>
    <row r="23" spans="1:5" x14ac:dyDescent="0.35">
      <c r="B23" s="17"/>
      <c r="C23" s="17"/>
      <c r="D23" s="17"/>
      <c r="E23" s="18"/>
    </row>
    <row r="24" spans="1:5" ht="18.5" x14ac:dyDescent="0.45">
      <c r="A24" s="69" t="s">
        <v>42</v>
      </c>
      <c r="B24" s="70"/>
      <c r="C24" s="70"/>
      <c r="D24" s="70"/>
      <c r="E24" s="70"/>
    </row>
    <row r="25" spans="1:5" x14ac:dyDescent="0.35">
      <c r="A25" s="60" t="s">
        <v>1</v>
      </c>
      <c r="B25" s="60" t="s">
        <v>2</v>
      </c>
      <c r="C25" s="60">
        <v>2016</v>
      </c>
      <c r="D25" s="60" t="s">
        <v>2</v>
      </c>
      <c r="E25" s="60">
        <v>2017</v>
      </c>
    </row>
    <row r="26" spans="1:5" ht="18.5" x14ac:dyDescent="0.45">
      <c r="A26" s="36" t="s">
        <v>17</v>
      </c>
      <c r="B26" s="36"/>
      <c r="C26" s="36"/>
      <c r="D26" s="36"/>
      <c r="E26" s="36"/>
    </row>
    <row r="27" spans="1:5" x14ac:dyDescent="0.35">
      <c r="A27" s="1" t="s">
        <v>19</v>
      </c>
      <c r="B27" s="19">
        <v>128000</v>
      </c>
      <c r="C27" s="41">
        <f>B27/B33</f>
        <v>0.5161290322580645</v>
      </c>
      <c r="D27" s="19">
        <f>B27*1.2</f>
        <v>153600</v>
      </c>
      <c r="E27" s="14">
        <f>D27/B27</f>
        <v>1.2</v>
      </c>
    </row>
    <row r="28" spans="1:5" x14ac:dyDescent="0.35">
      <c r="A28" s="1" t="s">
        <v>18</v>
      </c>
      <c r="B28" s="2">
        <v>40000</v>
      </c>
      <c r="C28" s="41">
        <f>B28/B33</f>
        <v>0.16129032258064516</v>
      </c>
      <c r="D28" s="2">
        <v>74400</v>
      </c>
      <c r="E28" s="14">
        <f t="shared" ref="E28:E30" si="5">D28/B28</f>
        <v>1.86</v>
      </c>
    </row>
    <row r="29" spans="1:5" x14ac:dyDescent="0.35">
      <c r="A29" s="1" t="s">
        <v>40</v>
      </c>
      <c r="B29" s="21">
        <v>60000</v>
      </c>
      <c r="C29" s="41">
        <f>B29/B33</f>
        <v>0.24193548387096775</v>
      </c>
      <c r="D29" s="21">
        <f>B29*1.2</f>
        <v>72000</v>
      </c>
      <c r="E29" s="14">
        <f t="shared" si="5"/>
        <v>1.2</v>
      </c>
    </row>
    <row r="30" spans="1:5" x14ac:dyDescent="0.35">
      <c r="A30" s="1" t="s">
        <v>20</v>
      </c>
      <c r="B30" s="21">
        <v>20000</v>
      </c>
      <c r="C30" s="41">
        <f>B30/B33</f>
        <v>8.0645161290322578E-2</v>
      </c>
      <c r="D30" s="21">
        <v>36000</v>
      </c>
      <c r="E30" s="14">
        <f t="shared" si="5"/>
        <v>1.8</v>
      </c>
    </row>
    <row r="31" spans="1:5" x14ac:dyDescent="0.35">
      <c r="A31" s="1"/>
      <c r="B31" s="1"/>
      <c r="C31" s="22"/>
      <c r="D31" s="1"/>
      <c r="E31" s="4"/>
    </row>
    <row r="32" spans="1:5" x14ac:dyDescent="0.35">
      <c r="A32" s="1"/>
      <c r="B32" s="1"/>
      <c r="C32" s="22"/>
      <c r="D32" s="1"/>
      <c r="E32" s="14"/>
    </row>
    <row r="33" spans="1:6" x14ac:dyDescent="0.35">
      <c r="A33" s="65" t="s">
        <v>21</v>
      </c>
      <c r="B33" s="71">
        <f>SUM(B27:B32)</f>
        <v>248000</v>
      </c>
      <c r="C33" s="72">
        <f>B33/$B$39</f>
        <v>0.59330143540669855</v>
      </c>
      <c r="D33" s="71">
        <f>SUM(D27:D31)</f>
        <v>336000</v>
      </c>
      <c r="E33" s="73">
        <f>D33/B33</f>
        <v>1.3548387096774193</v>
      </c>
    </row>
    <row r="34" spans="1:6" x14ac:dyDescent="0.35">
      <c r="A34" s="1"/>
      <c r="B34" s="1"/>
      <c r="C34" s="1"/>
      <c r="D34" s="1"/>
      <c r="E34" s="1"/>
    </row>
    <row r="35" spans="1:6" ht="18.5" x14ac:dyDescent="0.45">
      <c r="A35" s="36" t="s">
        <v>9</v>
      </c>
      <c r="B35" s="36"/>
      <c r="C35" s="36"/>
      <c r="D35" s="36"/>
      <c r="E35" s="36"/>
    </row>
    <row r="36" spans="1:6" ht="18.5" x14ac:dyDescent="0.45">
      <c r="A36" s="10" t="s">
        <v>22</v>
      </c>
      <c r="B36" s="11"/>
      <c r="C36" s="11"/>
      <c r="D36" s="11"/>
      <c r="E36" s="11"/>
    </row>
    <row r="37" spans="1:6" x14ac:dyDescent="0.35">
      <c r="A37" s="65" t="s">
        <v>23</v>
      </c>
      <c r="B37" s="74">
        <v>170000</v>
      </c>
      <c r="C37" s="75">
        <f>B37/B39</f>
        <v>0.40669856459330145</v>
      </c>
      <c r="D37" s="74">
        <f>B37*1.2</f>
        <v>204000</v>
      </c>
      <c r="E37" s="73">
        <f>D37/B37</f>
        <v>1.2</v>
      </c>
    </row>
    <row r="38" spans="1:6" x14ac:dyDescent="0.35">
      <c r="A38" s="1"/>
      <c r="B38" s="2"/>
      <c r="C38" s="8"/>
      <c r="D38" s="2"/>
      <c r="E38" s="23"/>
    </row>
    <row r="39" spans="1:6" x14ac:dyDescent="0.35">
      <c r="A39" s="15" t="s">
        <v>16</v>
      </c>
      <c r="B39" s="16">
        <f>B33+B37</f>
        <v>418000</v>
      </c>
      <c r="C39" s="42">
        <f>C33+C37</f>
        <v>1</v>
      </c>
      <c r="D39" s="43">
        <f>D37+D33</f>
        <v>540000</v>
      </c>
      <c r="E39" s="44">
        <f>D39/B39</f>
        <v>1.2918660287081341</v>
      </c>
    </row>
    <row r="40" spans="1:6" ht="18.5" x14ac:dyDescent="0.45">
      <c r="A40" s="36" t="s">
        <v>24</v>
      </c>
      <c r="B40" s="36"/>
      <c r="C40" s="36"/>
      <c r="D40" s="36"/>
      <c r="E40" s="36"/>
    </row>
    <row r="41" spans="1:6" x14ac:dyDescent="0.35">
      <c r="A41" s="1" t="s">
        <v>25</v>
      </c>
      <c r="B41" s="2">
        <v>350000</v>
      </c>
      <c r="C41" s="45">
        <f>B41/$B$45</f>
        <v>0.38043478260869568</v>
      </c>
      <c r="D41" s="2">
        <v>500000</v>
      </c>
      <c r="E41" s="23">
        <f>D41/B41</f>
        <v>1.4285714285714286</v>
      </c>
    </row>
    <row r="42" spans="1:6" x14ac:dyDescent="0.35">
      <c r="A42" s="1" t="s">
        <v>26</v>
      </c>
      <c r="B42" s="2">
        <v>110000</v>
      </c>
      <c r="C42" s="45">
        <f>B42/$B$45</f>
        <v>0.11956521739130435</v>
      </c>
      <c r="D42" s="2">
        <v>140000</v>
      </c>
      <c r="E42" s="23">
        <f t="shared" ref="E42:E45" si="6">D42/B42</f>
        <v>1.2727272727272727</v>
      </c>
    </row>
    <row r="43" spans="1:6" x14ac:dyDescent="0.35">
      <c r="A43" s="1" t="s">
        <v>27</v>
      </c>
      <c r="B43" s="20">
        <v>42000</v>
      </c>
      <c r="C43" s="45">
        <f t="shared" ref="C42:C45" si="7">B43/$B$45</f>
        <v>4.5652173913043478E-2</v>
      </c>
      <c r="D43" s="21">
        <v>52000</v>
      </c>
      <c r="E43" s="23">
        <f t="shared" si="6"/>
        <v>1.2380952380952381</v>
      </c>
    </row>
    <row r="44" spans="1:6" x14ac:dyDescent="0.35">
      <c r="A44" s="24" t="s">
        <v>16</v>
      </c>
      <c r="B44" s="25">
        <f>B41+B42+B43</f>
        <v>502000</v>
      </c>
      <c r="C44" s="45">
        <f t="shared" si="7"/>
        <v>0.54565217391304344</v>
      </c>
      <c r="D44" s="25">
        <f>SUM(D41:D43)</f>
        <v>692000</v>
      </c>
      <c r="E44" s="23">
        <f t="shared" si="6"/>
        <v>1.3784860557768925</v>
      </c>
    </row>
    <row r="45" spans="1:6" x14ac:dyDescent="0.35">
      <c r="A45" s="26" t="s">
        <v>16</v>
      </c>
      <c r="B45" s="27">
        <f>B33+B37+B44</f>
        <v>920000</v>
      </c>
      <c r="C45" s="46">
        <f t="shared" si="7"/>
        <v>1</v>
      </c>
      <c r="D45" s="27">
        <f>D33+D37+D44</f>
        <v>1232000</v>
      </c>
      <c r="E45" s="44">
        <f>D45/B45</f>
        <v>1.3391304347826087</v>
      </c>
    </row>
    <row r="46" spans="1:6" x14ac:dyDescent="0.35">
      <c r="B46" s="17"/>
      <c r="C46" s="17"/>
      <c r="D46" s="17"/>
      <c r="E46" s="18"/>
    </row>
    <row r="47" spans="1:6" x14ac:dyDescent="0.35">
      <c r="B47" s="17"/>
      <c r="C47" s="17"/>
      <c r="D47" s="17"/>
      <c r="E47" s="18"/>
    </row>
    <row r="48" spans="1:6" ht="21" x14ac:dyDescent="0.5">
      <c r="A48" s="37" t="s">
        <v>28</v>
      </c>
      <c r="B48" s="37"/>
      <c r="C48" s="28"/>
      <c r="D48" s="28" t="s">
        <v>29</v>
      </c>
      <c r="E48" s="37">
        <v>2017</v>
      </c>
      <c r="F48" s="37"/>
    </row>
    <row r="49" spans="1:6" x14ac:dyDescent="0.35">
      <c r="A49" s="1" t="s">
        <v>1</v>
      </c>
      <c r="B49" s="1" t="s">
        <v>30</v>
      </c>
      <c r="C49" s="29"/>
      <c r="D49" s="1" t="s">
        <v>1</v>
      </c>
      <c r="E49" s="1" t="s">
        <v>30</v>
      </c>
      <c r="F49" s="30"/>
    </row>
    <row r="50" spans="1:6" x14ac:dyDescent="0.35">
      <c r="A50" s="1" t="s">
        <v>31</v>
      </c>
      <c r="B50" s="2">
        <v>550000</v>
      </c>
      <c r="C50" s="30">
        <v>1</v>
      </c>
      <c r="D50" s="1" t="s">
        <v>31</v>
      </c>
      <c r="E50" s="2">
        <v>650000</v>
      </c>
      <c r="F50" s="31">
        <f>E50/B50</f>
        <v>1.1818181818181819</v>
      </c>
    </row>
    <row r="51" spans="1:6" x14ac:dyDescent="0.35">
      <c r="A51" s="32" t="s">
        <v>32</v>
      </c>
      <c r="B51" s="33">
        <v>140000</v>
      </c>
      <c r="C51" s="30">
        <v>1</v>
      </c>
      <c r="D51" s="32" t="s">
        <v>32</v>
      </c>
      <c r="E51" s="33">
        <v>170000</v>
      </c>
      <c r="F51" s="31">
        <f t="shared" ref="F51:F58" si="8">E51/B51</f>
        <v>1.2142857142857142</v>
      </c>
    </row>
    <row r="52" spans="1:6" x14ac:dyDescent="0.35">
      <c r="A52" s="1" t="s">
        <v>33</v>
      </c>
      <c r="B52" s="2">
        <f>SUM(B50-B51)</f>
        <v>410000</v>
      </c>
      <c r="C52" s="30">
        <v>1</v>
      </c>
      <c r="D52" s="1" t="s">
        <v>33</v>
      </c>
      <c r="E52" s="2">
        <f>SUM(E50-E51)</f>
        <v>480000</v>
      </c>
      <c r="F52" s="31">
        <f t="shared" si="8"/>
        <v>1.1707317073170731</v>
      </c>
    </row>
    <row r="53" spans="1:6" x14ac:dyDescent="0.35">
      <c r="A53" s="32" t="s">
        <v>34</v>
      </c>
      <c r="B53" s="33">
        <v>270000</v>
      </c>
      <c r="C53" s="30">
        <v>1</v>
      </c>
      <c r="D53" s="32" t="s">
        <v>34</v>
      </c>
      <c r="E53" s="33">
        <v>290000</v>
      </c>
      <c r="F53" s="31">
        <f t="shared" si="8"/>
        <v>1.0740740740740742</v>
      </c>
    </row>
    <row r="54" spans="1:6" x14ac:dyDescent="0.35">
      <c r="A54" s="1" t="s">
        <v>35</v>
      </c>
      <c r="B54" s="2">
        <f>SUM(B52-B53)</f>
        <v>140000</v>
      </c>
      <c r="C54" s="30">
        <v>1</v>
      </c>
      <c r="D54" s="1" t="s">
        <v>35</v>
      </c>
      <c r="E54" s="2">
        <f>SUM(E52-E53)</f>
        <v>190000</v>
      </c>
      <c r="F54" s="31">
        <f t="shared" si="8"/>
        <v>1.3571428571428572</v>
      </c>
    </row>
    <row r="55" spans="1:6" x14ac:dyDescent="0.35">
      <c r="A55" s="32" t="s">
        <v>36</v>
      </c>
      <c r="B55" s="33">
        <v>60000</v>
      </c>
      <c r="C55" s="30">
        <v>1</v>
      </c>
      <c r="D55" s="32" t="s">
        <v>36</v>
      </c>
      <c r="E55" s="33">
        <v>50000</v>
      </c>
      <c r="F55" s="31">
        <f t="shared" si="8"/>
        <v>0.83333333333333337</v>
      </c>
    </row>
    <row r="56" spans="1:6" x14ac:dyDescent="0.35">
      <c r="A56" s="32" t="s">
        <v>37</v>
      </c>
      <c r="B56" s="33">
        <v>25000</v>
      </c>
      <c r="C56" s="30">
        <v>1</v>
      </c>
      <c r="D56" s="32" t="s">
        <v>37</v>
      </c>
      <c r="E56" s="33">
        <v>45000</v>
      </c>
      <c r="F56" s="31">
        <f t="shared" si="8"/>
        <v>1.8</v>
      </c>
    </row>
    <row r="57" spans="1:6" x14ac:dyDescent="0.35">
      <c r="A57" s="32" t="s">
        <v>38</v>
      </c>
      <c r="B57" s="33">
        <v>35000</v>
      </c>
      <c r="C57" s="30">
        <v>1</v>
      </c>
      <c r="D57" s="32" t="s">
        <v>38</v>
      </c>
      <c r="E57" s="33">
        <v>25000</v>
      </c>
      <c r="F57" s="31">
        <f t="shared" si="8"/>
        <v>0.7142857142857143</v>
      </c>
    </row>
    <row r="58" spans="1:6" x14ac:dyDescent="0.35">
      <c r="A58" s="1" t="s">
        <v>39</v>
      </c>
      <c r="B58" s="2">
        <v>90000</v>
      </c>
      <c r="C58" s="30">
        <v>1</v>
      </c>
      <c r="D58" s="1" t="s">
        <v>39</v>
      </c>
      <c r="E58" s="2">
        <v>70000</v>
      </c>
      <c r="F58" s="31">
        <f t="shared" si="8"/>
        <v>0.77777777777777779</v>
      </c>
    </row>
    <row r="59" spans="1:6" x14ac:dyDescent="0.35">
      <c r="A59" s="34" t="s">
        <v>26</v>
      </c>
      <c r="B59" s="35">
        <v>110000</v>
      </c>
      <c r="C59" s="30">
        <v>1</v>
      </c>
      <c r="D59" s="34" t="s">
        <v>26</v>
      </c>
      <c r="E59" s="35">
        <v>140000</v>
      </c>
      <c r="F59" s="31">
        <f>E59/B59</f>
        <v>1.2727272727272727</v>
      </c>
    </row>
    <row r="61" spans="1:6" ht="23.5" x14ac:dyDescent="0.55000000000000004">
      <c r="A61" s="76" t="s">
        <v>52</v>
      </c>
      <c r="B61" t="s">
        <v>54</v>
      </c>
    </row>
    <row r="62" spans="1:6" ht="23.5" x14ac:dyDescent="0.55000000000000004">
      <c r="A62" s="76" t="s">
        <v>53</v>
      </c>
      <c r="B62" t="s">
        <v>55</v>
      </c>
    </row>
  </sheetData>
  <mergeCells count="9">
    <mergeCell ref="A40:E40"/>
    <mergeCell ref="A48:B48"/>
    <mergeCell ref="E48:F48"/>
    <mergeCell ref="A2:E2"/>
    <mergeCell ref="A4:E4"/>
    <mergeCell ref="A13:E13"/>
    <mergeCell ref="A24:E24"/>
    <mergeCell ref="A26:E26"/>
    <mergeCell ref="A35:E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6d108d-b7c6-4c1b-ac0b-4df0f1da2e9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7186A9936044498883E69D6164DCED" ma:contentTypeVersion="1" ma:contentTypeDescription="Crie um novo documento." ma:contentTypeScope="" ma:versionID="ab33d7e32a4419ebe23c985f3591047d">
  <xsd:schema xmlns:xsd="http://www.w3.org/2001/XMLSchema" xmlns:xs="http://www.w3.org/2001/XMLSchema" xmlns:p="http://schemas.microsoft.com/office/2006/metadata/properties" xmlns:ns2="916d108d-b7c6-4c1b-ac0b-4df0f1da2e93" targetNamespace="http://schemas.microsoft.com/office/2006/metadata/properties" ma:root="true" ma:fieldsID="f9ac794f665f0c894b432fe994ad4777" ns2:_="">
    <xsd:import namespace="916d108d-b7c6-4c1b-ac0b-4df0f1da2e9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d108d-b7c6-4c1b-ac0b-4df0f1da2e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F35DB-7157-4235-86ED-F37F3319CC3A}">
  <ds:schemaRefs>
    <ds:schemaRef ds:uri="916d108d-b7c6-4c1b-ac0b-4df0f1da2e93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CC3CC6-079C-4DC2-8825-B217E95083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7F2584-F417-4DDC-9DE5-4BC4E523D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d108d-b7c6-4c1b-ac0b-4df0f1da2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BP E DRE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2025</dc:creator>
  <cp:lastModifiedBy>lab3138@etecjk.local</cp:lastModifiedBy>
  <dcterms:created xsi:type="dcterms:W3CDTF">2025-04-24T00:07:53Z</dcterms:created>
  <dcterms:modified xsi:type="dcterms:W3CDTF">2025-08-28T01:02:37Z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0x010100DC7186A9936044498883E69D6164DCED</vt:lpwstr>
  </property>
</Properties>
</file>