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648e4691724f8f2/Carreira/Alura/Portfolio/Challenge BI 1/Semana 2/"/>
    </mc:Choice>
  </mc:AlternateContent>
  <xr:revisionPtr revIDLastSave="712" documentId="11_AD4D361C20488DEA4E38A02C14D95F9C5ADEDD8B" xr6:coauthVersionLast="47" xr6:coauthVersionMax="47" xr10:uidLastSave="{4E4C5AB1-0C55-4B74-A564-4286AD53616B}"/>
  <bookViews>
    <workbookView xWindow="-120" yWindow="-120" windowWidth="20730" windowHeight="11040" tabRatio="525" activeTab="3" xr2:uid="{00000000-000D-0000-FFFF-FFFF00000000}"/>
  </bookViews>
  <sheets>
    <sheet name="Dispositivos" sheetId="2" r:id="rId1"/>
    <sheet name="Idade e Gênero" sheetId="3" r:id="rId2"/>
    <sheet name="Info Dash" sheetId="1" r:id="rId3"/>
    <sheet name="Dashboard" sheetId="4" r:id="rId4"/>
  </sheets>
  <definedNames>
    <definedName name="_xlchart.v2.0" hidden="1">'Info Dash'!$L$12:$L$16</definedName>
    <definedName name="_xlchart.v2.1" hidden="1">'Info Dash'!$M$12:$M$16</definedName>
    <definedName name="_xlcn.WorksheetConnection_AluraShop.xlsxTabelas_Dispositivos1" hidden="1">Tabelas_Dispositivos[]</definedName>
    <definedName name="_xlcn.WorksheetConnection_AluraShop.xlsxTabelas_Idade_e_Genero1" hidden="1">Tabelas_Idade_e_Genero[]</definedName>
    <definedName name="DadosExternos_1" localSheetId="0" hidden="1">Dispositivos!$A$1:$Q$820</definedName>
    <definedName name="DadosExternos_1" localSheetId="1" hidden="1">'Idade e Gênero'!$A$1:$Q$512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s_Idade_e_Genero" name="Tabelas_Idade_e_Genero" connection="WorksheetConnection_Alura Shop.xlsx!Tabelas_Idade_e_Genero"/>
          <x15:modelTable id="Tabelas_Dispositivos" name="Tabelas_Dispositivos" connection="WorksheetConnection_Alura Shop.xlsx!Tabelas_Dispositiv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9" i="4" l="1"/>
  <c r="CF6" i="4"/>
  <c r="AY3" i="4"/>
  <c r="S2" i="4"/>
  <c r="Q15" i="1"/>
  <c r="CF3" i="4"/>
  <c r="BO3" i="4"/>
  <c r="AI3" i="4"/>
  <c r="Y17" i="1"/>
  <c r="Y16" i="1"/>
  <c r="Y15" i="1"/>
  <c r="U22" i="1"/>
  <c r="U21" i="1"/>
  <c r="U20" i="1"/>
  <c r="U19" i="1"/>
  <c r="U18" i="1"/>
  <c r="U17" i="1"/>
  <c r="Q14" i="1"/>
  <c r="Q13" i="1"/>
  <c r="Q12" i="1"/>
  <c r="M16" i="1"/>
  <c r="M15" i="1"/>
  <c r="M14" i="1"/>
  <c r="M12" i="1"/>
  <c r="M13" i="1"/>
  <c r="N16" i="1"/>
  <c r="N15" i="1"/>
  <c r="N14" i="1"/>
  <c r="N13" i="1"/>
  <c r="L6" i="1"/>
  <c r="M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72D20-E517-4E15-912A-EF65B9741950}" keepAlive="1" name="Consulta - Tabelas - Tabela dispositivos" description="Conexão com a consulta 'Tabelas - Tabela dispositivos' na pasta de trabalho." type="5" refreshedVersion="8" background="1" saveData="1">
    <dbPr connection="Provider=Microsoft.Mashup.OleDb.1;Data Source=$Workbook$;Location=&quot;Tabelas - Tabela dispositivos&quot;;Extended Properties=&quot;&quot;" command="SELECT * FROM [Tabelas - Tabela dispositivos]"/>
  </connection>
  <connection id="2" xr16:uid="{FD5D26F4-E87A-42D6-A3C3-7CF9F55F22F1}" keepAlive="1" name="Consulta - Tabelas - Tabela idade e genero" description="Conexão com a consulta 'Tabelas - Tabela idade e genero' na pasta de trabalho." type="5" refreshedVersion="8" background="1" saveData="1">
    <dbPr connection="Provider=Microsoft.Mashup.OleDb.1;Data Source=$Workbook$;Location=&quot;Tabelas - Tabela idade e genero&quot;;Extended Properties=&quot;&quot;" command="SELECT * FROM [Tabelas - Tabela idade e genero]"/>
  </connection>
  <connection id="3" xr16:uid="{BE16CA71-9F1C-469B-9A6D-D23133CB80AE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F606F56-7254-4CCB-8675-2BC5A07046AB}" name="WorksheetConnection_Alura Shop.xlsx!Tabelas_Dispositivos" type="102" refreshedVersion="8" minRefreshableVersion="5">
    <extLst>
      <ext xmlns:x15="http://schemas.microsoft.com/office/spreadsheetml/2010/11/main" uri="{DE250136-89BD-433C-8126-D09CA5730AF9}">
        <x15:connection id="Tabelas_Dispositivos">
          <x15:rangePr sourceName="_xlcn.WorksheetConnection_AluraShop.xlsxTabelas_Dispositivos1"/>
        </x15:connection>
      </ext>
    </extLst>
  </connection>
  <connection id="5" xr16:uid="{82377734-5388-4982-AF3F-F6865201354B}" name="WorksheetConnection_Alura Shop.xlsx!Tabelas_Idade_e_Genero" type="102" refreshedVersion="8" minRefreshableVersion="5">
    <extLst>
      <ext xmlns:x15="http://schemas.microsoft.com/office/spreadsheetml/2010/11/main" uri="{DE250136-89BD-433C-8126-D09CA5730AF9}">
        <x15:connection id="Tabelas_Idade_e_Genero" autoDelete="1">
          <x15:rangePr sourceName="_xlcn.WorksheetConnection_AluraShop.xlsxTabelas_Idade_e_Genero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abelas_Dispositivos].[Plataforma do dispositivo].&amp;[All]}"/>
    <s v="{[Tabelas_Dispositivos].[Plataforma].&amp;[All]}"/>
    <s v="{[Tabelas_Dispositivos].[Colocação].&amp;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<sst xmlns="http://schemas.openxmlformats.org/spreadsheetml/2006/main" count="4114" uniqueCount="85">
  <si>
    <t>Dia</t>
  </si>
  <si>
    <t>Plataforma do dispositivo</t>
  </si>
  <si>
    <t>Colocação</t>
  </si>
  <si>
    <t>Plataforma</t>
  </si>
  <si>
    <t>Alcance</t>
  </si>
  <si>
    <t>Impressões</t>
  </si>
  <si>
    <t>Quantia gasta (BRL)</t>
  </si>
  <si>
    <t>Cliques em links</t>
  </si>
  <si>
    <t>Visualizações por página</t>
  </si>
  <si>
    <t>Compras no website</t>
  </si>
  <si>
    <t>Compras no facebook</t>
  </si>
  <si>
    <t>Adicionados ao carrinho</t>
  </si>
  <si>
    <t>Valor de conversão adicionado ao carrinho</t>
  </si>
  <si>
    <t>Checkouts Iniciados</t>
  </si>
  <si>
    <t>Valor de conversão de checkouts iniciados</t>
  </si>
  <si>
    <t>Valor de conversão de compras</t>
  </si>
  <si>
    <t>Compras</t>
  </si>
  <si>
    <t>All</t>
  </si>
  <si>
    <t/>
  </si>
  <si>
    <t>mobile_web</t>
  </si>
  <si>
    <t>feed</t>
  </si>
  <si>
    <t>facebook</t>
  </si>
  <si>
    <t>mobile_app</t>
  </si>
  <si>
    <t>marketplace</t>
  </si>
  <si>
    <t>instagram_explore</t>
  </si>
  <si>
    <t>instagram</t>
  </si>
  <si>
    <t>instagram_stories</t>
  </si>
  <si>
    <t>video_feeds</t>
  </si>
  <si>
    <t>messenger_inbox</t>
  </si>
  <si>
    <t>messenger</t>
  </si>
  <si>
    <t>instream_video</t>
  </si>
  <si>
    <t>instant_article</t>
  </si>
  <si>
    <t>facebook_stories</t>
  </si>
  <si>
    <t>desktop</t>
  </si>
  <si>
    <t>right_hand_column</t>
  </si>
  <si>
    <t>messenger_stories</t>
  </si>
  <si>
    <t>an_classic</t>
  </si>
  <si>
    <t>audience_network</t>
  </si>
  <si>
    <t>rewarded_video</t>
  </si>
  <si>
    <t>Idade</t>
  </si>
  <si>
    <t>Gênero</t>
  </si>
  <si>
    <t>FIELD4</t>
  </si>
  <si>
    <t>Cliques no link</t>
  </si>
  <si>
    <t>45-54</t>
  </si>
  <si>
    <t>Feminino</t>
  </si>
  <si>
    <t>35-44</t>
  </si>
  <si>
    <t>Outros</t>
  </si>
  <si>
    <t>65+</t>
  </si>
  <si>
    <t>Masculino</t>
  </si>
  <si>
    <t>55-64</t>
  </si>
  <si>
    <t>18-24</t>
  </si>
  <si>
    <t>25-34</t>
  </si>
  <si>
    <t>Rótulos de Linha</t>
  </si>
  <si>
    <t>Total Geral</t>
  </si>
  <si>
    <t>Soma de Compras</t>
  </si>
  <si>
    <t>Soma de Valor de conversão de compras</t>
  </si>
  <si>
    <t>Total Compras</t>
  </si>
  <si>
    <t>Total Conversão Compras</t>
  </si>
  <si>
    <t>Soma de Quantia gasta (BRL)</t>
  </si>
  <si>
    <t>Valor de Conversão</t>
  </si>
  <si>
    <t>Total Investido</t>
  </si>
  <si>
    <t>Valor Investido</t>
  </si>
  <si>
    <t>Custo por Clique</t>
  </si>
  <si>
    <t>Soma de Cliques em links</t>
  </si>
  <si>
    <t>Jornada de compra</t>
  </si>
  <si>
    <t>Soma de Visualizações por página</t>
  </si>
  <si>
    <t>Valores</t>
  </si>
  <si>
    <t>Soma de Adicionados ao carrinho</t>
  </si>
  <si>
    <t>Soma de Checkouts Iniciados</t>
  </si>
  <si>
    <t>Jornada de Compra</t>
  </si>
  <si>
    <t>Cliques</t>
  </si>
  <si>
    <t>Visualizações</t>
  </si>
  <si>
    <t>Carrinho</t>
  </si>
  <si>
    <t>Checkout</t>
  </si>
  <si>
    <t>Compra</t>
  </si>
  <si>
    <t>Taxa de Conversão</t>
  </si>
  <si>
    <t>Ticket Médio por Dispositivo</t>
  </si>
  <si>
    <t>App</t>
  </si>
  <si>
    <t>Desktop</t>
  </si>
  <si>
    <t>Ticket Médio</t>
  </si>
  <si>
    <t>ROAS</t>
  </si>
  <si>
    <t>ROAS Idade</t>
  </si>
  <si>
    <t>ROAS Genero</t>
  </si>
  <si>
    <t>Valor convertido de compras por dia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</si>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</sst>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/>
    <xf numFmtId="44" fontId="0" fillId="0" borderId="0" xfId="0" applyNumberFormat="1"/>
    <xf numFmtId="1" fontId="0" fillId="0" borderId="0" xfId="0" applyNumberFormat="1"/>
    <xf numFmtId="10" fontId="0" fillId="0" borderId="0" xfId="2" applyNumberFormat="1" applyFont="1"/>
    <xf numFmtId="2" fontId="0" fillId="0" borderId="0" xfId="1" applyNumberFormat="1" applyFont="1"/>
    <xf numFmtId="14" fontId="0" fillId="0" borderId="0" xfId="0" applyNumberFormat="1" applyAlignment="1">
      <alignment horizontal="left"/>
    </xf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" fontId="2" fillId="2" borderId="4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4" fontId="2" fillId="2" borderId="5" xfId="1" applyNumberFormat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/>
    </xf>
    <xf numFmtId="4" fontId="2" fillId="2" borderId="8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0" fontId="2" fillId="2" borderId="4" xfId="2" applyNumberFormat="1" applyFont="1" applyFill="1" applyBorder="1" applyAlignment="1">
      <alignment horizontal="center" vertical="center"/>
    </xf>
    <xf numFmtId="10" fontId="2" fillId="2" borderId="0" xfId="2" applyNumberFormat="1" applyFont="1" applyFill="1" applyBorder="1" applyAlignment="1">
      <alignment horizontal="center" vertical="center"/>
    </xf>
    <xf numFmtId="10" fontId="2" fillId="2" borderId="5" xfId="2" applyNumberFormat="1" applyFont="1" applyFill="1" applyBorder="1" applyAlignment="1">
      <alignment horizontal="center" vertical="center"/>
    </xf>
    <xf numFmtId="10" fontId="2" fillId="2" borderId="6" xfId="2" applyNumberFormat="1" applyFont="1" applyFill="1" applyBorder="1" applyAlignment="1">
      <alignment horizontal="center" vertical="center"/>
    </xf>
    <xf numFmtId="10" fontId="2" fillId="2" borderId="7" xfId="2" applyNumberFormat="1" applyFont="1" applyFill="1" applyBorder="1" applyAlignment="1">
      <alignment horizontal="center" vertical="center"/>
    </xf>
    <xf numFmtId="10" fontId="2" fillId="2" borderId="8" xfId="2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42"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sheetMetadata" Target="metadata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'Info Dash'!$T$17:$T$22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'Info Dash'!$U$17:$U$22</c:f>
              <c:numCache>
                <c:formatCode>0.00</c:formatCode>
                <c:ptCount val="6"/>
                <c:pt idx="0">
                  <c:v>11.446212603437301</c:v>
                </c:pt>
                <c:pt idx="1">
                  <c:v>13.006201619559651</c:v>
                </c:pt>
                <c:pt idx="2">
                  <c:v>11.892921608577433</c:v>
                </c:pt>
                <c:pt idx="3">
                  <c:v>5.8829557996531276</c:v>
                </c:pt>
                <c:pt idx="4">
                  <c:v>6.1314387211367656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0-48AF-B32A-54280F63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7949039"/>
        <c:axId val="527950479"/>
      </c:barChart>
      <c:catAx>
        <c:axId val="52794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950479"/>
        <c:crosses val="autoZero"/>
        <c:auto val="1"/>
        <c:lblAlgn val="ctr"/>
        <c:lblOffset val="100"/>
        <c:noMultiLvlLbl val="0"/>
      </c:catAx>
      <c:valAx>
        <c:axId val="52795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9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'Info Dash'!$X$15:$X$17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Outros</c:v>
                </c:pt>
              </c:strCache>
            </c:strRef>
          </c:cat>
          <c:val>
            <c:numRef>
              <c:f>'Info Dash'!$Y$15:$Y$17</c:f>
              <c:numCache>
                <c:formatCode>0.00</c:formatCode>
                <c:ptCount val="3"/>
                <c:pt idx="0">
                  <c:v>11.297454581423723</c:v>
                </c:pt>
                <c:pt idx="1">
                  <c:v>8.3189918862640919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D-4501-81E1-42C85A57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521407"/>
        <c:axId val="302540735"/>
      </c:barChart>
      <c:catAx>
        <c:axId val="77952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540735"/>
        <c:crosses val="autoZero"/>
        <c:auto val="1"/>
        <c:lblAlgn val="ctr"/>
        <c:lblOffset val="100"/>
        <c:noMultiLvlLbl val="0"/>
      </c:catAx>
      <c:valAx>
        <c:axId val="30254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52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[Alura Shop.xlsx]Info Dash!Tabela dinâmica24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'Info Dash'!$AC$5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'Info Dash'!$AB$6:$AB$37</c:f>
              <c:strCache>
                <c:ptCount val="31"/>
                <c:pt idx="0">
                  <c:v>01/07/2021</c:v>
                </c:pt>
                <c:pt idx="1">
                  <c:v>02/07/2021</c:v>
                </c:pt>
                <c:pt idx="2">
                  <c:v>03/07/2021</c:v>
                </c:pt>
                <c:pt idx="3">
                  <c:v>04/07/2021</c:v>
                </c:pt>
                <c:pt idx="4">
                  <c:v>05/07/2021</c:v>
                </c:pt>
                <c:pt idx="5">
                  <c:v>06/07/2021</c:v>
                </c:pt>
                <c:pt idx="6">
                  <c:v>07/07/2021</c:v>
                </c:pt>
                <c:pt idx="7">
                  <c:v>08/07/2021</c:v>
                </c:pt>
                <c:pt idx="8">
                  <c:v>09/07/2021</c:v>
                </c:pt>
                <c:pt idx="9">
                  <c:v>10/07/2021</c:v>
                </c:pt>
                <c:pt idx="10">
                  <c:v>11/07/2021</c:v>
                </c:pt>
                <c:pt idx="11">
                  <c:v>12/07/2021</c:v>
                </c:pt>
                <c:pt idx="12">
                  <c:v>13/07/2021</c:v>
                </c:pt>
                <c:pt idx="13">
                  <c:v>14/07/2021</c:v>
                </c:pt>
                <c:pt idx="14">
                  <c:v>15/07/2021</c:v>
                </c:pt>
                <c:pt idx="15">
                  <c:v>16/07/2021</c:v>
                </c:pt>
                <c:pt idx="16">
                  <c:v>17/07/2021</c:v>
                </c:pt>
                <c:pt idx="17">
                  <c:v>18/07/2021</c:v>
                </c:pt>
                <c:pt idx="18">
                  <c:v>19/07/2021</c:v>
                </c:pt>
                <c:pt idx="19">
                  <c:v>20/07/2021</c:v>
                </c:pt>
                <c:pt idx="20">
                  <c:v>21/07/2021</c:v>
                </c:pt>
                <c:pt idx="21">
                  <c:v>22/07/2021</c:v>
                </c:pt>
                <c:pt idx="22">
                  <c:v>23/07/2021</c:v>
                </c:pt>
                <c:pt idx="23">
                  <c:v>24/07/2021</c:v>
                </c:pt>
                <c:pt idx="24">
                  <c:v>25/07/2021</c:v>
                </c:pt>
                <c:pt idx="25">
                  <c:v>26/07/2021</c:v>
                </c:pt>
                <c:pt idx="26">
                  <c:v>27/07/2021</c:v>
                </c:pt>
                <c:pt idx="27">
                  <c:v>28/07/2021</c:v>
                </c:pt>
                <c:pt idx="28">
                  <c:v>29/07/2021</c:v>
                </c:pt>
                <c:pt idx="29">
                  <c:v>30/07/2021</c:v>
                </c:pt>
                <c:pt idx="30">
                  <c:v>31/07/2021</c:v>
                </c:pt>
              </c:strCache>
            </c:strRef>
          </c:cat>
          <c:val>
            <c:numRef>
              <c:f>'Info Dash'!$AC$6:$AC$37</c:f>
              <c:numCache>
                <c:formatCode>_("R$"* #,##0.00_);_("R$"* \(#,##0.00\);_("R$"* "-"??_);_(@_)</c:formatCode>
                <c:ptCount val="31"/>
                <c:pt idx="0">
                  <c:v>1837.62</c:v>
                </c:pt>
                <c:pt idx="1">
                  <c:v>1671.1</c:v>
                </c:pt>
                <c:pt idx="2">
                  <c:v>1013.71</c:v>
                </c:pt>
                <c:pt idx="3">
                  <c:v>1077.4000000000001</c:v>
                </c:pt>
                <c:pt idx="4">
                  <c:v>1673.71</c:v>
                </c:pt>
                <c:pt idx="5">
                  <c:v>618.5</c:v>
                </c:pt>
                <c:pt idx="6">
                  <c:v>1355.41</c:v>
                </c:pt>
                <c:pt idx="7">
                  <c:v>238.8</c:v>
                </c:pt>
                <c:pt idx="8">
                  <c:v>2882.13</c:v>
                </c:pt>
                <c:pt idx="9">
                  <c:v>2283.6</c:v>
                </c:pt>
                <c:pt idx="10">
                  <c:v>379.1</c:v>
                </c:pt>
                <c:pt idx="11">
                  <c:v>349.1</c:v>
                </c:pt>
                <c:pt idx="12">
                  <c:v>309.2</c:v>
                </c:pt>
                <c:pt idx="13">
                  <c:v>2019.41</c:v>
                </c:pt>
                <c:pt idx="14">
                  <c:v>2004.51</c:v>
                </c:pt>
                <c:pt idx="15">
                  <c:v>1606</c:v>
                </c:pt>
                <c:pt idx="16">
                  <c:v>1178.4100000000001</c:v>
                </c:pt>
                <c:pt idx="17">
                  <c:v>321.7</c:v>
                </c:pt>
                <c:pt idx="18">
                  <c:v>608.4</c:v>
                </c:pt>
                <c:pt idx="19">
                  <c:v>1783.31</c:v>
                </c:pt>
                <c:pt idx="20">
                  <c:v>309.10000000000002</c:v>
                </c:pt>
                <c:pt idx="21">
                  <c:v>381.81</c:v>
                </c:pt>
                <c:pt idx="22">
                  <c:v>557.1</c:v>
                </c:pt>
                <c:pt idx="23">
                  <c:v>977.53</c:v>
                </c:pt>
                <c:pt idx="24">
                  <c:v>625.30999999999995</c:v>
                </c:pt>
                <c:pt idx="25">
                  <c:v>820.2</c:v>
                </c:pt>
                <c:pt idx="26">
                  <c:v>1090.01</c:v>
                </c:pt>
                <c:pt idx="27">
                  <c:v>1428.3</c:v>
                </c:pt>
                <c:pt idx="28">
                  <c:v>475</c:v>
                </c:pt>
                <c:pt idx="29">
                  <c:v>475.1</c:v>
                </c:pt>
                <c:pt idx="30">
                  <c:v>853.59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0-4137-9C69-1ED0D431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31999"/>
        <c:axId val="109232479"/>
      </c:lineChart>
      <c:catAx>
        <c:axId val="1092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32479"/>
        <c:crosses val="autoZero"/>
        <c:auto val="1"/>
        <c:lblAlgn val="ctr"/>
        <c:lblOffset val="100"/>
        <c:noMultiLvlLbl val="0"/>
      </c:catAx>
      <c:valAx>
        <c:axId val="1092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3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Taxas de Conversão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'Info Dash'!$L$13:$L$16</c:f>
              <c:strCache>
                <c:ptCount val="4"/>
                <c:pt idx="0">
                  <c:v>Visualizações</c:v>
                </c:pt>
                <c:pt idx="1">
                  <c:v>Carrinho</c:v>
                </c:pt>
                <c:pt idx="2">
                  <c:v>Checkout</c:v>
                </c:pt>
                <c:pt idx="3">
                  <c:v>Compra</c:v>
                </c:pt>
              </c:strCache>
            </c:strRef>
          </c:cat>
          <c:val>
            <c:numRef>
              <c:f>'Info Dash'!$N$13:$N$16</c:f>
              <c:numCache>
                <c:formatCode>0.00%</c:formatCode>
                <c:ptCount val="4"/>
                <c:pt idx="0">
                  <c:v>0.80920389654014113</c:v>
                </c:pt>
                <c:pt idx="1">
                  <c:v>0.46187906461879064</c:v>
                </c:pt>
                <c:pt idx="2">
                  <c:v>0.62162971839424808</c:v>
                </c:pt>
                <c:pt idx="3">
                  <c:v>0.14216867469879518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8-46BB-B458-BF7CFF31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542655"/>
        <c:axId val="302543135"/>
      </c:barChart>
      <c:catAx>
        <c:axId val="30254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543135"/>
        <c:crosses val="autoZero"/>
        <c:auto val="1"/>
        <c:lblAlgn val="ctr"/>
        <c:lblOffset val="100"/>
        <c:noMultiLvlLbl val="0"/>
      </c:catAx>
      <c:valAx>
        <c:axId val="3025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54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Dash'!$P$12:$P$14</c:f>
              <c:strCache>
                <c:ptCount val="3"/>
                <c:pt idx="0">
                  <c:v>Desktop</c:v>
                </c:pt>
                <c:pt idx="1">
                  <c:v>App</c:v>
                </c:pt>
                <c:pt idx="2">
                  <c:v>Web</c:v>
                </c:pt>
              </c:strCache>
            </c:strRef>
          </c:cat>
          <c:val>
            <c:numRef>
              <c:f>'Info Dash'!$Q$12:$Q$14</c:f>
              <c:numCache>
                <c:formatCode>0.00</c:formatCode>
                <c:ptCount val="3"/>
                <c:pt idx="0">
                  <c:v>89.9</c:v>
                </c:pt>
                <c:pt idx="1">
                  <c:v>112.77976109215015</c:v>
                </c:pt>
                <c:pt idx="2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0-4710-86DF-71AD51B8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673359"/>
        <c:axId val="390672879"/>
      </c:barChart>
      <c:catAx>
        <c:axId val="39067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672879"/>
        <c:crosses val="autoZero"/>
        <c:auto val="1"/>
        <c:lblAlgn val="ctr"/>
        <c:lblOffset val="100"/>
        <c:noMultiLvlLbl val="0"/>
      </c:catAx>
      <c:valAx>
        <c:axId val="390672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39067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FE8473A4-240E-4026-8DAF-1CC09CDCE851}">
          <cx:spPr>
            <a:solidFill>
              <a:schemeClr val="tx1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pt-BR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dataLabel idx="3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0</xdr:row>
      <xdr:rowOff>83345</xdr:rowOff>
    </xdr:from>
    <xdr:to>
      <xdr:col>17</xdr:col>
      <xdr:colOff>47624</xdr:colOff>
      <xdr:row>4</xdr:row>
      <xdr:rowOff>95251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95CDC8B-BA38-1E8E-472D-28DBF36EC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1" y="83345"/>
          <a:ext cx="1964531" cy="762000"/>
        </a:xfrm>
        <a:prstGeom prst="rect">
          <a:avLst/>
        </a:prstGeom>
      </xdr:spPr>
    </xdr:pic>
    <xdr:clientData/>
  </xdr:twoCellAnchor>
  <xdr:twoCellAnchor>
    <xdr:from>
      <xdr:col>1</xdr:col>
      <xdr:colOff>31751</xdr:colOff>
      <xdr:row>6</xdr:row>
      <xdr:rowOff>21167</xdr:rowOff>
    </xdr:from>
    <xdr:to>
      <xdr:col>31</xdr:col>
      <xdr:colOff>84667</xdr:colOff>
      <xdr:row>15</xdr:row>
      <xdr:rowOff>138501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64BD574-97DD-462D-89FB-1571D22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21168</xdr:colOff>
      <xdr:row>15</xdr:row>
      <xdr:rowOff>179918</xdr:rowOff>
    </xdr:from>
    <xdr:to>
      <xdr:col>31</xdr:col>
      <xdr:colOff>31752</xdr:colOff>
      <xdr:row>25</xdr:row>
      <xdr:rowOff>96168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AB07E0-1E38-4B47-8681-780D287D5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47625</xdr:colOff>
      <xdr:row>12</xdr:row>
      <xdr:rowOff>47625</xdr:rowOff>
    </xdr:from>
    <xdr:to>
      <xdr:col>97</xdr:col>
      <xdr:colOff>47624</xdr:colOff>
      <xdr:row>25</xdr:row>
      <xdr:rowOff>181240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04C7FE6-A7C8-4015-A99B-C934EC367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100</xdr:col>
      <xdr:colOff>11907</xdr:colOff>
      <xdr:row>1</xdr:row>
      <xdr:rowOff>261936</xdr:rowOff>
    </xdr:from>
    <xdr:to>
      <xdr:col>130</xdr:col>
      <xdr:colOff>76032</xdr:colOff>
      <xdr:row>13</xdr:row>
      <xdr:rowOff>18279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70DE2348-672D-4E40-993F-70B42641E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9057" y="366711"/>
              <a:ext cx="3493125" cy="2337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100</xdr:col>
      <xdr:colOff>23813</xdr:colOff>
      <xdr:row>13</xdr:row>
      <xdr:rowOff>107156</xdr:rowOff>
    </xdr:from>
    <xdr:to>
      <xdr:col>130</xdr:col>
      <xdr:colOff>87938</xdr:colOff>
      <xdr:row>25</xdr:row>
      <xdr:rowOff>161156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231FB15-056B-4179-8B37-BA508FE0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95250</xdr:colOff>
      <xdr:row>4</xdr:row>
      <xdr:rowOff>35719</xdr:rowOff>
    </xdr:from>
    <xdr:to>
      <xdr:col>65</xdr:col>
      <xdr:colOff>107156</xdr:colOff>
      <xdr:row>10</xdr:row>
      <xdr:rowOff>23815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F021210-5A00-413B-ADC9-835E4CF91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594.752949652779" backgroundQuery="1" createdVersion="8" refreshedVersion="8" minRefreshableVersion="3" recordCount="0" supportSubquery="1" supportAdvancedDrill="1" xr:uid="{F5729E9F-9236-445A-8A4E-ED43702AA79E}">
  <cacheSource type="external" connectionId="3"/>
  <cacheFields count="6">
    <cacheField name="[Tabelas_Dispositivos].[Valor de conversão de compras].[Valor de conversão de compras]" caption="Valor de conversão de compras" numFmtId="0" hierarchy="15" level="1">
      <sharedItems containsSemiMixedTypes="0" containsNonDate="0" containsString="0"/>
    </cacheField>
    <cacheField name="[Tabelas_Dispositivos].[Plataforma do dispositivo].[Plataforma do dispositivo]" caption="Plataforma do dispositivo" numFmtId="0" hierarchy="1" level="1">
      <sharedItems count="3">
        <s v="desktop"/>
        <s v="mobile_app"/>
        <s v="mobile_web"/>
      </sharedItems>
    </cacheField>
    <cacheField name="[Measures].[Soma de Valor de conversão de compras]" caption="Soma de Valor de conversão de compras" numFmtId="0" hierarchy="39" level="32767"/>
    <cacheField name="[Tabelas_Dispositivos].[Plataforma].[Plataforma]" caption="Plataforma" numFmtId="0" hierarchy="3" level="1">
      <sharedItems containsSemiMixedTypes="0" containsNonDate="0" containsString="0"/>
    </cacheField>
    <cacheField name="[Tabelas_Dispositivos].[Colocação].[Colocação]" caption="Colocação" numFmtId="0" hierarchy="2" level="1">
      <sharedItems containsSemiMixedTypes="0" containsNonDate="0" containsString="0"/>
    </cacheField>
    <cacheField name="[Measures].[Soma de Compras]" caption="Soma de Compras" numFmtId="0" hierarchy="38" level="32767"/>
  </cacheFields>
  <cacheHierarchies count="47">
    <cacheHierarchy uniqueName="[Tabelas_Dispositivos].[Dia]" caption="Dia" attribute="1" time="1" defaultMemberUniqueName="[Tabelas_Dispositivos].[Dia].[All]" allUniqueName="[Tabelas_Dispositivos].[Dia].[All]" dimensionUniqueName="[Tabelas_Dispositivos]" displayFolder="" count="0" memberValueDatatype="7" unbalanced="0"/>
    <cacheHierarchy uniqueName="[Tabelas_Dispositivos].[Plataforma do dispositivo]" caption="Plataforma do dispositivo" attribute="1" defaultMemberUniqueName="[Tabelas_Dispositivos].[Plataforma do dispositivo].[All]" allUniqueName="[Tabelas_Dispositivos].[Plataforma do dispositivo].[All]" dimensionUniqueName="[Tabelas_Dispositivos]" displayFolder="" count="2" memberValueDatatype="130" unbalanced="0">
      <fieldsUsage count="2">
        <fieldUsage x="-1"/>
        <fieldUsage x="1"/>
      </fieldsUsage>
    </cacheHierarchy>
    <cacheHierarchy uniqueName="[Tabelas_Dispositivos].[Colocação]" caption="Colocação" attribute="1" defaultMemberUniqueName="[Tabelas_Dispositivos].[Colocação].[All]" allUniqueName="[Tabelas_Dispositivos].[Colocação].[All]" dimensionUniqueName="[Tabelas_Dispositivos]" displayFolder="" count="2" memberValueDatatype="130" unbalanced="0">
      <fieldsUsage count="2">
        <fieldUsage x="-1"/>
        <fieldUsage x="4"/>
      </fieldsUsage>
    </cacheHierarchy>
    <cacheHierarchy uniqueName="[Tabelas_Dispositivos].[Plataforma]" caption="Plataforma" attribute="1" defaultMemberUniqueName="[Tabelas_Dispositivos].[Plataforma].[All]" allUniqueName="[Tabelas_Dispositivos].[Plataforma].[All]" dimensionUniqueName="[Tabelas_Dispositivos]" displayFolder="" count="2" memberValueDatatype="130" unbalanced="0">
      <fieldsUsage count="2">
        <fieldUsage x="-1"/>
        <fieldUsage x="3"/>
      </fieldsUsage>
    </cacheHierarchy>
    <cacheHierarchy uniqueName="[Tabelas_Dispositivos].[Alcance]" caption="Alcance" attribute="1" defaultMemberUniqueName="[Tabelas_Dispositivos].[Alcance].[All]" allUniqueName="[Tabelas_Dispositivos].[Alcance].[All]" dimensionUniqueName="[Tabelas_Dispositivos]" displayFolder="" count="0" memberValueDatatype="20" unbalanced="0"/>
    <cacheHierarchy uniqueName="[Tabelas_Dispositivos].[Impressões]" caption="Impressões" attribute="1" defaultMemberUniqueName="[Tabelas_Dispositivos].[Impressões].[All]" allUniqueName="[Tabelas_Dispositivos].[Impressões].[All]" dimensionUniqueName="[Tabelas_Dispositivos]" displayFolder="" count="0" memberValueDatatype="20" unbalanced="0"/>
    <cacheHierarchy uniqueName="[Tabelas_Dispositivos].[Quantia gasta (BRL)]" caption="Quantia gasta (BRL)" attribute="1" defaultMemberUniqueName="[Tabelas_Dispositivos].[Quantia gasta (BRL)].[All]" allUniqueName="[Tabelas_Dispositivos].[Quantia gasta (BRL)].[All]" dimensionUniqueName="[Tabelas_Dispositivos]" displayFolder="" count="0" memberValueDatatype="5" unbalanced="0"/>
    <cacheHierarchy uniqueName="[Tabelas_Dispositivos].[Cliques em links]" caption="Cliques em links" attribute="1" defaultMemberUniqueName="[Tabelas_Dispositivos].[Cliques em links].[All]" allUniqueName="[Tabelas_Dispositivos].[Cliques em links].[All]" dimensionUniqueName="[Tabelas_Dispositivos]" displayFolder="" count="0" memberValueDatatype="20" unbalanced="0"/>
    <cacheHierarchy uniqueName="[Tabelas_Dispositivos].[Visualizações por página]" caption="Visualizações por página" attribute="1" defaultMemberUniqueName="[Tabelas_Dispositivos].[Visualizações por página].[All]" allUniqueName="[Tabelas_Dispositivos].[Visualizações por página].[All]" dimensionUniqueName="[Tabelas_Dispositivos]" displayFolder="" count="0" memberValueDatatype="20" unbalanced="0"/>
    <cacheHierarchy uniqueName="[Tabelas_Dispositivos].[Compras no website]" caption="Compras no website" attribute="1" defaultMemberUniqueName="[Tabelas_Dispositivos].[Compras no website].[All]" allUniqueName="[Tabelas_Dispositivos].[Compras no website].[All]" dimensionUniqueName="[Tabelas_Dispositivos]" displayFolder="" count="0" memberValueDatatype="20" unbalanced="0"/>
    <cacheHierarchy uniqueName="[Tabelas_Dispositivos].[Compras no facebook]" caption="Compras no facebook" attribute="1" defaultMemberUniqueName="[Tabelas_Dispositivos].[Compras no facebook].[All]" allUniqueName="[Tabelas_Dispositivos].[Compras no facebook].[All]" dimensionUniqueName="[Tabelas_Dispositivos]" displayFolder="" count="0" memberValueDatatype="130" unbalanced="0"/>
    <cacheHierarchy uniqueName="[Tabelas_Dispositivos].[Adicionados ao carrinho]" caption="Adicionados ao carrinho" attribute="1" defaultMemberUniqueName="[Tabelas_Dispositivos].[Adicionados ao carrinho].[All]" allUniqueName="[Tabelas_Dispositivos].[Adicionados ao carrinho].[All]" dimensionUniqueName="[Tabelas_Dispositivos]" displayFolder="" count="0" memberValueDatatype="20" unbalanced="0"/>
    <cacheHierarchy uniqueName="[Tabelas_Dispositivos].[Valor de conversão adicionado ao carrinho]" caption="Valor de conversão adicionado ao carrinho" attribute="1" defaultMemberUniqueName="[Tabelas_Dispositivos].[Valor de conversão adicionado ao carrinho].[All]" allUniqueName="[Tabelas_Dispositivos].[Valor de conversão adicionado ao carrinho].[All]" dimensionUniqueName="[Tabelas_Dispositivos]" displayFolder="" count="0" memberValueDatatype="5" unbalanced="0"/>
    <cacheHierarchy uniqueName="[Tabelas_Dispositivos].[Checkouts Iniciados]" caption="Checkouts Iniciados" attribute="1" defaultMemberUniqueName="[Tabelas_Dispositivos].[Checkouts Iniciados].[All]" allUniqueName="[Tabelas_Dispositivos].[Checkouts Iniciados].[All]" dimensionUniqueName="[Tabelas_Dispositivos]" displayFolder="" count="0" memberValueDatatype="20" unbalanced="0"/>
    <cacheHierarchy uniqueName="[Tabelas_Dispositivos].[Valor de conversão de checkouts iniciados]" caption="Valor de conversão de checkouts iniciados" attribute="1" defaultMemberUniqueName="[Tabelas_Dispositivos].[Valor de conversão de checkouts iniciados].[All]" allUniqueName="[Tabelas_Dispositivos].[Valor de conversão de checkouts iniciados].[All]" dimensionUniqueName="[Tabelas_Dispositivos]" displayFolder="" count="0" memberValueDatatype="130" unbalanced="0"/>
    <cacheHierarchy uniqueName="[Tabelas_Dispositivos].[Valor de conversão de compras]" caption="Valor de conversão de compras" attribute="1" defaultMemberUniqueName="[Tabelas_Dispositivos].[Valor de conversão de compras].[All]" allUniqueName="[Tabelas_Dispositivos].[Valor de conversão de compras].[All]" dimensionUniqueName="[Tabelas_Dispositivos]" displayFolder="" count="2" memberValueDatatype="5" unbalanced="0">
      <fieldsUsage count="2">
        <fieldUsage x="-1"/>
        <fieldUsage x="0"/>
      </fieldsUsage>
    </cacheHierarchy>
    <cacheHierarchy uniqueName="[Tabelas_Dispositivos].[Compras]" caption="Compras" attribute="1" defaultMemberUniqueName="[Tabelas_Dispositivos].[Compras].[All]" allUniqueName="[Tabelas_Dispositivos].[Compras].[All]" dimensionUniqueName="[Tabelas_Dispositivos]" displayFolder="" count="0" memberValueDatatype="20" unbalanced="0"/>
    <cacheHierarchy uniqueName="[Tabelas_Idade_e_Genero].[Idade]" caption="Idade" attribute="1" defaultMemberUniqueName="[Tabelas_Idade_e_Genero].[Idade].[All]" allUniqueName="[Tabelas_Idade_e_Genero].[Idade].[All]" dimensionUniqueName="[Tabelas_Idade_e_Genero]" displayFolder="" count="0" memberValueDatatype="130" unbalanced="0"/>
    <cacheHierarchy uniqueName="[Tabelas_Idade_e_Genero].[Gênero]" caption="Gênero" attribute="1" defaultMemberUniqueName="[Tabelas_Idade_e_Genero].[Gênero].[All]" allUniqueName="[Tabelas_Idade_e_Genero].[Gênero].[All]" dimensionUniqueName="[Tabelas_Idade_e_Genero]" displayFolder="" count="0" memberValueDatatype="130" unbalanced="0"/>
    <cacheHierarchy uniqueName="[Tabelas_Idade_e_Genero].[Dia]" caption="Dia" attribute="1" time="1" defaultMemberUniqueName="[Tabelas_Idade_e_Genero].[Dia].[All]" allUniqueName="[Tabelas_Idade_e_Genero].[Dia].[All]" dimensionUniqueName="[Tabelas_Idade_e_Genero]" displayFolder="" count="0" memberValueDatatype="7" unbalanced="0"/>
    <cacheHierarchy uniqueName="[Tabelas_Idade_e_Genero].[FIELD4]" caption="FIELD4" attribute="1" defaultMemberUniqueName="[Tabelas_Idade_e_Genero].[FIELD4].[All]" allUniqueName="[Tabelas_Idade_e_Genero].[FIELD4].[All]" dimensionUniqueName="[Tabelas_Idade_e_Genero]" displayFolder="" count="0" memberValueDatatype="130" unbalanced="0"/>
    <cacheHierarchy uniqueName="[Tabelas_Idade_e_Genero].[Alcance]" caption="Alcance" attribute="1" defaultMemberUniqueName="[Tabelas_Idade_e_Genero].[Alcance].[All]" allUniqueName="[Tabelas_Idade_e_Genero].[Alcance].[All]" dimensionUniqueName="[Tabelas_Idade_e_Genero]" displayFolder="" count="0" memberValueDatatype="20" unbalanced="0"/>
    <cacheHierarchy uniqueName="[Tabelas_Idade_e_Genero].[Impressões]" caption="Impressões" attribute="1" defaultMemberUniqueName="[Tabelas_Idade_e_Genero].[Impressões].[All]" allUniqueName="[Tabelas_Idade_e_Genero].[Impressões].[All]" dimensionUniqueName="[Tabelas_Idade_e_Genero]" displayFolder="" count="0" memberValueDatatype="20" unbalanced="0"/>
    <cacheHierarchy uniqueName="[Tabelas_Idade_e_Genero].[Quantia gasta (BRL)]" caption="Quantia gasta (BRL)" attribute="1" defaultMemberUniqueName="[Tabelas_Idade_e_Genero].[Quantia gasta (BRL)].[All]" allUniqueName="[Tabelas_Idade_e_Genero].[Quantia gasta (BRL)].[All]" dimensionUniqueName="[Tabelas_Idade_e_Genero]" displayFolder="" count="0" memberValueDatatype="5" unbalanced="0"/>
    <cacheHierarchy uniqueName="[Tabelas_Idade_e_Genero].[Cliques no link]" caption="Cliques no link" attribute="1" defaultMemberUniqueName="[Tabelas_Idade_e_Genero].[Cliques no link].[All]" allUniqueName="[Tabelas_Idade_e_Genero].[Cliques no link].[All]" dimensionUniqueName="[Tabelas_Idade_e_Genero]" displayFolder="" count="0" memberValueDatatype="20" unbalanced="0"/>
    <cacheHierarchy uniqueName="[Tabelas_Idade_e_Genero].[Visualizações por página]" caption="Visualizações por página" attribute="1" defaultMemberUniqueName="[Tabelas_Idade_e_Genero].[Visualizações por página].[All]" allUniqueName="[Tabelas_Idade_e_Genero].[Visualizações por página].[All]" dimensionUniqueName="[Tabelas_Idade_e_Genero]" displayFolder="" count="0" memberValueDatatype="20" unbalanced="0"/>
    <cacheHierarchy uniqueName="[Tabelas_Idade_e_Genero].[Compras no website]" caption="Compras no website" attribute="1" defaultMemberUniqueName="[Tabelas_Idade_e_Genero].[Compras no website].[All]" allUniqueName="[Tabelas_Idade_e_Genero].[Compras no website].[All]" dimensionUniqueName="[Tabelas_Idade_e_Genero]" displayFolder="" count="0" memberValueDatatype="20" unbalanced="0"/>
    <cacheHierarchy uniqueName="[Tabelas_Idade_e_Genero].[Compras no facebook]" caption="Compras no facebook" attribute="1" defaultMemberUniqueName="[Tabelas_Idade_e_Genero].[Compras no facebook].[All]" allUniqueName="[Tabelas_Idade_e_Genero].[Compras no facebook].[All]" dimensionUniqueName="[Tabelas_Idade_e_Genero]" displayFolder="" count="0" memberValueDatatype="130" unbalanced="0"/>
    <cacheHierarchy uniqueName="[Tabelas_Idade_e_Genero].[Adicionados ao carrinho]" caption="Adicionados ao carrinho" attribute="1" defaultMemberUniqueName="[Tabelas_Idade_e_Genero].[Adicionados ao carrinho].[All]" allUniqueName="[Tabelas_Idade_e_Genero].[Adicionados ao carrinho].[All]" dimensionUniqueName="[Tabelas_Idade_e_Genero]" displayFolder="" count="0" memberValueDatatype="20" unbalanced="0"/>
    <cacheHierarchy uniqueName="[Tabelas_Idade_e_Genero].[Valor de conversão adicionado ao carrinho]" caption="Valor de conversão adicionado ao carrinho" attribute="1" defaultMemberUniqueName="[Tabelas_Idade_e_Genero].[Valor de conversão adicionado ao carrinho].[All]" allUniqueName="[Tabelas_Idade_e_Genero].[Valor de conversão adicionado ao carrinho].[All]" dimensionUniqueName="[Tabelas_Idade_e_Genero]" displayFolder="" count="0" memberValueDatatype="5" unbalanced="0"/>
    <cacheHierarchy uniqueName="[Tabelas_Idade_e_Genero].[Checkouts Iniciados]" caption="Checkouts Iniciados" attribute="1" defaultMemberUniqueName="[Tabelas_Idade_e_Genero].[Checkouts Iniciados].[All]" allUniqueName="[Tabelas_Idade_e_Genero].[Checkouts Iniciados].[All]" dimensionUniqueName="[Tabelas_Idade_e_Genero]" displayFolder="" count="0" memberValueDatatype="20" unbalanced="0"/>
    <cacheHierarchy uniqueName="[Tabelas_Idade_e_Genero].[Valor de conversão de checkouts iniciados]" caption="Valor de conversão de checkouts iniciados" attribute="1" defaultMemberUniqueName="[Tabelas_Idade_e_Genero].[Valor de conversão de checkouts iniciados].[All]" allUniqueName="[Tabelas_Idade_e_Genero].[Valor de conversão de checkouts iniciados].[All]" dimensionUniqueName="[Tabelas_Idade_e_Genero]" displayFolder="" count="0" memberValueDatatype="130" unbalanced="0"/>
    <cacheHierarchy uniqueName="[Tabelas_Idade_e_Genero].[Valor de conversão de compras]" caption="Valor de conversão de compras" attribute="1" defaultMemberUniqueName="[Tabelas_Idade_e_Genero].[Valor de conversão de compras].[All]" allUniqueName="[Tabelas_Idade_e_Genero].[Valor de conversão de compras].[All]" dimensionUniqueName="[Tabelas_Idade_e_Genero]" displayFolder="" count="0" memberValueDatatype="5" unbalanced="0"/>
    <cacheHierarchy uniqueName="[Tabelas_Idade_e_Genero].[Compras]" caption="Compras" attribute="1" defaultMemberUniqueName="[Tabelas_Idade_e_Genero].[Compras].[All]" allUniqueName="[Tabelas_Idade_e_Genero].[Compras].[All]" dimensionUniqueName="[Tabelas_Idade_e_Genero]" displayFolder="" count="0" memberValueDatatype="20" unbalanced="0"/>
    <cacheHierarchy uniqueName="[Measures].[__XL_Count Tabelas_Idade_e_Genero]" caption="__XL_Count Tabelas_Idade_e_Genero" measure="1" displayFolder="" measureGroup="Tabelas_Idade_e_Genero" count="0" hidden="1"/>
    <cacheHierarchy uniqueName="[Measures].[__XL_Count Tabelas_Dispositivos]" caption="__XL_Count Tabelas_Dispositivos" measure="1" displayFolder="" measureGroup="Tabelas_Dispositivos" count="0" hidden="1"/>
    <cacheHierarchy uniqueName="[Measures].[__No measures defined]" caption="__No measures defined" measure="1" displayFolder="" count="0" hidden="1"/>
    <cacheHierarchy uniqueName="[Measures].[Contagem de Compras]" caption="Contagem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Compras]" caption="Soma de Compras" measure="1" displayFolder="" measureGroup="Tabelas_Dispositivo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e conversão de compras]" caption="Soma de Valor de conversão de compras" measure="1" displayFolder="" measureGroup="Tabelas_Dispositiv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uantia gasta (BRL)]" caption="Soma de Quantia gasta (BRL)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liques em links]" caption="Soma de Cliques em link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isualizações por página]" caption="Soma de Visualizações por página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Adicionados ao carrinho]" caption="Soma de Adicionados ao carrinho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heckouts Iniciados]" caption="Soma de Checkouts Iniciado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a gasta (BRL) 2]" caption="Soma de Quantia gasta (BRL)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Valor de conversão de compras 2]" caption="Soma de Valor de conversão de compras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Tabelas_Dispositivos" uniqueName="[Tabelas_Dispositivos]" caption="Tabelas_Dispositivos"/>
    <dimension name="Tabelas_Idade_e_Genero" uniqueName="[Tabelas_Idade_e_Genero]" caption="Tabelas_Idade_e_Genero"/>
  </dimensions>
  <measureGroups count="2">
    <measureGroup name="Tabelas_Dispositivos" caption="Tabelas_Dispositivos"/>
    <measureGroup name="Tabelas_Idade_e_Genero" caption="Tabelas_Idade_e_Genero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594.740943171295" backgroundQuery="1" createdVersion="8" refreshedVersion="8" minRefreshableVersion="3" recordCount="0" supportSubquery="1" supportAdvancedDrill="1" xr:uid="{0023CB6B-D215-4360-A087-CDC67012B80A}">
  <cacheSource type="external" connectionId="3"/>
  <cacheFields count="7">
    <cacheField name="[Tabelas_Dispositivos].[Plataforma do dispositivo].[Plataforma do dispositivo]" caption="Plataforma do dispositivo" numFmtId="0" hierarchy="1" level="1">
      <sharedItems containsSemiMixedTypes="0" containsNonDate="0" containsString="0"/>
    </cacheField>
    <cacheField name="[Tabelas_Dispositivos].[Valor de conversão de compras].[Valor de conversão de compras]" caption="Valor de conversão de compras" numFmtId="0" hierarchy="15" level="1">
      <sharedItems containsSemiMixedTypes="0" containsNonDate="0" containsString="0"/>
    </cacheField>
    <cacheField name="[Measures].[Soma de Cliques em links]" caption="Soma de Cliques em links" numFmtId="0" hierarchy="41" level="32767"/>
    <cacheField name="[Measures].[Soma de Visualizações por página]" caption="Soma de Visualizações por página" numFmtId="0" hierarchy="42" level="32767"/>
    <cacheField name="[Measures].[Soma de Adicionados ao carrinho]" caption="Soma de Adicionados ao carrinho" numFmtId="0" hierarchy="43" level="32767"/>
    <cacheField name="[Measures].[Soma de Checkouts Iniciados]" caption="Soma de Checkouts Iniciados" numFmtId="0" hierarchy="44" level="32767"/>
    <cacheField name="[Measures].[Soma de Compras]" caption="Soma de Compras" numFmtId="0" hierarchy="38" level="32767"/>
  </cacheFields>
  <cacheHierarchies count="47">
    <cacheHierarchy uniqueName="[Tabelas_Dispositivos].[Dia]" caption="Dia" attribute="1" time="1" defaultMemberUniqueName="[Tabelas_Dispositivos].[Dia].[All]" allUniqueName="[Tabelas_Dispositivos].[Dia].[All]" dimensionUniqueName="[Tabelas_Dispositivos]" displayFolder="" count="0" memberValueDatatype="7" unbalanced="0"/>
    <cacheHierarchy uniqueName="[Tabelas_Dispositivos].[Plataforma do dispositivo]" caption="Plataforma do dispositivo" attribute="1" defaultMemberUniqueName="[Tabelas_Dispositivos].[Plataforma do dispositivo].[All]" allUniqueName="[Tabelas_Dispositivos].[Plataforma do dispositivo].[All]" dimensionUniqueName="[Tabelas_Dispositivos]" displayFolder="" count="2" memberValueDatatype="130" unbalanced="0">
      <fieldsUsage count="2">
        <fieldUsage x="-1"/>
        <fieldUsage x="0"/>
      </fieldsUsage>
    </cacheHierarchy>
    <cacheHierarchy uniqueName="[Tabelas_Dispositivos].[Colocação]" caption="Colocação" attribute="1" defaultMemberUniqueName="[Tabelas_Dispositivos].[Colocação].[All]" allUniqueName="[Tabelas_Dispositivos].[Colocação].[All]" dimensionUniqueName="[Tabelas_Dispositivos]" displayFolder="" count="0" memberValueDatatype="130" unbalanced="0"/>
    <cacheHierarchy uniqueName="[Tabelas_Dispositivos].[Plataforma]" caption="Plataforma" attribute="1" defaultMemberUniqueName="[Tabelas_Dispositivos].[Plataforma].[All]" allUniqueName="[Tabelas_Dispositivos].[Plataforma].[All]" dimensionUniqueName="[Tabelas_Dispositivos]" displayFolder="" count="0" memberValueDatatype="130" unbalanced="0"/>
    <cacheHierarchy uniqueName="[Tabelas_Dispositivos].[Alcance]" caption="Alcance" attribute="1" defaultMemberUniqueName="[Tabelas_Dispositivos].[Alcance].[All]" allUniqueName="[Tabelas_Dispositivos].[Alcance].[All]" dimensionUniqueName="[Tabelas_Dispositivos]" displayFolder="" count="0" memberValueDatatype="20" unbalanced="0"/>
    <cacheHierarchy uniqueName="[Tabelas_Dispositivos].[Impressões]" caption="Impressões" attribute="1" defaultMemberUniqueName="[Tabelas_Dispositivos].[Impressões].[All]" allUniqueName="[Tabelas_Dispositivos].[Impressões].[All]" dimensionUniqueName="[Tabelas_Dispositivos]" displayFolder="" count="0" memberValueDatatype="20" unbalanced="0"/>
    <cacheHierarchy uniqueName="[Tabelas_Dispositivos].[Quantia gasta (BRL)]" caption="Quantia gasta (BRL)" attribute="1" defaultMemberUniqueName="[Tabelas_Dispositivos].[Quantia gasta (BRL)].[All]" allUniqueName="[Tabelas_Dispositivos].[Quantia gasta (BRL)].[All]" dimensionUniqueName="[Tabelas_Dispositivos]" displayFolder="" count="0" memberValueDatatype="5" unbalanced="0"/>
    <cacheHierarchy uniqueName="[Tabelas_Dispositivos].[Cliques em links]" caption="Cliques em links" attribute="1" defaultMemberUniqueName="[Tabelas_Dispositivos].[Cliques em links].[All]" allUniqueName="[Tabelas_Dispositivos].[Cliques em links].[All]" dimensionUniqueName="[Tabelas_Dispositivos]" displayFolder="" count="0" memberValueDatatype="20" unbalanced="0"/>
    <cacheHierarchy uniqueName="[Tabelas_Dispositivos].[Visualizações por página]" caption="Visualizações por página" attribute="1" defaultMemberUniqueName="[Tabelas_Dispositivos].[Visualizações por página].[All]" allUniqueName="[Tabelas_Dispositivos].[Visualizações por página].[All]" dimensionUniqueName="[Tabelas_Dispositivos]" displayFolder="" count="0" memberValueDatatype="20" unbalanced="0"/>
    <cacheHierarchy uniqueName="[Tabelas_Dispositivos].[Compras no website]" caption="Compras no website" attribute="1" defaultMemberUniqueName="[Tabelas_Dispositivos].[Compras no website].[All]" allUniqueName="[Tabelas_Dispositivos].[Compras no website].[All]" dimensionUniqueName="[Tabelas_Dispositivos]" displayFolder="" count="0" memberValueDatatype="20" unbalanced="0"/>
    <cacheHierarchy uniqueName="[Tabelas_Dispositivos].[Compras no facebook]" caption="Compras no facebook" attribute="1" defaultMemberUniqueName="[Tabelas_Dispositivos].[Compras no facebook].[All]" allUniqueName="[Tabelas_Dispositivos].[Compras no facebook].[All]" dimensionUniqueName="[Tabelas_Dispositivos]" displayFolder="" count="0" memberValueDatatype="130" unbalanced="0"/>
    <cacheHierarchy uniqueName="[Tabelas_Dispositivos].[Adicionados ao carrinho]" caption="Adicionados ao carrinho" attribute="1" defaultMemberUniqueName="[Tabelas_Dispositivos].[Adicionados ao carrinho].[All]" allUniqueName="[Tabelas_Dispositivos].[Adicionados ao carrinho].[All]" dimensionUniqueName="[Tabelas_Dispositivos]" displayFolder="" count="0" memberValueDatatype="20" unbalanced="0"/>
    <cacheHierarchy uniqueName="[Tabelas_Dispositivos].[Valor de conversão adicionado ao carrinho]" caption="Valor de conversão adicionado ao carrinho" attribute="1" defaultMemberUniqueName="[Tabelas_Dispositivos].[Valor de conversão adicionado ao carrinho].[All]" allUniqueName="[Tabelas_Dispositivos].[Valor de conversão adicionado ao carrinho].[All]" dimensionUniqueName="[Tabelas_Dispositivos]" displayFolder="" count="0" memberValueDatatype="5" unbalanced="0"/>
    <cacheHierarchy uniqueName="[Tabelas_Dispositivos].[Checkouts Iniciados]" caption="Checkouts Iniciados" attribute="1" defaultMemberUniqueName="[Tabelas_Dispositivos].[Checkouts Iniciados].[All]" allUniqueName="[Tabelas_Dispositivos].[Checkouts Iniciados].[All]" dimensionUniqueName="[Tabelas_Dispositivos]" displayFolder="" count="0" memberValueDatatype="20" unbalanced="0"/>
    <cacheHierarchy uniqueName="[Tabelas_Dispositivos].[Valor de conversão de checkouts iniciados]" caption="Valor de conversão de checkouts iniciados" attribute="1" defaultMemberUniqueName="[Tabelas_Dispositivos].[Valor de conversão de checkouts iniciados].[All]" allUniqueName="[Tabelas_Dispositivos].[Valor de conversão de checkouts iniciados].[All]" dimensionUniqueName="[Tabelas_Dispositivos]" displayFolder="" count="0" memberValueDatatype="130" unbalanced="0"/>
    <cacheHierarchy uniqueName="[Tabelas_Dispositivos].[Valor de conversão de compras]" caption="Valor de conversão de compras" attribute="1" defaultMemberUniqueName="[Tabelas_Dispositivos].[Valor de conversão de compras].[All]" allUniqueName="[Tabelas_Dispositivos].[Valor de conversão de compras].[All]" dimensionUniqueName="[Tabelas_Dispositivos]" displayFolder="" count="2" memberValueDatatype="5" unbalanced="0">
      <fieldsUsage count="2">
        <fieldUsage x="-1"/>
        <fieldUsage x="1"/>
      </fieldsUsage>
    </cacheHierarchy>
    <cacheHierarchy uniqueName="[Tabelas_Dispositivos].[Compras]" caption="Compras" attribute="1" defaultMemberUniqueName="[Tabelas_Dispositivos].[Compras].[All]" allUniqueName="[Tabelas_Dispositivos].[Compras].[All]" dimensionUniqueName="[Tabelas_Dispositivos]" displayFolder="" count="0" memberValueDatatype="20" unbalanced="0"/>
    <cacheHierarchy uniqueName="[Tabelas_Idade_e_Genero].[Idade]" caption="Idade" attribute="1" defaultMemberUniqueName="[Tabelas_Idade_e_Genero].[Idade].[All]" allUniqueName="[Tabelas_Idade_e_Genero].[Idade].[All]" dimensionUniqueName="[Tabelas_Idade_e_Genero]" displayFolder="" count="0" memberValueDatatype="130" unbalanced="0"/>
    <cacheHierarchy uniqueName="[Tabelas_Idade_e_Genero].[Gênero]" caption="Gênero" attribute="1" defaultMemberUniqueName="[Tabelas_Idade_e_Genero].[Gênero].[All]" allUniqueName="[Tabelas_Idade_e_Genero].[Gênero].[All]" dimensionUniqueName="[Tabelas_Idade_e_Genero]" displayFolder="" count="0" memberValueDatatype="130" unbalanced="0"/>
    <cacheHierarchy uniqueName="[Tabelas_Idade_e_Genero].[Dia]" caption="Dia" attribute="1" time="1" defaultMemberUniqueName="[Tabelas_Idade_e_Genero].[Dia].[All]" allUniqueName="[Tabelas_Idade_e_Genero].[Dia].[All]" dimensionUniqueName="[Tabelas_Idade_e_Genero]" displayFolder="" count="0" memberValueDatatype="7" unbalanced="0"/>
    <cacheHierarchy uniqueName="[Tabelas_Idade_e_Genero].[FIELD4]" caption="FIELD4" attribute="1" defaultMemberUniqueName="[Tabelas_Idade_e_Genero].[FIELD4].[All]" allUniqueName="[Tabelas_Idade_e_Genero].[FIELD4].[All]" dimensionUniqueName="[Tabelas_Idade_e_Genero]" displayFolder="" count="0" memberValueDatatype="130" unbalanced="0"/>
    <cacheHierarchy uniqueName="[Tabelas_Idade_e_Genero].[Alcance]" caption="Alcance" attribute="1" defaultMemberUniqueName="[Tabelas_Idade_e_Genero].[Alcance].[All]" allUniqueName="[Tabelas_Idade_e_Genero].[Alcance].[All]" dimensionUniqueName="[Tabelas_Idade_e_Genero]" displayFolder="" count="0" memberValueDatatype="20" unbalanced="0"/>
    <cacheHierarchy uniqueName="[Tabelas_Idade_e_Genero].[Impressões]" caption="Impressões" attribute="1" defaultMemberUniqueName="[Tabelas_Idade_e_Genero].[Impressões].[All]" allUniqueName="[Tabelas_Idade_e_Genero].[Impressões].[All]" dimensionUniqueName="[Tabelas_Idade_e_Genero]" displayFolder="" count="0" memberValueDatatype="20" unbalanced="0"/>
    <cacheHierarchy uniqueName="[Tabelas_Idade_e_Genero].[Quantia gasta (BRL)]" caption="Quantia gasta (BRL)" attribute="1" defaultMemberUniqueName="[Tabelas_Idade_e_Genero].[Quantia gasta (BRL)].[All]" allUniqueName="[Tabelas_Idade_e_Genero].[Quantia gasta (BRL)].[All]" dimensionUniqueName="[Tabelas_Idade_e_Genero]" displayFolder="" count="0" memberValueDatatype="5" unbalanced="0"/>
    <cacheHierarchy uniqueName="[Tabelas_Idade_e_Genero].[Cliques no link]" caption="Cliques no link" attribute="1" defaultMemberUniqueName="[Tabelas_Idade_e_Genero].[Cliques no link].[All]" allUniqueName="[Tabelas_Idade_e_Genero].[Cliques no link].[All]" dimensionUniqueName="[Tabelas_Idade_e_Genero]" displayFolder="" count="0" memberValueDatatype="20" unbalanced="0"/>
    <cacheHierarchy uniqueName="[Tabelas_Idade_e_Genero].[Visualizações por página]" caption="Visualizações por página" attribute="1" defaultMemberUniqueName="[Tabelas_Idade_e_Genero].[Visualizações por página].[All]" allUniqueName="[Tabelas_Idade_e_Genero].[Visualizações por página].[All]" dimensionUniqueName="[Tabelas_Idade_e_Genero]" displayFolder="" count="0" memberValueDatatype="20" unbalanced="0"/>
    <cacheHierarchy uniqueName="[Tabelas_Idade_e_Genero].[Compras no website]" caption="Compras no website" attribute="1" defaultMemberUniqueName="[Tabelas_Idade_e_Genero].[Compras no website].[All]" allUniqueName="[Tabelas_Idade_e_Genero].[Compras no website].[All]" dimensionUniqueName="[Tabelas_Idade_e_Genero]" displayFolder="" count="0" memberValueDatatype="20" unbalanced="0"/>
    <cacheHierarchy uniqueName="[Tabelas_Idade_e_Genero].[Compras no facebook]" caption="Compras no facebook" attribute="1" defaultMemberUniqueName="[Tabelas_Idade_e_Genero].[Compras no facebook].[All]" allUniqueName="[Tabelas_Idade_e_Genero].[Compras no facebook].[All]" dimensionUniqueName="[Tabelas_Idade_e_Genero]" displayFolder="" count="0" memberValueDatatype="130" unbalanced="0"/>
    <cacheHierarchy uniqueName="[Tabelas_Idade_e_Genero].[Adicionados ao carrinho]" caption="Adicionados ao carrinho" attribute="1" defaultMemberUniqueName="[Tabelas_Idade_e_Genero].[Adicionados ao carrinho].[All]" allUniqueName="[Tabelas_Idade_e_Genero].[Adicionados ao carrinho].[All]" dimensionUniqueName="[Tabelas_Idade_e_Genero]" displayFolder="" count="0" memberValueDatatype="20" unbalanced="0"/>
    <cacheHierarchy uniqueName="[Tabelas_Idade_e_Genero].[Valor de conversão adicionado ao carrinho]" caption="Valor de conversão adicionado ao carrinho" attribute="1" defaultMemberUniqueName="[Tabelas_Idade_e_Genero].[Valor de conversão adicionado ao carrinho].[All]" allUniqueName="[Tabelas_Idade_e_Genero].[Valor de conversão adicionado ao carrinho].[All]" dimensionUniqueName="[Tabelas_Idade_e_Genero]" displayFolder="" count="0" memberValueDatatype="5" unbalanced="0"/>
    <cacheHierarchy uniqueName="[Tabelas_Idade_e_Genero].[Checkouts Iniciados]" caption="Checkouts Iniciados" attribute="1" defaultMemberUniqueName="[Tabelas_Idade_e_Genero].[Checkouts Iniciados].[All]" allUniqueName="[Tabelas_Idade_e_Genero].[Checkouts Iniciados].[All]" dimensionUniqueName="[Tabelas_Idade_e_Genero]" displayFolder="" count="0" memberValueDatatype="20" unbalanced="0"/>
    <cacheHierarchy uniqueName="[Tabelas_Idade_e_Genero].[Valor de conversão de checkouts iniciados]" caption="Valor de conversão de checkouts iniciados" attribute="1" defaultMemberUniqueName="[Tabelas_Idade_e_Genero].[Valor de conversão de checkouts iniciados].[All]" allUniqueName="[Tabelas_Idade_e_Genero].[Valor de conversão de checkouts iniciados].[All]" dimensionUniqueName="[Tabelas_Idade_e_Genero]" displayFolder="" count="0" memberValueDatatype="130" unbalanced="0"/>
    <cacheHierarchy uniqueName="[Tabelas_Idade_e_Genero].[Valor de conversão de compras]" caption="Valor de conversão de compras" attribute="1" defaultMemberUniqueName="[Tabelas_Idade_e_Genero].[Valor de conversão de compras].[All]" allUniqueName="[Tabelas_Idade_e_Genero].[Valor de conversão de compras].[All]" dimensionUniqueName="[Tabelas_Idade_e_Genero]" displayFolder="" count="0" memberValueDatatype="5" unbalanced="0"/>
    <cacheHierarchy uniqueName="[Tabelas_Idade_e_Genero].[Compras]" caption="Compras" attribute="1" defaultMemberUniqueName="[Tabelas_Idade_e_Genero].[Compras].[All]" allUniqueName="[Tabelas_Idade_e_Genero].[Compras].[All]" dimensionUniqueName="[Tabelas_Idade_e_Genero]" displayFolder="" count="0" memberValueDatatype="20" unbalanced="0"/>
    <cacheHierarchy uniqueName="[Measures].[__XL_Count Tabelas_Idade_e_Genero]" caption="__XL_Count Tabelas_Idade_e_Genero" measure="1" displayFolder="" measureGroup="Tabelas_Idade_e_Genero" count="0" hidden="1"/>
    <cacheHierarchy uniqueName="[Measures].[__XL_Count Tabelas_Dispositivos]" caption="__XL_Count Tabelas_Dispositivos" measure="1" displayFolder="" measureGroup="Tabelas_Dispositivos" count="0" hidden="1"/>
    <cacheHierarchy uniqueName="[Measures].[__No measures defined]" caption="__No measures defined" measure="1" displayFolder="" count="0" hidden="1"/>
    <cacheHierarchy uniqueName="[Measures].[Contagem de Compras]" caption="Contagem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Compras]" caption="Soma de Compras" measure="1" displayFolder="" measureGroup="Tabelas_Dispositivo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e conversão de compras]" caption="Soma de Valor de conversão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uantia gasta (BRL)]" caption="Soma de Quantia gasta (BRL)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liques em links]" caption="Soma de Cliques em links" measure="1" displayFolder="" measureGroup="Tabelas_Dispositiv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isualizações por página]" caption="Soma de Visualizações por página" measure="1" displayFolder="" measureGroup="Tabelas_Dispositiv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Adicionados ao carrinho]" caption="Soma de Adicionados ao carrinho" measure="1" displayFolder="" measureGroup="Tabelas_Dispositivo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heckouts Iniciados]" caption="Soma de Checkouts Iniciados" measure="1" displayFolder="" measureGroup="Tabelas_Dispositivo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a gasta (BRL) 2]" caption="Soma de Quantia gasta (BRL)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Valor de conversão de compras 2]" caption="Soma de Valor de conversão de compras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Tabelas_Dispositivos" uniqueName="[Tabelas_Dispositivos]" caption="Tabelas_Dispositivos"/>
    <dimension name="Tabelas_Idade_e_Genero" uniqueName="[Tabelas_Idade_e_Genero]" caption="Tabelas_Idade_e_Genero"/>
  </dimensions>
  <measureGroups count="2">
    <measureGroup name="Tabelas_Dispositivos" caption="Tabelas_Dispositivos"/>
    <measureGroup name="Tabelas_Idade_e_Genero" caption="Tabelas_Idade_e_Genero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594.737278819448" backgroundQuery="1" createdVersion="8" refreshedVersion="8" minRefreshableVersion="3" recordCount="0" supportSubquery="1" supportAdvancedDrill="1" xr:uid="{5509725B-76AF-48D4-AA00-B8478D9ECC15}">
  <cacheSource type="external" connectionId="3"/>
  <cacheFields count="4">
    <cacheField name="[Tabelas_Dispositivos].[Plataforma do dispositivo].[Plataforma do dispositivo]" caption="Plataforma do dispositivo" numFmtId="0" hierarchy="1" level="1">
      <sharedItems containsSemiMixedTypes="0" containsNonDate="0" containsString="0"/>
    </cacheField>
    <cacheField name="[Tabelas_Dispositivos].[Valor de conversão de compras].[Valor de conversão de compras]" caption="Valor de conversão de compras" numFmtId="0" hierarchy="15" level="1">
      <sharedItems containsSemiMixedTypes="0" containsNonDate="0" containsString="0"/>
    </cacheField>
    <cacheField name="[Measures].[Soma de Quantia gasta (BRL)]" caption="Soma de Quantia gasta (BRL)" numFmtId="0" hierarchy="40" level="32767"/>
    <cacheField name="[Measures].[Soma de Cliques em links]" caption="Soma de Cliques em links" numFmtId="0" hierarchy="41" level="32767"/>
  </cacheFields>
  <cacheHierarchies count="47">
    <cacheHierarchy uniqueName="[Tabelas_Dispositivos].[Dia]" caption="Dia" attribute="1" time="1" defaultMemberUniqueName="[Tabelas_Dispositivos].[Dia].[All]" allUniqueName="[Tabelas_Dispositivos].[Dia].[All]" dimensionUniqueName="[Tabelas_Dispositivos]" displayFolder="" count="0" memberValueDatatype="7" unbalanced="0"/>
    <cacheHierarchy uniqueName="[Tabelas_Dispositivos].[Plataforma do dispositivo]" caption="Plataforma do dispositivo" attribute="1" defaultMemberUniqueName="[Tabelas_Dispositivos].[Plataforma do dispositivo].[All]" allUniqueName="[Tabelas_Dispositivos].[Plataforma do dispositivo].[All]" dimensionUniqueName="[Tabelas_Dispositivos]" displayFolder="" count="2" memberValueDatatype="130" unbalanced="0">
      <fieldsUsage count="2">
        <fieldUsage x="-1"/>
        <fieldUsage x="0"/>
      </fieldsUsage>
    </cacheHierarchy>
    <cacheHierarchy uniqueName="[Tabelas_Dispositivos].[Colocação]" caption="Colocação" attribute="1" defaultMemberUniqueName="[Tabelas_Dispositivos].[Colocação].[All]" allUniqueName="[Tabelas_Dispositivos].[Colocação].[All]" dimensionUniqueName="[Tabelas_Dispositivos]" displayFolder="" count="0" memberValueDatatype="130" unbalanced="0"/>
    <cacheHierarchy uniqueName="[Tabelas_Dispositivos].[Plataforma]" caption="Plataforma" attribute="1" defaultMemberUniqueName="[Tabelas_Dispositivos].[Plataforma].[All]" allUniqueName="[Tabelas_Dispositivos].[Plataforma].[All]" dimensionUniqueName="[Tabelas_Dispositivos]" displayFolder="" count="0" memberValueDatatype="130" unbalanced="0"/>
    <cacheHierarchy uniqueName="[Tabelas_Dispositivos].[Alcance]" caption="Alcance" attribute="1" defaultMemberUniqueName="[Tabelas_Dispositivos].[Alcance].[All]" allUniqueName="[Tabelas_Dispositivos].[Alcance].[All]" dimensionUniqueName="[Tabelas_Dispositivos]" displayFolder="" count="0" memberValueDatatype="20" unbalanced="0"/>
    <cacheHierarchy uniqueName="[Tabelas_Dispositivos].[Impressões]" caption="Impressões" attribute="1" defaultMemberUniqueName="[Tabelas_Dispositivos].[Impressões].[All]" allUniqueName="[Tabelas_Dispositivos].[Impressões].[All]" dimensionUniqueName="[Tabelas_Dispositivos]" displayFolder="" count="0" memberValueDatatype="20" unbalanced="0"/>
    <cacheHierarchy uniqueName="[Tabelas_Dispositivos].[Quantia gasta (BRL)]" caption="Quantia gasta (BRL)" attribute="1" defaultMemberUniqueName="[Tabelas_Dispositivos].[Quantia gasta (BRL)].[All]" allUniqueName="[Tabelas_Dispositivos].[Quantia gasta (BRL)].[All]" dimensionUniqueName="[Tabelas_Dispositivos]" displayFolder="" count="0" memberValueDatatype="5" unbalanced="0"/>
    <cacheHierarchy uniqueName="[Tabelas_Dispositivos].[Cliques em links]" caption="Cliques em links" attribute="1" defaultMemberUniqueName="[Tabelas_Dispositivos].[Cliques em links].[All]" allUniqueName="[Tabelas_Dispositivos].[Cliques em links].[All]" dimensionUniqueName="[Tabelas_Dispositivos]" displayFolder="" count="0" memberValueDatatype="20" unbalanced="0"/>
    <cacheHierarchy uniqueName="[Tabelas_Dispositivos].[Visualizações por página]" caption="Visualizações por página" attribute="1" defaultMemberUniqueName="[Tabelas_Dispositivos].[Visualizações por página].[All]" allUniqueName="[Tabelas_Dispositivos].[Visualizações por página].[All]" dimensionUniqueName="[Tabelas_Dispositivos]" displayFolder="" count="0" memberValueDatatype="20" unbalanced="0"/>
    <cacheHierarchy uniqueName="[Tabelas_Dispositivos].[Compras no website]" caption="Compras no website" attribute="1" defaultMemberUniqueName="[Tabelas_Dispositivos].[Compras no website].[All]" allUniqueName="[Tabelas_Dispositivos].[Compras no website].[All]" dimensionUniqueName="[Tabelas_Dispositivos]" displayFolder="" count="0" memberValueDatatype="20" unbalanced="0"/>
    <cacheHierarchy uniqueName="[Tabelas_Dispositivos].[Compras no facebook]" caption="Compras no facebook" attribute="1" defaultMemberUniqueName="[Tabelas_Dispositivos].[Compras no facebook].[All]" allUniqueName="[Tabelas_Dispositivos].[Compras no facebook].[All]" dimensionUniqueName="[Tabelas_Dispositivos]" displayFolder="" count="0" memberValueDatatype="130" unbalanced="0"/>
    <cacheHierarchy uniqueName="[Tabelas_Dispositivos].[Adicionados ao carrinho]" caption="Adicionados ao carrinho" attribute="1" defaultMemberUniqueName="[Tabelas_Dispositivos].[Adicionados ao carrinho].[All]" allUniqueName="[Tabelas_Dispositivos].[Adicionados ao carrinho].[All]" dimensionUniqueName="[Tabelas_Dispositivos]" displayFolder="" count="0" memberValueDatatype="20" unbalanced="0"/>
    <cacheHierarchy uniqueName="[Tabelas_Dispositivos].[Valor de conversão adicionado ao carrinho]" caption="Valor de conversão adicionado ao carrinho" attribute="1" defaultMemberUniqueName="[Tabelas_Dispositivos].[Valor de conversão adicionado ao carrinho].[All]" allUniqueName="[Tabelas_Dispositivos].[Valor de conversão adicionado ao carrinho].[All]" dimensionUniqueName="[Tabelas_Dispositivos]" displayFolder="" count="0" memberValueDatatype="5" unbalanced="0"/>
    <cacheHierarchy uniqueName="[Tabelas_Dispositivos].[Checkouts Iniciados]" caption="Checkouts Iniciados" attribute="1" defaultMemberUniqueName="[Tabelas_Dispositivos].[Checkouts Iniciados].[All]" allUniqueName="[Tabelas_Dispositivos].[Checkouts Iniciados].[All]" dimensionUniqueName="[Tabelas_Dispositivos]" displayFolder="" count="0" memberValueDatatype="20" unbalanced="0"/>
    <cacheHierarchy uniqueName="[Tabelas_Dispositivos].[Valor de conversão de checkouts iniciados]" caption="Valor de conversão de checkouts iniciados" attribute="1" defaultMemberUniqueName="[Tabelas_Dispositivos].[Valor de conversão de checkouts iniciados].[All]" allUniqueName="[Tabelas_Dispositivos].[Valor de conversão de checkouts iniciados].[All]" dimensionUniqueName="[Tabelas_Dispositivos]" displayFolder="" count="0" memberValueDatatype="130" unbalanced="0"/>
    <cacheHierarchy uniqueName="[Tabelas_Dispositivos].[Valor de conversão de compras]" caption="Valor de conversão de compras" attribute="1" defaultMemberUniqueName="[Tabelas_Dispositivos].[Valor de conversão de compras].[All]" allUniqueName="[Tabelas_Dispositivos].[Valor de conversão de compras].[All]" dimensionUniqueName="[Tabelas_Dispositivos]" displayFolder="" count="2" memberValueDatatype="5" unbalanced="0">
      <fieldsUsage count="2">
        <fieldUsage x="-1"/>
        <fieldUsage x="1"/>
      </fieldsUsage>
    </cacheHierarchy>
    <cacheHierarchy uniqueName="[Tabelas_Dispositivos].[Compras]" caption="Compras" attribute="1" defaultMemberUniqueName="[Tabelas_Dispositivos].[Compras].[All]" allUniqueName="[Tabelas_Dispositivos].[Compras].[All]" dimensionUniqueName="[Tabelas_Dispositivos]" displayFolder="" count="0" memberValueDatatype="20" unbalanced="0"/>
    <cacheHierarchy uniqueName="[Tabelas_Idade_e_Genero].[Idade]" caption="Idade" attribute="1" defaultMemberUniqueName="[Tabelas_Idade_e_Genero].[Idade].[All]" allUniqueName="[Tabelas_Idade_e_Genero].[Idade].[All]" dimensionUniqueName="[Tabelas_Idade_e_Genero]" displayFolder="" count="0" memberValueDatatype="130" unbalanced="0"/>
    <cacheHierarchy uniqueName="[Tabelas_Idade_e_Genero].[Gênero]" caption="Gênero" attribute="1" defaultMemberUniqueName="[Tabelas_Idade_e_Genero].[Gênero].[All]" allUniqueName="[Tabelas_Idade_e_Genero].[Gênero].[All]" dimensionUniqueName="[Tabelas_Idade_e_Genero]" displayFolder="" count="0" memberValueDatatype="130" unbalanced="0"/>
    <cacheHierarchy uniqueName="[Tabelas_Idade_e_Genero].[Dia]" caption="Dia" attribute="1" time="1" defaultMemberUniqueName="[Tabelas_Idade_e_Genero].[Dia].[All]" allUniqueName="[Tabelas_Idade_e_Genero].[Dia].[All]" dimensionUniqueName="[Tabelas_Idade_e_Genero]" displayFolder="" count="0" memberValueDatatype="7" unbalanced="0"/>
    <cacheHierarchy uniqueName="[Tabelas_Idade_e_Genero].[FIELD4]" caption="FIELD4" attribute="1" defaultMemberUniqueName="[Tabelas_Idade_e_Genero].[FIELD4].[All]" allUniqueName="[Tabelas_Idade_e_Genero].[FIELD4].[All]" dimensionUniqueName="[Tabelas_Idade_e_Genero]" displayFolder="" count="0" memberValueDatatype="130" unbalanced="0"/>
    <cacheHierarchy uniqueName="[Tabelas_Idade_e_Genero].[Alcance]" caption="Alcance" attribute="1" defaultMemberUniqueName="[Tabelas_Idade_e_Genero].[Alcance].[All]" allUniqueName="[Tabelas_Idade_e_Genero].[Alcance].[All]" dimensionUniqueName="[Tabelas_Idade_e_Genero]" displayFolder="" count="0" memberValueDatatype="20" unbalanced="0"/>
    <cacheHierarchy uniqueName="[Tabelas_Idade_e_Genero].[Impressões]" caption="Impressões" attribute="1" defaultMemberUniqueName="[Tabelas_Idade_e_Genero].[Impressões].[All]" allUniqueName="[Tabelas_Idade_e_Genero].[Impressões].[All]" dimensionUniqueName="[Tabelas_Idade_e_Genero]" displayFolder="" count="0" memberValueDatatype="20" unbalanced="0"/>
    <cacheHierarchy uniqueName="[Tabelas_Idade_e_Genero].[Quantia gasta (BRL)]" caption="Quantia gasta (BRL)" attribute="1" defaultMemberUniqueName="[Tabelas_Idade_e_Genero].[Quantia gasta (BRL)].[All]" allUniqueName="[Tabelas_Idade_e_Genero].[Quantia gasta (BRL)].[All]" dimensionUniqueName="[Tabelas_Idade_e_Genero]" displayFolder="" count="0" memberValueDatatype="5" unbalanced="0"/>
    <cacheHierarchy uniqueName="[Tabelas_Idade_e_Genero].[Cliques no link]" caption="Cliques no link" attribute="1" defaultMemberUniqueName="[Tabelas_Idade_e_Genero].[Cliques no link].[All]" allUniqueName="[Tabelas_Idade_e_Genero].[Cliques no link].[All]" dimensionUniqueName="[Tabelas_Idade_e_Genero]" displayFolder="" count="0" memberValueDatatype="20" unbalanced="0"/>
    <cacheHierarchy uniqueName="[Tabelas_Idade_e_Genero].[Visualizações por página]" caption="Visualizações por página" attribute="1" defaultMemberUniqueName="[Tabelas_Idade_e_Genero].[Visualizações por página].[All]" allUniqueName="[Tabelas_Idade_e_Genero].[Visualizações por página].[All]" dimensionUniqueName="[Tabelas_Idade_e_Genero]" displayFolder="" count="0" memberValueDatatype="20" unbalanced="0"/>
    <cacheHierarchy uniqueName="[Tabelas_Idade_e_Genero].[Compras no website]" caption="Compras no website" attribute="1" defaultMemberUniqueName="[Tabelas_Idade_e_Genero].[Compras no website].[All]" allUniqueName="[Tabelas_Idade_e_Genero].[Compras no website].[All]" dimensionUniqueName="[Tabelas_Idade_e_Genero]" displayFolder="" count="0" memberValueDatatype="20" unbalanced="0"/>
    <cacheHierarchy uniqueName="[Tabelas_Idade_e_Genero].[Compras no facebook]" caption="Compras no facebook" attribute="1" defaultMemberUniqueName="[Tabelas_Idade_e_Genero].[Compras no facebook].[All]" allUniqueName="[Tabelas_Idade_e_Genero].[Compras no facebook].[All]" dimensionUniqueName="[Tabelas_Idade_e_Genero]" displayFolder="" count="0" memberValueDatatype="130" unbalanced="0"/>
    <cacheHierarchy uniqueName="[Tabelas_Idade_e_Genero].[Adicionados ao carrinho]" caption="Adicionados ao carrinho" attribute="1" defaultMemberUniqueName="[Tabelas_Idade_e_Genero].[Adicionados ao carrinho].[All]" allUniqueName="[Tabelas_Idade_e_Genero].[Adicionados ao carrinho].[All]" dimensionUniqueName="[Tabelas_Idade_e_Genero]" displayFolder="" count="0" memberValueDatatype="20" unbalanced="0"/>
    <cacheHierarchy uniqueName="[Tabelas_Idade_e_Genero].[Valor de conversão adicionado ao carrinho]" caption="Valor de conversão adicionado ao carrinho" attribute="1" defaultMemberUniqueName="[Tabelas_Idade_e_Genero].[Valor de conversão adicionado ao carrinho].[All]" allUniqueName="[Tabelas_Idade_e_Genero].[Valor de conversão adicionado ao carrinho].[All]" dimensionUniqueName="[Tabelas_Idade_e_Genero]" displayFolder="" count="0" memberValueDatatype="5" unbalanced="0"/>
    <cacheHierarchy uniqueName="[Tabelas_Idade_e_Genero].[Checkouts Iniciados]" caption="Checkouts Iniciados" attribute="1" defaultMemberUniqueName="[Tabelas_Idade_e_Genero].[Checkouts Iniciados].[All]" allUniqueName="[Tabelas_Idade_e_Genero].[Checkouts Iniciados].[All]" dimensionUniqueName="[Tabelas_Idade_e_Genero]" displayFolder="" count="0" memberValueDatatype="20" unbalanced="0"/>
    <cacheHierarchy uniqueName="[Tabelas_Idade_e_Genero].[Valor de conversão de checkouts iniciados]" caption="Valor de conversão de checkouts iniciados" attribute="1" defaultMemberUniqueName="[Tabelas_Idade_e_Genero].[Valor de conversão de checkouts iniciados].[All]" allUniqueName="[Tabelas_Idade_e_Genero].[Valor de conversão de checkouts iniciados].[All]" dimensionUniqueName="[Tabelas_Idade_e_Genero]" displayFolder="" count="0" memberValueDatatype="130" unbalanced="0"/>
    <cacheHierarchy uniqueName="[Tabelas_Idade_e_Genero].[Valor de conversão de compras]" caption="Valor de conversão de compras" attribute="1" defaultMemberUniqueName="[Tabelas_Idade_e_Genero].[Valor de conversão de compras].[All]" allUniqueName="[Tabelas_Idade_e_Genero].[Valor de conversão de compras].[All]" dimensionUniqueName="[Tabelas_Idade_e_Genero]" displayFolder="" count="0" memberValueDatatype="5" unbalanced="0"/>
    <cacheHierarchy uniqueName="[Tabelas_Idade_e_Genero].[Compras]" caption="Compras" attribute="1" defaultMemberUniqueName="[Tabelas_Idade_e_Genero].[Compras].[All]" allUniqueName="[Tabelas_Idade_e_Genero].[Compras].[All]" dimensionUniqueName="[Tabelas_Idade_e_Genero]" displayFolder="" count="0" memberValueDatatype="20" unbalanced="0"/>
    <cacheHierarchy uniqueName="[Measures].[__XL_Count Tabelas_Idade_e_Genero]" caption="__XL_Count Tabelas_Idade_e_Genero" measure="1" displayFolder="" measureGroup="Tabelas_Idade_e_Genero" count="0" hidden="1"/>
    <cacheHierarchy uniqueName="[Measures].[__XL_Count Tabelas_Dispositivos]" caption="__XL_Count Tabelas_Dispositivos" measure="1" displayFolder="" measureGroup="Tabelas_Dispositivos" count="0" hidden="1"/>
    <cacheHierarchy uniqueName="[Measures].[__No measures defined]" caption="__No measures defined" measure="1" displayFolder="" count="0" hidden="1"/>
    <cacheHierarchy uniqueName="[Measures].[Contagem de Compras]" caption="Contagem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Compras]" caption="Soma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e conversão de compras]" caption="Soma de Valor de conversão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uantia gasta (BRL)]" caption="Soma de Quantia gasta (BRL)" measure="1" displayFolder="" measureGroup="Tabelas_Dispositiv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liques em links]" caption="Soma de Cliques em links" measure="1" displayFolder="" measureGroup="Tabelas_Dispositiv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isualizações por página]" caption="Soma de Visualizações por página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Adicionados ao carrinho]" caption="Soma de Adicionados ao carrinho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heckouts Iniciados]" caption="Soma de Checkouts Iniciado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a gasta (BRL) 2]" caption="Soma de Quantia gasta (BRL)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Valor de conversão de compras 2]" caption="Soma de Valor de conversão de compras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Tabelas_Dispositivos" uniqueName="[Tabelas_Dispositivos]" caption="Tabelas_Dispositivos"/>
    <dimension name="Tabelas_Idade_e_Genero" uniqueName="[Tabelas_Idade_e_Genero]" caption="Tabelas_Idade_e_Genero"/>
  </dimensions>
  <measureGroups count="2">
    <measureGroup name="Tabelas_Dispositivos" caption="Tabelas_Dispositivos"/>
    <measureGroup name="Tabelas_Idade_e_Genero" caption="Tabelas_Idade_e_Genero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594.736179398147" backgroundQuery="1" createdVersion="8" refreshedVersion="8" minRefreshableVersion="3" recordCount="0" supportSubquery="1" supportAdvancedDrill="1" xr:uid="{C058A5A7-1CCE-443C-B26D-9C76A8243EF5}">
  <cacheSource type="external" connectionId="3"/>
  <cacheFields count="3">
    <cacheField name="[Tabelas_Dispositivos].[Plataforma do dispositivo].[Plataforma do dispositivo]" caption="Plataforma do dispositivo" numFmtId="0" hierarchy="1" level="1">
      <sharedItems containsSemiMixedTypes="0" containsNonDate="0" containsString="0"/>
    </cacheField>
    <cacheField name="[Tabelas_Dispositivos].[Valor de conversão de compras].[Valor de conversão de compras]" caption="Valor de conversão de compras" numFmtId="0" hierarchy="15" level="1">
      <sharedItems containsSemiMixedTypes="0" containsNonDate="0" containsString="0"/>
    </cacheField>
    <cacheField name="[Measures].[Soma de Quantia gasta (BRL)]" caption="Soma de Quantia gasta (BRL)" numFmtId="0" hierarchy="40" level="32767"/>
  </cacheFields>
  <cacheHierarchies count="47">
    <cacheHierarchy uniqueName="[Tabelas_Dispositivos].[Dia]" caption="Dia" attribute="1" time="1" defaultMemberUniqueName="[Tabelas_Dispositivos].[Dia].[All]" allUniqueName="[Tabelas_Dispositivos].[Dia].[All]" dimensionUniqueName="[Tabelas_Dispositivos]" displayFolder="" count="0" memberValueDatatype="7" unbalanced="0"/>
    <cacheHierarchy uniqueName="[Tabelas_Dispositivos].[Plataforma do dispositivo]" caption="Plataforma do dispositivo" attribute="1" defaultMemberUniqueName="[Tabelas_Dispositivos].[Plataforma do dispositivo].[All]" allUniqueName="[Tabelas_Dispositivos].[Plataforma do dispositivo].[All]" dimensionUniqueName="[Tabelas_Dispositivos]" displayFolder="" count="2" memberValueDatatype="130" unbalanced="0">
      <fieldsUsage count="2">
        <fieldUsage x="-1"/>
        <fieldUsage x="0"/>
      </fieldsUsage>
    </cacheHierarchy>
    <cacheHierarchy uniqueName="[Tabelas_Dispositivos].[Colocação]" caption="Colocação" attribute="1" defaultMemberUniqueName="[Tabelas_Dispositivos].[Colocação].[All]" allUniqueName="[Tabelas_Dispositivos].[Colocação].[All]" dimensionUniqueName="[Tabelas_Dispositivos]" displayFolder="" count="0" memberValueDatatype="130" unbalanced="0"/>
    <cacheHierarchy uniqueName="[Tabelas_Dispositivos].[Plataforma]" caption="Plataforma" attribute="1" defaultMemberUniqueName="[Tabelas_Dispositivos].[Plataforma].[All]" allUniqueName="[Tabelas_Dispositivos].[Plataforma].[All]" dimensionUniqueName="[Tabelas_Dispositivos]" displayFolder="" count="0" memberValueDatatype="130" unbalanced="0"/>
    <cacheHierarchy uniqueName="[Tabelas_Dispositivos].[Alcance]" caption="Alcance" attribute="1" defaultMemberUniqueName="[Tabelas_Dispositivos].[Alcance].[All]" allUniqueName="[Tabelas_Dispositivos].[Alcance].[All]" dimensionUniqueName="[Tabelas_Dispositivos]" displayFolder="" count="0" memberValueDatatype="20" unbalanced="0"/>
    <cacheHierarchy uniqueName="[Tabelas_Dispositivos].[Impressões]" caption="Impressões" attribute="1" defaultMemberUniqueName="[Tabelas_Dispositivos].[Impressões].[All]" allUniqueName="[Tabelas_Dispositivos].[Impressões].[All]" dimensionUniqueName="[Tabelas_Dispositivos]" displayFolder="" count="0" memberValueDatatype="20" unbalanced="0"/>
    <cacheHierarchy uniqueName="[Tabelas_Dispositivos].[Quantia gasta (BRL)]" caption="Quantia gasta (BRL)" attribute="1" defaultMemberUniqueName="[Tabelas_Dispositivos].[Quantia gasta (BRL)].[All]" allUniqueName="[Tabelas_Dispositivos].[Quantia gasta (BRL)].[All]" dimensionUniqueName="[Tabelas_Dispositivos]" displayFolder="" count="0" memberValueDatatype="5" unbalanced="0"/>
    <cacheHierarchy uniqueName="[Tabelas_Dispositivos].[Cliques em links]" caption="Cliques em links" attribute="1" defaultMemberUniqueName="[Tabelas_Dispositivos].[Cliques em links].[All]" allUniqueName="[Tabelas_Dispositivos].[Cliques em links].[All]" dimensionUniqueName="[Tabelas_Dispositivos]" displayFolder="" count="0" memberValueDatatype="20" unbalanced="0"/>
    <cacheHierarchy uniqueName="[Tabelas_Dispositivos].[Visualizações por página]" caption="Visualizações por página" attribute="1" defaultMemberUniqueName="[Tabelas_Dispositivos].[Visualizações por página].[All]" allUniqueName="[Tabelas_Dispositivos].[Visualizações por página].[All]" dimensionUniqueName="[Tabelas_Dispositivos]" displayFolder="" count="0" memberValueDatatype="20" unbalanced="0"/>
    <cacheHierarchy uniqueName="[Tabelas_Dispositivos].[Compras no website]" caption="Compras no website" attribute="1" defaultMemberUniqueName="[Tabelas_Dispositivos].[Compras no website].[All]" allUniqueName="[Tabelas_Dispositivos].[Compras no website].[All]" dimensionUniqueName="[Tabelas_Dispositivos]" displayFolder="" count="0" memberValueDatatype="20" unbalanced="0"/>
    <cacheHierarchy uniqueName="[Tabelas_Dispositivos].[Compras no facebook]" caption="Compras no facebook" attribute="1" defaultMemberUniqueName="[Tabelas_Dispositivos].[Compras no facebook].[All]" allUniqueName="[Tabelas_Dispositivos].[Compras no facebook].[All]" dimensionUniqueName="[Tabelas_Dispositivos]" displayFolder="" count="0" memberValueDatatype="130" unbalanced="0"/>
    <cacheHierarchy uniqueName="[Tabelas_Dispositivos].[Adicionados ao carrinho]" caption="Adicionados ao carrinho" attribute="1" defaultMemberUniqueName="[Tabelas_Dispositivos].[Adicionados ao carrinho].[All]" allUniqueName="[Tabelas_Dispositivos].[Adicionados ao carrinho].[All]" dimensionUniqueName="[Tabelas_Dispositivos]" displayFolder="" count="0" memberValueDatatype="20" unbalanced="0"/>
    <cacheHierarchy uniqueName="[Tabelas_Dispositivos].[Valor de conversão adicionado ao carrinho]" caption="Valor de conversão adicionado ao carrinho" attribute="1" defaultMemberUniqueName="[Tabelas_Dispositivos].[Valor de conversão adicionado ao carrinho].[All]" allUniqueName="[Tabelas_Dispositivos].[Valor de conversão adicionado ao carrinho].[All]" dimensionUniqueName="[Tabelas_Dispositivos]" displayFolder="" count="0" memberValueDatatype="5" unbalanced="0"/>
    <cacheHierarchy uniqueName="[Tabelas_Dispositivos].[Checkouts Iniciados]" caption="Checkouts Iniciados" attribute="1" defaultMemberUniqueName="[Tabelas_Dispositivos].[Checkouts Iniciados].[All]" allUniqueName="[Tabelas_Dispositivos].[Checkouts Iniciados].[All]" dimensionUniqueName="[Tabelas_Dispositivos]" displayFolder="" count="0" memberValueDatatype="20" unbalanced="0"/>
    <cacheHierarchy uniqueName="[Tabelas_Dispositivos].[Valor de conversão de checkouts iniciados]" caption="Valor de conversão de checkouts iniciados" attribute="1" defaultMemberUniqueName="[Tabelas_Dispositivos].[Valor de conversão de checkouts iniciados].[All]" allUniqueName="[Tabelas_Dispositivos].[Valor de conversão de checkouts iniciados].[All]" dimensionUniqueName="[Tabelas_Dispositivos]" displayFolder="" count="0" memberValueDatatype="130" unbalanced="0"/>
    <cacheHierarchy uniqueName="[Tabelas_Dispositivos].[Valor de conversão de compras]" caption="Valor de conversão de compras" attribute="1" defaultMemberUniqueName="[Tabelas_Dispositivos].[Valor de conversão de compras].[All]" allUniqueName="[Tabelas_Dispositivos].[Valor de conversão de compras].[All]" dimensionUniqueName="[Tabelas_Dispositivos]" displayFolder="" count="2" memberValueDatatype="5" unbalanced="0">
      <fieldsUsage count="2">
        <fieldUsage x="-1"/>
        <fieldUsage x="1"/>
      </fieldsUsage>
    </cacheHierarchy>
    <cacheHierarchy uniqueName="[Tabelas_Dispositivos].[Compras]" caption="Compras" attribute="1" defaultMemberUniqueName="[Tabelas_Dispositivos].[Compras].[All]" allUniqueName="[Tabelas_Dispositivos].[Compras].[All]" dimensionUniqueName="[Tabelas_Dispositivos]" displayFolder="" count="0" memberValueDatatype="20" unbalanced="0"/>
    <cacheHierarchy uniqueName="[Tabelas_Idade_e_Genero].[Idade]" caption="Idade" attribute="1" defaultMemberUniqueName="[Tabelas_Idade_e_Genero].[Idade].[All]" allUniqueName="[Tabelas_Idade_e_Genero].[Idade].[All]" dimensionUniqueName="[Tabelas_Idade_e_Genero]" displayFolder="" count="0" memberValueDatatype="130" unbalanced="0"/>
    <cacheHierarchy uniqueName="[Tabelas_Idade_e_Genero].[Gênero]" caption="Gênero" attribute="1" defaultMemberUniqueName="[Tabelas_Idade_e_Genero].[Gênero].[All]" allUniqueName="[Tabelas_Idade_e_Genero].[Gênero].[All]" dimensionUniqueName="[Tabelas_Idade_e_Genero]" displayFolder="" count="0" memberValueDatatype="130" unbalanced="0"/>
    <cacheHierarchy uniqueName="[Tabelas_Idade_e_Genero].[Dia]" caption="Dia" attribute="1" time="1" defaultMemberUniqueName="[Tabelas_Idade_e_Genero].[Dia].[All]" allUniqueName="[Tabelas_Idade_e_Genero].[Dia].[All]" dimensionUniqueName="[Tabelas_Idade_e_Genero]" displayFolder="" count="0" memberValueDatatype="7" unbalanced="0"/>
    <cacheHierarchy uniqueName="[Tabelas_Idade_e_Genero].[FIELD4]" caption="FIELD4" attribute="1" defaultMemberUniqueName="[Tabelas_Idade_e_Genero].[FIELD4].[All]" allUniqueName="[Tabelas_Idade_e_Genero].[FIELD4].[All]" dimensionUniqueName="[Tabelas_Idade_e_Genero]" displayFolder="" count="0" memberValueDatatype="130" unbalanced="0"/>
    <cacheHierarchy uniqueName="[Tabelas_Idade_e_Genero].[Alcance]" caption="Alcance" attribute="1" defaultMemberUniqueName="[Tabelas_Idade_e_Genero].[Alcance].[All]" allUniqueName="[Tabelas_Idade_e_Genero].[Alcance].[All]" dimensionUniqueName="[Tabelas_Idade_e_Genero]" displayFolder="" count="0" memberValueDatatype="20" unbalanced="0"/>
    <cacheHierarchy uniqueName="[Tabelas_Idade_e_Genero].[Impressões]" caption="Impressões" attribute="1" defaultMemberUniqueName="[Tabelas_Idade_e_Genero].[Impressões].[All]" allUniqueName="[Tabelas_Idade_e_Genero].[Impressões].[All]" dimensionUniqueName="[Tabelas_Idade_e_Genero]" displayFolder="" count="0" memberValueDatatype="20" unbalanced="0"/>
    <cacheHierarchy uniqueName="[Tabelas_Idade_e_Genero].[Quantia gasta (BRL)]" caption="Quantia gasta (BRL)" attribute="1" defaultMemberUniqueName="[Tabelas_Idade_e_Genero].[Quantia gasta (BRL)].[All]" allUniqueName="[Tabelas_Idade_e_Genero].[Quantia gasta (BRL)].[All]" dimensionUniqueName="[Tabelas_Idade_e_Genero]" displayFolder="" count="0" memberValueDatatype="5" unbalanced="0"/>
    <cacheHierarchy uniqueName="[Tabelas_Idade_e_Genero].[Cliques no link]" caption="Cliques no link" attribute="1" defaultMemberUniqueName="[Tabelas_Idade_e_Genero].[Cliques no link].[All]" allUniqueName="[Tabelas_Idade_e_Genero].[Cliques no link].[All]" dimensionUniqueName="[Tabelas_Idade_e_Genero]" displayFolder="" count="0" memberValueDatatype="20" unbalanced="0"/>
    <cacheHierarchy uniqueName="[Tabelas_Idade_e_Genero].[Visualizações por página]" caption="Visualizações por página" attribute="1" defaultMemberUniqueName="[Tabelas_Idade_e_Genero].[Visualizações por página].[All]" allUniqueName="[Tabelas_Idade_e_Genero].[Visualizações por página].[All]" dimensionUniqueName="[Tabelas_Idade_e_Genero]" displayFolder="" count="0" memberValueDatatype="20" unbalanced="0"/>
    <cacheHierarchy uniqueName="[Tabelas_Idade_e_Genero].[Compras no website]" caption="Compras no website" attribute="1" defaultMemberUniqueName="[Tabelas_Idade_e_Genero].[Compras no website].[All]" allUniqueName="[Tabelas_Idade_e_Genero].[Compras no website].[All]" dimensionUniqueName="[Tabelas_Idade_e_Genero]" displayFolder="" count="0" memberValueDatatype="20" unbalanced="0"/>
    <cacheHierarchy uniqueName="[Tabelas_Idade_e_Genero].[Compras no facebook]" caption="Compras no facebook" attribute="1" defaultMemberUniqueName="[Tabelas_Idade_e_Genero].[Compras no facebook].[All]" allUniqueName="[Tabelas_Idade_e_Genero].[Compras no facebook].[All]" dimensionUniqueName="[Tabelas_Idade_e_Genero]" displayFolder="" count="0" memberValueDatatype="130" unbalanced="0"/>
    <cacheHierarchy uniqueName="[Tabelas_Idade_e_Genero].[Adicionados ao carrinho]" caption="Adicionados ao carrinho" attribute="1" defaultMemberUniqueName="[Tabelas_Idade_e_Genero].[Adicionados ao carrinho].[All]" allUniqueName="[Tabelas_Idade_e_Genero].[Adicionados ao carrinho].[All]" dimensionUniqueName="[Tabelas_Idade_e_Genero]" displayFolder="" count="0" memberValueDatatype="20" unbalanced="0"/>
    <cacheHierarchy uniqueName="[Tabelas_Idade_e_Genero].[Valor de conversão adicionado ao carrinho]" caption="Valor de conversão adicionado ao carrinho" attribute="1" defaultMemberUniqueName="[Tabelas_Idade_e_Genero].[Valor de conversão adicionado ao carrinho].[All]" allUniqueName="[Tabelas_Idade_e_Genero].[Valor de conversão adicionado ao carrinho].[All]" dimensionUniqueName="[Tabelas_Idade_e_Genero]" displayFolder="" count="0" memberValueDatatype="5" unbalanced="0"/>
    <cacheHierarchy uniqueName="[Tabelas_Idade_e_Genero].[Checkouts Iniciados]" caption="Checkouts Iniciados" attribute="1" defaultMemberUniqueName="[Tabelas_Idade_e_Genero].[Checkouts Iniciados].[All]" allUniqueName="[Tabelas_Idade_e_Genero].[Checkouts Iniciados].[All]" dimensionUniqueName="[Tabelas_Idade_e_Genero]" displayFolder="" count="0" memberValueDatatype="20" unbalanced="0"/>
    <cacheHierarchy uniqueName="[Tabelas_Idade_e_Genero].[Valor de conversão de checkouts iniciados]" caption="Valor de conversão de checkouts iniciados" attribute="1" defaultMemberUniqueName="[Tabelas_Idade_e_Genero].[Valor de conversão de checkouts iniciados].[All]" allUniqueName="[Tabelas_Idade_e_Genero].[Valor de conversão de checkouts iniciados].[All]" dimensionUniqueName="[Tabelas_Idade_e_Genero]" displayFolder="" count="0" memberValueDatatype="130" unbalanced="0"/>
    <cacheHierarchy uniqueName="[Tabelas_Idade_e_Genero].[Valor de conversão de compras]" caption="Valor de conversão de compras" attribute="1" defaultMemberUniqueName="[Tabelas_Idade_e_Genero].[Valor de conversão de compras].[All]" allUniqueName="[Tabelas_Idade_e_Genero].[Valor de conversão de compras].[All]" dimensionUniqueName="[Tabelas_Idade_e_Genero]" displayFolder="" count="0" memberValueDatatype="5" unbalanced="0"/>
    <cacheHierarchy uniqueName="[Tabelas_Idade_e_Genero].[Compras]" caption="Compras" attribute="1" defaultMemberUniqueName="[Tabelas_Idade_e_Genero].[Compras].[All]" allUniqueName="[Tabelas_Idade_e_Genero].[Compras].[All]" dimensionUniqueName="[Tabelas_Idade_e_Genero]" displayFolder="" count="0" memberValueDatatype="20" unbalanced="0"/>
    <cacheHierarchy uniqueName="[Measures].[__XL_Count Tabelas_Idade_e_Genero]" caption="__XL_Count Tabelas_Idade_e_Genero" measure="1" displayFolder="" measureGroup="Tabelas_Idade_e_Genero" count="0" hidden="1"/>
    <cacheHierarchy uniqueName="[Measures].[__XL_Count Tabelas_Dispositivos]" caption="__XL_Count Tabelas_Dispositivos" measure="1" displayFolder="" measureGroup="Tabelas_Dispositivos" count="0" hidden="1"/>
    <cacheHierarchy uniqueName="[Measures].[__No measures defined]" caption="__No measures defined" measure="1" displayFolder="" count="0" hidden="1"/>
    <cacheHierarchy uniqueName="[Measures].[Contagem de Compras]" caption="Contagem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Compras]" caption="Soma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e conversão de compras]" caption="Soma de Valor de conversão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uantia gasta (BRL)]" caption="Soma de Quantia gasta (BRL)" measure="1" displayFolder="" measureGroup="Tabelas_Dispositiv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liques em links]" caption="Soma de Cliques em link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isualizações por página]" caption="Soma de Visualizações por página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Adicionados ao carrinho]" caption="Soma de Adicionados ao carrinho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heckouts Iniciados]" caption="Soma de Checkouts Iniciado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a gasta (BRL) 2]" caption="Soma de Quantia gasta (BRL)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Valor de conversão de compras 2]" caption="Soma de Valor de conversão de compras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Tabelas_Dispositivos" uniqueName="[Tabelas_Dispositivos]" caption="Tabelas_Dispositivos"/>
    <dimension name="Tabelas_Idade_e_Genero" uniqueName="[Tabelas_Idade_e_Genero]" caption="Tabelas_Idade_e_Genero"/>
  </dimensions>
  <measureGroups count="2">
    <measureGroup name="Tabelas_Dispositivos" caption="Tabelas_Dispositivos"/>
    <measureGroup name="Tabelas_Idade_e_Genero" caption="Tabelas_Idade_e_Genero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594.73388900463" backgroundQuery="1" createdVersion="8" refreshedVersion="8" minRefreshableVersion="3" recordCount="0" supportSubquery="1" supportAdvancedDrill="1" xr:uid="{8816369D-62BA-42CB-A00B-414763AB72D7}">
  <cacheSource type="external" connectionId="3"/>
  <cacheFields count="3">
    <cacheField name="[Tabelas_Dispositivos].[Plataforma do dispositivo].[Plataforma do dispositivo]" caption="Plataforma do dispositivo" numFmtId="0" hierarchy="1" level="1">
      <sharedItems containsSemiMixedTypes="0" containsNonDate="0" containsString="0"/>
    </cacheField>
    <cacheField name="[Tabelas_Dispositivos].[Valor de conversão de compras].[Valor de conversão de compras]" caption="Valor de conversão de compras" numFmtId="0" hierarchy="15" level="1">
      <sharedItems containsSemiMixedTypes="0" containsNonDate="0" containsString="0"/>
    </cacheField>
    <cacheField name="[Measures].[Soma de Valor de conversão de compras]" caption="Soma de Valor de conversão de compras" numFmtId="0" hierarchy="39" level="32767"/>
  </cacheFields>
  <cacheHierarchies count="47">
    <cacheHierarchy uniqueName="[Tabelas_Dispositivos].[Dia]" caption="Dia" attribute="1" time="1" defaultMemberUniqueName="[Tabelas_Dispositivos].[Dia].[All]" allUniqueName="[Tabelas_Dispositivos].[Dia].[All]" dimensionUniqueName="[Tabelas_Dispositivos]" displayFolder="" count="0" memberValueDatatype="7" unbalanced="0"/>
    <cacheHierarchy uniqueName="[Tabelas_Dispositivos].[Plataforma do dispositivo]" caption="Plataforma do dispositivo" attribute="1" defaultMemberUniqueName="[Tabelas_Dispositivos].[Plataforma do dispositivo].[All]" allUniqueName="[Tabelas_Dispositivos].[Plataforma do dispositivo].[All]" dimensionUniqueName="[Tabelas_Dispositivos]" displayFolder="" count="2" memberValueDatatype="130" unbalanced="0">
      <fieldsUsage count="2">
        <fieldUsage x="-1"/>
        <fieldUsage x="0"/>
      </fieldsUsage>
    </cacheHierarchy>
    <cacheHierarchy uniqueName="[Tabelas_Dispositivos].[Colocação]" caption="Colocação" attribute="1" defaultMemberUniqueName="[Tabelas_Dispositivos].[Colocação].[All]" allUniqueName="[Tabelas_Dispositivos].[Colocação].[All]" dimensionUniqueName="[Tabelas_Dispositivos]" displayFolder="" count="0" memberValueDatatype="130" unbalanced="0"/>
    <cacheHierarchy uniqueName="[Tabelas_Dispositivos].[Plataforma]" caption="Plataforma" attribute="1" defaultMemberUniqueName="[Tabelas_Dispositivos].[Plataforma].[All]" allUniqueName="[Tabelas_Dispositivos].[Plataforma].[All]" dimensionUniqueName="[Tabelas_Dispositivos]" displayFolder="" count="0" memberValueDatatype="130" unbalanced="0"/>
    <cacheHierarchy uniqueName="[Tabelas_Dispositivos].[Alcance]" caption="Alcance" attribute="1" defaultMemberUniqueName="[Tabelas_Dispositivos].[Alcance].[All]" allUniqueName="[Tabelas_Dispositivos].[Alcance].[All]" dimensionUniqueName="[Tabelas_Dispositivos]" displayFolder="" count="0" memberValueDatatype="20" unbalanced="0"/>
    <cacheHierarchy uniqueName="[Tabelas_Dispositivos].[Impressões]" caption="Impressões" attribute="1" defaultMemberUniqueName="[Tabelas_Dispositivos].[Impressões].[All]" allUniqueName="[Tabelas_Dispositivos].[Impressões].[All]" dimensionUniqueName="[Tabelas_Dispositivos]" displayFolder="" count="0" memberValueDatatype="20" unbalanced="0"/>
    <cacheHierarchy uniqueName="[Tabelas_Dispositivos].[Quantia gasta (BRL)]" caption="Quantia gasta (BRL)" attribute="1" defaultMemberUniqueName="[Tabelas_Dispositivos].[Quantia gasta (BRL)].[All]" allUniqueName="[Tabelas_Dispositivos].[Quantia gasta (BRL)].[All]" dimensionUniqueName="[Tabelas_Dispositivos]" displayFolder="" count="0" memberValueDatatype="5" unbalanced="0"/>
    <cacheHierarchy uniqueName="[Tabelas_Dispositivos].[Cliques em links]" caption="Cliques em links" attribute="1" defaultMemberUniqueName="[Tabelas_Dispositivos].[Cliques em links].[All]" allUniqueName="[Tabelas_Dispositivos].[Cliques em links].[All]" dimensionUniqueName="[Tabelas_Dispositivos]" displayFolder="" count="0" memberValueDatatype="20" unbalanced="0"/>
    <cacheHierarchy uniqueName="[Tabelas_Dispositivos].[Visualizações por página]" caption="Visualizações por página" attribute="1" defaultMemberUniqueName="[Tabelas_Dispositivos].[Visualizações por página].[All]" allUniqueName="[Tabelas_Dispositivos].[Visualizações por página].[All]" dimensionUniqueName="[Tabelas_Dispositivos]" displayFolder="" count="0" memberValueDatatype="20" unbalanced="0"/>
    <cacheHierarchy uniqueName="[Tabelas_Dispositivos].[Compras no website]" caption="Compras no website" attribute="1" defaultMemberUniqueName="[Tabelas_Dispositivos].[Compras no website].[All]" allUniqueName="[Tabelas_Dispositivos].[Compras no website].[All]" dimensionUniqueName="[Tabelas_Dispositivos]" displayFolder="" count="0" memberValueDatatype="20" unbalanced="0"/>
    <cacheHierarchy uniqueName="[Tabelas_Dispositivos].[Compras no facebook]" caption="Compras no facebook" attribute="1" defaultMemberUniqueName="[Tabelas_Dispositivos].[Compras no facebook].[All]" allUniqueName="[Tabelas_Dispositivos].[Compras no facebook].[All]" dimensionUniqueName="[Tabelas_Dispositivos]" displayFolder="" count="0" memberValueDatatype="130" unbalanced="0"/>
    <cacheHierarchy uniqueName="[Tabelas_Dispositivos].[Adicionados ao carrinho]" caption="Adicionados ao carrinho" attribute="1" defaultMemberUniqueName="[Tabelas_Dispositivos].[Adicionados ao carrinho].[All]" allUniqueName="[Tabelas_Dispositivos].[Adicionados ao carrinho].[All]" dimensionUniqueName="[Tabelas_Dispositivos]" displayFolder="" count="0" memberValueDatatype="20" unbalanced="0"/>
    <cacheHierarchy uniqueName="[Tabelas_Dispositivos].[Valor de conversão adicionado ao carrinho]" caption="Valor de conversão adicionado ao carrinho" attribute="1" defaultMemberUniqueName="[Tabelas_Dispositivos].[Valor de conversão adicionado ao carrinho].[All]" allUniqueName="[Tabelas_Dispositivos].[Valor de conversão adicionado ao carrinho].[All]" dimensionUniqueName="[Tabelas_Dispositivos]" displayFolder="" count="0" memberValueDatatype="5" unbalanced="0"/>
    <cacheHierarchy uniqueName="[Tabelas_Dispositivos].[Checkouts Iniciados]" caption="Checkouts Iniciados" attribute="1" defaultMemberUniqueName="[Tabelas_Dispositivos].[Checkouts Iniciados].[All]" allUniqueName="[Tabelas_Dispositivos].[Checkouts Iniciados].[All]" dimensionUniqueName="[Tabelas_Dispositivos]" displayFolder="" count="0" memberValueDatatype="20" unbalanced="0"/>
    <cacheHierarchy uniqueName="[Tabelas_Dispositivos].[Valor de conversão de checkouts iniciados]" caption="Valor de conversão de checkouts iniciados" attribute="1" defaultMemberUniqueName="[Tabelas_Dispositivos].[Valor de conversão de checkouts iniciados].[All]" allUniqueName="[Tabelas_Dispositivos].[Valor de conversão de checkouts iniciados].[All]" dimensionUniqueName="[Tabelas_Dispositivos]" displayFolder="" count="0" memberValueDatatype="130" unbalanced="0"/>
    <cacheHierarchy uniqueName="[Tabelas_Dispositivos].[Valor de conversão de compras]" caption="Valor de conversão de compras" attribute="1" defaultMemberUniqueName="[Tabelas_Dispositivos].[Valor de conversão de compras].[All]" allUniqueName="[Tabelas_Dispositivos].[Valor de conversão de compras].[All]" dimensionUniqueName="[Tabelas_Dispositivos]" displayFolder="" count="2" memberValueDatatype="5" unbalanced="0">
      <fieldsUsage count="2">
        <fieldUsage x="-1"/>
        <fieldUsage x="1"/>
      </fieldsUsage>
    </cacheHierarchy>
    <cacheHierarchy uniqueName="[Tabelas_Dispositivos].[Compras]" caption="Compras" attribute="1" defaultMemberUniqueName="[Tabelas_Dispositivos].[Compras].[All]" allUniqueName="[Tabelas_Dispositivos].[Compras].[All]" dimensionUniqueName="[Tabelas_Dispositivos]" displayFolder="" count="0" memberValueDatatype="20" unbalanced="0"/>
    <cacheHierarchy uniqueName="[Tabelas_Idade_e_Genero].[Idade]" caption="Idade" attribute="1" defaultMemberUniqueName="[Tabelas_Idade_e_Genero].[Idade].[All]" allUniqueName="[Tabelas_Idade_e_Genero].[Idade].[All]" dimensionUniqueName="[Tabelas_Idade_e_Genero]" displayFolder="" count="0" memberValueDatatype="130" unbalanced="0"/>
    <cacheHierarchy uniqueName="[Tabelas_Idade_e_Genero].[Gênero]" caption="Gênero" attribute="1" defaultMemberUniqueName="[Tabelas_Idade_e_Genero].[Gênero].[All]" allUniqueName="[Tabelas_Idade_e_Genero].[Gênero].[All]" dimensionUniqueName="[Tabelas_Idade_e_Genero]" displayFolder="" count="0" memberValueDatatype="130" unbalanced="0"/>
    <cacheHierarchy uniqueName="[Tabelas_Idade_e_Genero].[Dia]" caption="Dia" attribute="1" time="1" defaultMemberUniqueName="[Tabelas_Idade_e_Genero].[Dia].[All]" allUniqueName="[Tabelas_Idade_e_Genero].[Dia].[All]" dimensionUniqueName="[Tabelas_Idade_e_Genero]" displayFolder="" count="0" memberValueDatatype="7" unbalanced="0"/>
    <cacheHierarchy uniqueName="[Tabelas_Idade_e_Genero].[FIELD4]" caption="FIELD4" attribute="1" defaultMemberUniqueName="[Tabelas_Idade_e_Genero].[FIELD4].[All]" allUniqueName="[Tabelas_Idade_e_Genero].[FIELD4].[All]" dimensionUniqueName="[Tabelas_Idade_e_Genero]" displayFolder="" count="0" memberValueDatatype="130" unbalanced="0"/>
    <cacheHierarchy uniqueName="[Tabelas_Idade_e_Genero].[Alcance]" caption="Alcance" attribute="1" defaultMemberUniqueName="[Tabelas_Idade_e_Genero].[Alcance].[All]" allUniqueName="[Tabelas_Idade_e_Genero].[Alcance].[All]" dimensionUniqueName="[Tabelas_Idade_e_Genero]" displayFolder="" count="0" memberValueDatatype="20" unbalanced="0"/>
    <cacheHierarchy uniqueName="[Tabelas_Idade_e_Genero].[Impressões]" caption="Impressões" attribute="1" defaultMemberUniqueName="[Tabelas_Idade_e_Genero].[Impressões].[All]" allUniqueName="[Tabelas_Idade_e_Genero].[Impressões].[All]" dimensionUniqueName="[Tabelas_Idade_e_Genero]" displayFolder="" count="0" memberValueDatatype="20" unbalanced="0"/>
    <cacheHierarchy uniqueName="[Tabelas_Idade_e_Genero].[Quantia gasta (BRL)]" caption="Quantia gasta (BRL)" attribute="1" defaultMemberUniqueName="[Tabelas_Idade_e_Genero].[Quantia gasta (BRL)].[All]" allUniqueName="[Tabelas_Idade_e_Genero].[Quantia gasta (BRL)].[All]" dimensionUniqueName="[Tabelas_Idade_e_Genero]" displayFolder="" count="0" memberValueDatatype="5" unbalanced="0"/>
    <cacheHierarchy uniqueName="[Tabelas_Idade_e_Genero].[Cliques no link]" caption="Cliques no link" attribute="1" defaultMemberUniqueName="[Tabelas_Idade_e_Genero].[Cliques no link].[All]" allUniqueName="[Tabelas_Idade_e_Genero].[Cliques no link].[All]" dimensionUniqueName="[Tabelas_Idade_e_Genero]" displayFolder="" count="0" memberValueDatatype="20" unbalanced="0"/>
    <cacheHierarchy uniqueName="[Tabelas_Idade_e_Genero].[Visualizações por página]" caption="Visualizações por página" attribute="1" defaultMemberUniqueName="[Tabelas_Idade_e_Genero].[Visualizações por página].[All]" allUniqueName="[Tabelas_Idade_e_Genero].[Visualizações por página].[All]" dimensionUniqueName="[Tabelas_Idade_e_Genero]" displayFolder="" count="0" memberValueDatatype="20" unbalanced="0"/>
    <cacheHierarchy uniqueName="[Tabelas_Idade_e_Genero].[Compras no website]" caption="Compras no website" attribute="1" defaultMemberUniqueName="[Tabelas_Idade_e_Genero].[Compras no website].[All]" allUniqueName="[Tabelas_Idade_e_Genero].[Compras no website].[All]" dimensionUniqueName="[Tabelas_Idade_e_Genero]" displayFolder="" count="0" memberValueDatatype="20" unbalanced="0"/>
    <cacheHierarchy uniqueName="[Tabelas_Idade_e_Genero].[Compras no facebook]" caption="Compras no facebook" attribute="1" defaultMemberUniqueName="[Tabelas_Idade_e_Genero].[Compras no facebook].[All]" allUniqueName="[Tabelas_Idade_e_Genero].[Compras no facebook].[All]" dimensionUniqueName="[Tabelas_Idade_e_Genero]" displayFolder="" count="0" memberValueDatatype="130" unbalanced="0"/>
    <cacheHierarchy uniqueName="[Tabelas_Idade_e_Genero].[Adicionados ao carrinho]" caption="Adicionados ao carrinho" attribute="1" defaultMemberUniqueName="[Tabelas_Idade_e_Genero].[Adicionados ao carrinho].[All]" allUniqueName="[Tabelas_Idade_e_Genero].[Adicionados ao carrinho].[All]" dimensionUniqueName="[Tabelas_Idade_e_Genero]" displayFolder="" count="0" memberValueDatatype="20" unbalanced="0"/>
    <cacheHierarchy uniqueName="[Tabelas_Idade_e_Genero].[Valor de conversão adicionado ao carrinho]" caption="Valor de conversão adicionado ao carrinho" attribute="1" defaultMemberUniqueName="[Tabelas_Idade_e_Genero].[Valor de conversão adicionado ao carrinho].[All]" allUniqueName="[Tabelas_Idade_e_Genero].[Valor de conversão adicionado ao carrinho].[All]" dimensionUniqueName="[Tabelas_Idade_e_Genero]" displayFolder="" count="0" memberValueDatatype="5" unbalanced="0"/>
    <cacheHierarchy uniqueName="[Tabelas_Idade_e_Genero].[Checkouts Iniciados]" caption="Checkouts Iniciados" attribute="1" defaultMemberUniqueName="[Tabelas_Idade_e_Genero].[Checkouts Iniciados].[All]" allUniqueName="[Tabelas_Idade_e_Genero].[Checkouts Iniciados].[All]" dimensionUniqueName="[Tabelas_Idade_e_Genero]" displayFolder="" count="0" memberValueDatatype="20" unbalanced="0"/>
    <cacheHierarchy uniqueName="[Tabelas_Idade_e_Genero].[Valor de conversão de checkouts iniciados]" caption="Valor de conversão de checkouts iniciados" attribute="1" defaultMemberUniqueName="[Tabelas_Idade_e_Genero].[Valor de conversão de checkouts iniciados].[All]" allUniqueName="[Tabelas_Idade_e_Genero].[Valor de conversão de checkouts iniciados].[All]" dimensionUniqueName="[Tabelas_Idade_e_Genero]" displayFolder="" count="0" memberValueDatatype="130" unbalanced="0"/>
    <cacheHierarchy uniqueName="[Tabelas_Idade_e_Genero].[Valor de conversão de compras]" caption="Valor de conversão de compras" attribute="1" defaultMemberUniqueName="[Tabelas_Idade_e_Genero].[Valor de conversão de compras].[All]" allUniqueName="[Tabelas_Idade_e_Genero].[Valor de conversão de compras].[All]" dimensionUniqueName="[Tabelas_Idade_e_Genero]" displayFolder="" count="0" memberValueDatatype="5" unbalanced="0"/>
    <cacheHierarchy uniqueName="[Tabelas_Idade_e_Genero].[Compras]" caption="Compras" attribute="1" defaultMemberUniqueName="[Tabelas_Idade_e_Genero].[Compras].[All]" allUniqueName="[Tabelas_Idade_e_Genero].[Compras].[All]" dimensionUniqueName="[Tabelas_Idade_e_Genero]" displayFolder="" count="0" memberValueDatatype="20" unbalanced="0"/>
    <cacheHierarchy uniqueName="[Measures].[__XL_Count Tabelas_Idade_e_Genero]" caption="__XL_Count Tabelas_Idade_e_Genero" measure="1" displayFolder="" measureGroup="Tabelas_Idade_e_Genero" count="0" hidden="1"/>
    <cacheHierarchy uniqueName="[Measures].[__XL_Count Tabelas_Dispositivos]" caption="__XL_Count Tabelas_Dispositivos" measure="1" displayFolder="" measureGroup="Tabelas_Dispositivos" count="0" hidden="1"/>
    <cacheHierarchy uniqueName="[Measures].[__No measures defined]" caption="__No measures defined" measure="1" displayFolder="" count="0" hidden="1"/>
    <cacheHierarchy uniqueName="[Measures].[Contagem de Compras]" caption="Contagem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Compras]" caption="Soma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e conversão de compras]" caption="Soma de Valor de conversão de compras" measure="1" displayFolder="" measureGroup="Tabelas_Dispositiv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uantia gasta (BRL)]" caption="Soma de Quantia gasta (BRL)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liques em links]" caption="Soma de Cliques em link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isualizações por página]" caption="Soma de Visualizações por página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Adicionados ao carrinho]" caption="Soma de Adicionados ao carrinho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heckouts Iniciados]" caption="Soma de Checkouts Iniciado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a gasta (BRL) 2]" caption="Soma de Quantia gasta (BRL)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Valor de conversão de compras 2]" caption="Soma de Valor de conversão de compras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Tabelas_Dispositivos" uniqueName="[Tabelas_Dispositivos]" caption="Tabelas_Dispositivos"/>
    <dimension name="Tabelas_Idade_e_Genero" uniqueName="[Tabelas_Idade_e_Genero]" caption="Tabelas_Idade_e_Genero"/>
  </dimensions>
  <measureGroups count="2">
    <measureGroup name="Tabelas_Dispositivos" caption="Tabelas_Dispositivos"/>
    <measureGroup name="Tabelas_Idade_e_Genero" caption="Tabelas_Idade_e_Genero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594.728834606482" backgroundQuery="1" createdVersion="8" refreshedVersion="8" minRefreshableVersion="3" recordCount="0" supportSubquery="1" supportAdvancedDrill="1" xr:uid="{F90CAC5A-72F1-4784-B346-EA2E0CB71DD2}">
  <cacheSource type="external" connectionId="3"/>
  <cacheFields count="2">
    <cacheField name="[Tabelas_Dispositivos].[Plataforma do dispositivo].[Plataforma do dispositivo]" caption="Plataforma do dispositivo" numFmtId="0" hierarchy="1" level="1">
      <sharedItems containsSemiMixedTypes="0" containsNonDate="0" containsString="0"/>
    </cacheField>
    <cacheField name="[Measures].[Soma de Compras]" caption="Soma de Compras" numFmtId="0" hierarchy="38" level="32767"/>
  </cacheFields>
  <cacheHierarchies count="47">
    <cacheHierarchy uniqueName="[Tabelas_Dispositivos].[Dia]" caption="Dia" attribute="1" time="1" defaultMemberUniqueName="[Tabelas_Dispositivos].[Dia].[All]" allUniqueName="[Tabelas_Dispositivos].[Dia].[All]" dimensionUniqueName="[Tabelas_Dispositivos]" displayFolder="" count="0" memberValueDatatype="7" unbalanced="0"/>
    <cacheHierarchy uniqueName="[Tabelas_Dispositivos].[Plataforma do dispositivo]" caption="Plataforma do dispositivo" attribute="1" defaultMemberUniqueName="[Tabelas_Dispositivos].[Plataforma do dispositivo].[All]" allUniqueName="[Tabelas_Dispositivos].[Plataforma do dispositivo].[All]" dimensionUniqueName="[Tabelas_Dispositivos]" displayFolder="" count="2" memberValueDatatype="130" unbalanced="0">
      <fieldsUsage count="2">
        <fieldUsage x="-1"/>
        <fieldUsage x="0"/>
      </fieldsUsage>
    </cacheHierarchy>
    <cacheHierarchy uniqueName="[Tabelas_Dispositivos].[Colocação]" caption="Colocação" attribute="1" defaultMemberUniqueName="[Tabelas_Dispositivos].[Colocação].[All]" allUniqueName="[Tabelas_Dispositivos].[Colocação].[All]" dimensionUniqueName="[Tabelas_Dispositivos]" displayFolder="" count="0" memberValueDatatype="130" unbalanced="0"/>
    <cacheHierarchy uniqueName="[Tabelas_Dispositivos].[Plataforma]" caption="Plataforma" attribute="1" defaultMemberUniqueName="[Tabelas_Dispositivos].[Plataforma].[All]" allUniqueName="[Tabelas_Dispositivos].[Plataforma].[All]" dimensionUniqueName="[Tabelas_Dispositivos]" displayFolder="" count="0" memberValueDatatype="130" unbalanced="0"/>
    <cacheHierarchy uniqueName="[Tabelas_Dispositivos].[Alcance]" caption="Alcance" attribute="1" defaultMemberUniqueName="[Tabelas_Dispositivos].[Alcance].[All]" allUniqueName="[Tabelas_Dispositivos].[Alcance].[All]" dimensionUniqueName="[Tabelas_Dispositivos]" displayFolder="" count="0" memberValueDatatype="20" unbalanced="0"/>
    <cacheHierarchy uniqueName="[Tabelas_Dispositivos].[Impressões]" caption="Impressões" attribute="1" defaultMemberUniqueName="[Tabelas_Dispositivos].[Impressões].[All]" allUniqueName="[Tabelas_Dispositivos].[Impressões].[All]" dimensionUniqueName="[Tabelas_Dispositivos]" displayFolder="" count="0" memberValueDatatype="20" unbalanced="0"/>
    <cacheHierarchy uniqueName="[Tabelas_Dispositivos].[Quantia gasta (BRL)]" caption="Quantia gasta (BRL)" attribute="1" defaultMemberUniqueName="[Tabelas_Dispositivos].[Quantia gasta (BRL)].[All]" allUniqueName="[Tabelas_Dispositivos].[Quantia gasta (BRL)].[All]" dimensionUniqueName="[Tabelas_Dispositivos]" displayFolder="" count="0" memberValueDatatype="5" unbalanced="0"/>
    <cacheHierarchy uniqueName="[Tabelas_Dispositivos].[Cliques em links]" caption="Cliques em links" attribute="1" defaultMemberUniqueName="[Tabelas_Dispositivos].[Cliques em links].[All]" allUniqueName="[Tabelas_Dispositivos].[Cliques em links].[All]" dimensionUniqueName="[Tabelas_Dispositivos]" displayFolder="" count="0" memberValueDatatype="20" unbalanced="0"/>
    <cacheHierarchy uniqueName="[Tabelas_Dispositivos].[Visualizações por página]" caption="Visualizações por página" attribute="1" defaultMemberUniqueName="[Tabelas_Dispositivos].[Visualizações por página].[All]" allUniqueName="[Tabelas_Dispositivos].[Visualizações por página].[All]" dimensionUniqueName="[Tabelas_Dispositivos]" displayFolder="" count="0" memberValueDatatype="20" unbalanced="0"/>
    <cacheHierarchy uniqueName="[Tabelas_Dispositivos].[Compras no website]" caption="Compras no website" attribute="1" defaultMemberUniqueName="[Tabelas_Dispositivos].[Compras no website].[All]" allUniqueName="[Tabelas_Dispositivos].[Compras no website].[All]" dimensionUniqueName="[Tabelas_Dispositivos]" displayFolder="" count="0" memberValueDatatype="20" unbalanced="0"/>
    <cacheHierarchy uniqueName="[Tabelas_Dispositivos].[Compras no facebook]" caption="Compras no facebook" attribute="1" defaultMemberUniqueName="[Tabelas_Dispositivos].[Compras no facebook].[All]" allUniqueName="[Tabelas_Dispositivos].[Compras no facebook].[All]" dimensionUniqueName="[Tabelas_Dispositivos]" displayFolder="" count="0" memberValueDatatype="130" unbalanced="0"/>
    <cacheHierarchy uniqueName="[Tabelas_Dispositivos].[Adicionados ao carrinho]" caption="Adicionados ao carrinho" attribute="1" defaultMemberUniqueName="[Tabelas_Dispositivos].[Adicionados ao carrinho].[All]" allUniqueName="[Tabelas_Dispositivos].[Adicionados ao carrinho].[All]" dimensionUniqueName="[Tabelas_Dispositivos]" displayFolder="" count="0" memberValueDatatype="20" unbalanced="0"/>
    <cacheHierarchy uniqueName="[Tabelas_Dispositivos].[Valor de conversão adicionado ao carrinho]" caption="Valor de conversão adicionado ao carrinho" attribute="1" defaultMemberUniqueName="[Tabelas_Dispositivos].[Valor de conversão adicionado ao carrinho].[All]" allUniqueName="[Tabelas_Dispositivos].[Valor de conversão adicionado ao carrinho].[All]" dimensionUniqueName="[Tabelas_Dispositivos]" displayFolder="" count="0" memberValueDatatype="5" unbalanced="0"/>
    <cacheHierarchy uniqueName="[Tabelas_Dispositivos].[Checkouts Iniciados]" caption="Checkouts Iniciados" attribute="1" defaultMemberUniqueName="[Tabelas_Dispositivos].[Checkouts Iniciados].[All]" allUniqueName="[Tabelas_Dispositivos].[Checkouts Iniciados].[All]" dimensionUniqueName="[Tabelas_Dispositivos]" displayFolder="" count="0" memberValueDatatype="20" unbalanced="0"/>
    <cacheHierarchy uniqueName="[Tabelas_Dispositivos].[Valor de conversão de checkouts iniciados]" caption="Valor de conversão de checkouts iniciados" attribute="1" defaultMemberUniqueName="[Tabelas_Dispositivos].[Valor de conversão de checkouts iniciados].[All]" allUniqueName="[Tabelas_Dispositivos].[Valor de conversão de checkouts iniciados].[All]" dimensionUniqueName="[Tabelas_Dispositivos]" displayFolder="" count="0" memberValueDatatype="130" unbalanced="0"/>
    <cacheHierarchy uniqueName="[Tabelas_Dispositivos].[Valor de conversão de compras]" caption="Valor de conversão de compras" attribute="1" defaultMemberUniqueName="[Tabelas_Dispositivos].[Valor de conversão de compras].[All]" allUniqueName="[Tabelas_Dispositivos].[Valor de conversão de compras].[All]" dimensionUniqueName="[Tabelas_Dispositivos]" displayFolder="" count="0" memberValueDatatype="5" unbalanced="0"/>
    <cacheHierarchy uniqueName="[Tabelas_Dispositivos].[Compras]" caption="Compras" attribute="1" defaultMemberUniqueName="[Tabelas_Dispositivos].[Compras].[All]" allUniqueName="[Tabelas_Dispositivos].[Compras].[All]" dimensionUniqueName="[Tabelas_Dispositivos]" displayFolder="" count="0" memberValueDatatype="20" unbalanced="0"/>
    <cacheHierarchy uniqueName="[Tabelas_Idade_e_Genero].[Idade]" caption="Idade" attribute="1" defaultMemberUniqueName="[Tabelas_Idade_e_Genero].[Idade].[All]" allUniqueName="[Tabelas_Idade_e_Genero].[Idade].[All]" dimensionUniqueName="[Tabelas_Idade_e_Genero]" displayFolder="" count="0" memberValueDatatype="130" unbalanced="0"/>
    <cacheHierarchy uniqueName="[Tabelas_Idade_e_Genero].[Gênero]" caption="Gênero" attribute="1" defaultMemberUniqueName="[Tabelas_Idade_e_Genero].[Gênero].[All]" allUniqueName="[Tabelas_Idade_e_Genero].[Gênero].[All]" dimensionUniqueName="[Tabelas_Idade_e_Genero]" displayFolder="" count="0" memberValueDatatype="130" unbalanced="0"/>
    <cacheHierarchy uniqueName="[Tabelas_Idade_e_Genero].[Dia]" caption="Dia" attribute="1" time="1" defaultMemberUniqueName="[Tabelas_Idade_e_Genero].[Dia].[All]" allUniqueName="[Tabelas_Idade_e_Genero].[Dia].[All]" dimensionUniqueName="[Tabelas_Idade_e_Genero]" displayFolder="" count="0" memberValueDatatype="7" unbalanced="0"/>
    <cacheHierarchy uniqueName="[Tabelas_Idade_e_Genero].[FIELD4]" caption="FIELD4" attribute="1" defaultMemberUniqueName="[Tabelas_Idade_e_Genero].[FIELD4].[All]" allUniqueName="[Tabelas_Idade_e_Genero].[FIELD4].[All]" dimensionUniqueName="[Tabelas_Idade_e_Genero]" displayFolder="" count="0" memberValueDatatype="130" unbalanced="0"/>
    <cacheHierarchy uniqueName="[Tabelas_Idade_e_Genero].[Alcance]" caption="Alcance" attribute="1" defaultMemberUniqueName="[Tabelas_Idade_e_Genero].[Alcance].[All]" allUniqueName="[Tabelas_Idade_e_Genero].[Alcance].[All]" dimensionUniqueName="[Tabelas_Idade_e_Genero]" displayFolder="" count="0" memberValueDatatype="20" unbalanced="0"/>
    <cacheHierarchy uniqueName="[Tabelas_Idade_e_Genero].[Impressões]" caption="Impressões" attribute="1" defaultMemberUniqueName="[Tabelas_Idade_e_Genero].[Impressões].[All]" allUniqueName="[Tabelas_Idade_e_Genero].[Impressões].[All]" dimensionUniqueName="[Tabelas_Idade_e_Genero]" displayFolder="" count="0" memberValueDatatype="20" unbalanced="0"/>
    <cacheHierarchy uniqueName="[Tabelas_Idade_e_Genero].[Quantia gasta (BRL)]" caption="Quantia gasta (BRL)" attribute="1" defaultMemberUniqueName="[Tabelas_Idade_e_Genero].[Quantia gasta (BRL)].[All]" allUniqueName="[Tabelas_Idade_e_Genero].[Quantia gasta (BRL)].[All]" dimensionUniqueName="[Tabelas_Idade_e_Genero]" displayFolder="" count="0" memberValueDatatype="5" unbalanced="0"/>
    <cacheHierarchy uniqueName="[Tabelas_Idade_e_Genero].[Cliques no link]" caption="Cliques no link" attribute="1" defaultMemberUniqueName="[Tabelas_Idade_e_Genero].[Cliques no link].[All]" allUniqueName="[Tabelas_Idade_e_Genero].[Cliques no link].[All]" dimensionUniqueName="[Tabelas_Idade_e_Genero]" displayFolder="" count="0" memberValueDatatype="20" unbalanced="0"/>
    <cacheHierarchy uniqueName="[Tabelas_Idade_e_Genero].[Visualizações por página]" caption="Visualizações por página" attribute="1" defaultMemberUniqueName="[Tabelas_Idade_e_Genero].[Visualizações por página].[All]" allUniqueName="[Tabelas_Idade_e_Genero].[Visualizações por página].[All]" dimensionUniqueName="[Tabelas_Idade_e_Genero]" displayFolder="" count="0" memberValueDatatype="20" unbalanced="0"/>
    <cacheHierarchy uniqueName="[Tabelas_Idade_e_Genero].[Compras no website]" caption="Compras no website" attribute="1" defaultMemberUniqueName="[Tabelas_Idade_e_Genero].[Compras no website].[All]" allUniqueName="[Tabelas_Idade_e_Genero].[Compras no website].[All]" dimensionUniqueName="[Tabelas_Idade_e_Genero]" displayFolder="" count="0" memberValueDatatype="20" unbalanced="0"/>
    <cacheHierarchy uniqueName="[Tabelas_Idade_e_Genero].[Compras no facebook]" caption="Compras no facebook" attribute="1" defaultMemberUniqueName="[Tabelas_Idade_e_Genero].[Compras no facebook].[All]" allUniqueName="[Tabelas_Idade_e_Genero].[Compras no facebook].[All]" dimensionUniqueName="[Tabelas_Idade_e_Genero]" displayFolder="" count="0" memberValueDatatype="130" unbalanced="0"/>
    <cacheHierarchy uniqueName="[Tabelas_Idade_e_Genero].[Adicionados ao carrinho]" caption="Adicionados ao carrinho" attribute="1" defaultMemberUniqueName="[Tabelas_Idade_e_Genero].[Adicionados ao carrinho].[All]" allUniqueName="[Tabelas_Idade_e_Genero].[Adicionados ao carrinho].[All]" dimensionUniqueName="[Tabelas_Idade_e_Genero]" displayFolder="" count="0" memberValueDatatype="20" unbalanced="0"/>
    <cacheHierarchy uniqueName="[Tabelas_Idade_e_Genero].[Valor de conversão adicionado ao carrinho]" caption="Valor de conversão adicionado ao carrinho" attribute="1" defaultMemberUniqueName="[Tabelas_Idade_e_Genero].[Valor de conversão adicionado ao carrinho].[All]" allUniqueName="[Tabelas_Idade_e_Genero].[Valor de conversão adicionado ao carrinho].[All]" dimensionUniqueName="[Tabelas_Idade_e_Genero]" displayFolder="" count="0" memberValueDatatype="5" unbalanced="0"/>
    <cacheHierarchy uniqueName="[Tabelas_Idade_e_Genero].[Checkouts Iniciados]" caption="Checkouts Iniciados" attribute="1" defaultMemberUniqueName="[Tabelas_Idade_e_Genero].[Checkouts Iniciados].[All]" allUniqueName="[Tabelas_Idade_e_Genero].[Checkouts Iniciados].[All]" dimensionUniqueName="[Tabelas_Idade_e_Genero]" displayFolder="" count="0" memberValueDatatype="20" unbalanced="0"/>
    <cacheHierarchy uniqueName="[Tabelas_Idade_e_Genero].[Valor de conversão de checkouts iniciados]" caption="Valor de conversão de checkouts iniciados" attribute="1" defaultMemberUniqueName="[Tabelas_Idade_e_Genero].[Valor de conversão de checkouts iniciados].[All]" allUniqueName="[Tabelas_Idade_e_Genero].[Valor de conversão de checkouts iniciados].[All]" dimensionUniqueName="[Tabelas_Idade_e_Genero]" displayFolder="" count="0" memberValueDatatype="130" unbalanced="0"/>
    <cacheHierarchy uniqueName="[Tabelas_Idade_e_Genero].[Valor de conversão de compras]" caption="Valor de conversão de compras" attribute="1" defaultMemberUniqueName="[Tabelas_Idade_e_Genero].[Valor de conversão de compras].[All]" allUniqueName="[Tabelas_Idade_e_Genero].[Valor de conversão de compras].[All]" dimensionUniqueName="[Tabelas_Idade_e_Genero]" displayFolder="" count="0" memberValueDatatype="5" unbalanced="0"/>
    <cacheHierarchy uniqueName="[Tabelas_Idade_e_Genero].[Compras]" caption="Compras" attribute="1" defaultMemberUniqueName="[Tabelas_Idade_e_Genero].[Compras].[All]" allUniqueName="[Tabelas_Idade_e_Genero].[Compras].[All]" dimensionUniqueName="[Tabelas_Idade_e_Genero]" displayFolder="" count="0" memberValueDatatype="20" unbalanced="0"/>
    <cacheHierarchy uniqueName="[Measures].[__XL_Count Tabelas_Idade_e_Genero]" caption="__XL_Count Tabelas_Idade_e_Genero" measure="1" displayFolder="" measureGroup="Tabelas_Idade_e_Genero" count="0" hidden="1"/>
    <cacheHierarchy uniqueName="[Measures].[__XL_Count Tabelas_Dispositivos]" caption="__XL_Count Tabelas_Dispositivos" measure="1" displayFolder="" measureGroup="Tabelas_Dispositivos" count="0" hidden="1"/>
    <cacheHierarchy uniqueName="[Measures].[__No measures defined]" caption="__No measures defined" measure="1" displayFolder="" count="0" hidden="1"/>
    <cacheHierarchy uniqueName="[Measures].[Contagem de Compras]" caption="Contagem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Compras]" caption="Soma de Compras" measure="1" displayFolder="" measureGroup="Tabelas_Dispositiv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e conversão de compras]" caption="Soma de Valor de conversão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uantia gasta (BRL)]" caption="Soma de Quantia gasta (BRL)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liques em links]" caption="Soma de Cliques em link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isualizações por página]" caption="Soma de Visualizações por página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Adicionados ao carrinho]" caption="Soma de Adicionados ao carrinho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heckouts Iniciados]" caption="Soma de Checkouts Iniciado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a gasta (BRL) 2]" caption="Soma de Quantia gasta (BRL)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Valor de conversão de compras 2]" caption="Soma de Valor de conversão de compras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Tabelas_Dispositivos" uniqueName="[Tabelas_Dispositivos]" caption="Tabelas_Dispositivos"/>
    <dimension name="Tabelas_Idade_e_Genero" uniqueName="[Tabelas_Idade_e_Genero]" caption="Tabelas_Idade_e_Genero"/>
  </dimensions>
  <measureGroups count="2">
    <measureGroup name="Tabelas_Dispositivos" caption="Tabelas_Dispositivos"/>
    <measureGroup name="Tabelas_Idade_e_Genero" caption="Tabelas_Idade_e_Genero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594.76462141204" backgroundQuery="1" createdVersion="8" refreshedVersion="8" minRefreshableVersion="3" recordCount="0" supportSubquery="1" supportAdvancedDrill="1" xr:uid="{FA71317F-C338-4E70-8348-3131BE8A6C41}">
  <cacheSource type="external" connectionId="3"/>
  <cacheFields count="4">
    <cacheField name="[Tabelas_Dispositivos].[Valor de conversão de compras].[Valor de conversão de compras]" caption="Valor de conversão de compras" numFmtId="0" hierarchy="15" level="1">
      <sharedItems containsSemiMixedTypes="0" containsNonDate="0" containsString="0"/>
    </cacheField>
    <cacheField name="[Measures].[Soma de Quantia gasta (BRL) 2]" caption="Soma de Quantia gasta (BRL) 2" numFmtId="0" hierarchy="45" level="32767"/>
    <cacheField name="[Measures].[Soma de Valor de conversão de compras 2]" caption="Soma de Valor de conversão de compras 2" numFmtId="0" hierarchy="46" level="32767"/>
    <cacheField name="[Tabelas_Idade_e_Genero].[Gênero].[Gênero]" caption="Gênero" numFmtId="0" hierarchy="18" level="1">
      <sharedItems count="3">
        <s v="Feminino"/>
        <s v="Masculino"/>
        <s v="Outros"/>
      </sharedItems>
    </cacheField>
  </cacheFields>
  <cacheHierarchies count="47">
    <cacheHierarchy uniqueName="[Tabelas_Dispositivos].[Dia]" caption="Dia" attribute="1" time="1" defaultMemberUniqueName="[Tabelas_Dispositivos].[Dia].[All]" allUniqueName="[Tabelas_Dispositivos].[Dia].[All]" dimensionUniqueName="[Tabelas_Dispositivos]" displayFolder="" count="0" memberValueDatatype="7" unbalanced="0"/>
    <cacheHierarchy uniqueName="[Tabelas_Dispositivos].[Plataforma do dispositivo]" caption="Plataforma do dispositivo" attribute="1" defaultMemberUniqueName="[Tabelas_Dispositivos].[Plataforma do dispositivo].[All]" allUniqueName="[Tabelas_Dispositivos].[Plataforma do dispositivo].[All]" dimensionUniqueName="[Tabelas_Dispositivos]" displayFolder="" count="0" memberValueDatatype="130" unbalanced="0"/>
    <cacheHierarchy uniqueName="[Tabelas_Dispositivos].[Colocação]" caption="Colocação" attribute="1" defaultMemberUniqueName="[Tabelas_Dispositivos].[Colocação].[All]" allUniqueName="[Tabelas_Dispositivos].[Colocação].[All]" dimensionUniqueName="[Tabelas_Dispositivos]" displayFolder="" count="0" memberValueDatatype="130" unbalanced="0"/>
    <cacheHierarchy uniqueName="[Tabelas_Dispositivos].[Plataforma]" caption="Plataforma" attribute="1" defaultMemberUniqueName="[Tabelas_Dispositivos].[Plataforma].[All]" allUniqueName="[Tabelas_Dispositivos].[Plataforma].[All]" dimensionUniqueName="[Tabelas_Dispositivos]" displayFolder="" count="0" memberValueDatatype="130" unbalanced="0"/>
    <cacheHierarchy uniqueName="[Tabelas_Dispositivos].[Alcance]" caption="Alcance" attribute="1" defaultMemberUniqueName="[Tabelas_Dispositivos].[Alcance].[All]" allUniqueName="[Tabelas_Dispositivos].[Alcance].[All]" dimensionUniqueName="[Tabelas_Dispositivos]" displayFolder="" count="0" memberValueDatatype="20" unbalanced="0"/>
    <cacheHierarchy uniqueName="[Tabelas_Dispositivos].[Impressões]" caption="Impressões" attribute="1" defaultMemberUniqueName="[Tabelas_Dispositivos].[Impressões].[All]" allUniqueName="[Tabelas_Dispositivos].[Impressões].[All]" dimensionUniqueName="[Tabelas_Dispositivos]" displayFolder="" count="0" memberValueDatatype="20" unbalanced="0"/>
    <cacheHierarchy uniqueName="[Tabelas_Dispositivos].[Quantia gasta (BRL)]" caption="Quantia gasta (BRL)" attribute="1" defaultMemberUniqueName="[Tabelas_Dispositivos].[Quantia gasta (BRL)].[All]" allUniqueName="[Tabelas_Dispositivos].[Quantia gasta (BRL)].[All]" dimensionUniqueName="[Tabelas_Dispositivos]" displayFolder="" count="0" memberValueDatatype="5" unbalanced="0"/>
    <cacheHierarchy uniqueName="[Tabelas_Dispositivos].[Cliques em links]" caption="Cliques em links" attribute="1" defaultMemberUniqueName="[Tabelas_Dispositivos].[Cliques em links].[All]" allUniqueName="[Tabelas_Dispositivos].[Cliques em links].[All]" dimensionUniqueName="[Tabelas_Dispositivos]" displayFolder="" count="0" memberValueDatatype="20" unbalanced="0"/>
    <cacheHierarchy uniqueName="[Tabelas_Dispositivos].[Visualizações por página]" caption="Visualizações por página" attribute="1" defaultMemberUniqueName="[Tabelas_Dispositivos].[Visualizações por página].[All]" allUniqueName="[Tabelas_Dispositivos].[Visualizações por página].[All]" dimensionUniqueName="[Tabelas_Dispositivos]" displayFolder="" count="0" memberValueDatatype="20" unbalanced="0"/>
    <cacheHierarchy uniqueName="[Tabelas_Dispositivos].[Compras no website]" caption="Compras no website" attribute="1" defaultMemberUniqueName="[Tabelas_Dispositivos].[Compras no website].[All]" allUniqueName="[Tabelas_Dispositivos].[Compras no website].[All]" dimensionUniqueName="[Tabelas_Dispositivos]" displayFolder="" count="0" memberValueDatatype="20" unbalanced="0"/>
    <cacheHierarchy uniqueName="[Tabelas_Dispositivos].[Compras no facebook]" caption="Compras no facebook" attribute="1" defaultMemberUniqueName="[Tabelas_Dispositivos].[Compras no facebook].[All]" allUniqueName="[Tabelas_Dispositivos].[Compras no facebook].[All]" dimensionUniqueName="[Tabelas_Dispositivos]" displayFolder="" count="0" memberValueDatatype="130" unbalanced="0"/>
    <cacheHierarchy uniqueName="[Tabelas_Dispositivos].[Adicionados ao carrinho]" caption="Adicionados ao carrinho" attribute="1" defaultMemberUniqueName="[Tabelas_Dispositivos].[Adicionados ao carrinho].[All]" allUniqueName="[Tabelas_Dispositivos].[Adicionados ao carrinho].[All]" dimensionUniqueName="[Tabelas_Dispositivos]" displayFolder="" count="0" memberValueDatatype="20" unbalanced="0"/>
    <cacheHierarchy uniqueName="[Tabelas_Dispositivos].[Valor de conversão adicionado ao carrinho]" caption="Valor de conversão adicionado ao carrinho" attribute="1" defaultMemberUniqueName="[Tabelas_Dispositivos].[Valor de conversão adicionado ao carrinho].[All]" allUniqueName="[Tabelas_Dispositivos].[Valor de conversão adicionado ao carrinho].[All]" dimensionUniqueName="[Tabelas_Dispositivos]" displayFolder="" count="0" memberValueDatatype="5" unbalanced="0"/>
    <cacheHierarchy uniqueName="[Tabelas_Dispositivos].[Checkouts Iniciados]" caption="Checkouts Iniciados" attribute="1" defaultMemberUniqueName="[Tabelas_Dispositivos].[Checkouts Iniciados].[All]" allUniqueName="[Tabelas_Dispositivos].[Checkouts Iniciados].[All]" dimensionUniqueName="[Tabelas_Dispositivos]" displayFolder="" count="0" memberValueDatatype="20" unbalanced="0"/>
    <cacheHierarchy uniqueName="[Tabelas_Dispositivos].[Valor de conversão de checkouts iniciados]" caption="Valor de conversão de checkouts iniciados" attribute="1" defaultMemberUniqueName="[Tabelas_Dispositivos].[Valor de conversão de checkouts iniciados].[All]" allUniqueName="[Tabelas_Dispositivos].[Valor de conversão de checkouts iniciados].[All]" dimensionUniqueName="[Tabelas_Dispositivos]" displayFolder="" count="0" memberValueDatatype="130" unbalanced="0"/>
    <cacheHierarchy uniqueName="[Tabelas_Dispositivos].[Valor de conversão de compras]" caption="Valor de conversão de compras" attribute="1" defaultMemberUniqueName="[Tabelas_Dispositivos].[Valor de conversão de compras].[All]" allUniqueName="[Tabelas_Dispositivos].[Valor de conversão de compras].[All]" dimensionUniqueName="[Tabelas_Dispositivos]" displayFolder="" count="2" memberValueDatatype="5" unbalanced="0">
      <fieldsUsage count="2">
        <fieldUsage x="-1"/>
        <fieldUsage x="0"/>
      </fieldsUsage>
    </cacheHierarchy>
    <cacheHierarchy uniqueName="[Tabelas_Dispositivos].[Compras]" caption="Compras" attribute="1" defaultMemberUniqueName="[Tabelas_Dispositivos].[Compras].[All]" allUniqueName="[Tabelas_Dispositivos].[Compras].[All]" dimensionUniqueName="[Tabelas_Dispositivos]" displayFolder="" count="0" memberValueDatatype="20" unbalanced="0"/>
    <cacheHierarchy uniqueName="[Tabelas_Idade_e_Genero].[Idade]" caption="Idade" attribute="1" defaultMemberUniqueName="[Tabelas_Idade_e_Genero].[Idade].[All]" allUniqueName="[Tabelas_Idade_e_Genero].[Idade].[All]" dimensionUniqueName="[Tabelas_Idade_e_Genero]" displayFolder="" count="0" memberValueDatatype="130" unbalanced="0"/>
    <cacheHierarchy uniqueName="[Tabelas_Idade_e_Genero].[Gênero]" caption="Gênero" attribute="1" defaultMemberUniqueName="[Tabelas_Idade_e_Genero].[Gênero].[All]" allUniqueName="[Tabelas_Idade_e_Genero].[Gênero].[All]" dimensionUniqueName="[Tabelas_Idade_e_Genero]" displayFolder="" count="2" memberValueDatatype="130" unbalanced="0">
      <fieldsUsage count="2">
        <fieldUsage x="-1"/>
        <fieldUsage x="3"/>
      </fieldsUsage>
    </cacheHierarchy>
    <cacheHierarchy uniqueName="[Tabelas_Idade_e_Genero].[Dia]" caption="Dia" attribute="1" time="1" defaultMemberUniqueName="[Tabelas_Idade_e_Genero].[Dia].[All]" allUniqueName="[Tabelas_Idade_e_Genero].[Dia].[All]" dimensionUniqueName="[Tabelas_Idade_e_Genero]" displayFolder="" count="0" memberValueDatatype="7" unbalanced="0"/>
    <cacheHierarchy uniqueName="[Tabelas_Idade_e_Genero].[FIELD4]" caption="FIELD4" attribute="1" defaultMemberUniqueName="[Tabelas_Idade_e_Genero].[FIELD4].[All]" allUniqueName="[Tabelas_Idade_e_Genero].[FIELD4].[All]" dimensionUniqueName="[Tabelas_Idade_e_Genero]" displayFolder="" count="0" memberValueDatatype="130" unbalanced="0"/>
    <cacheHierarchy uniqueName="[Tabelas_Idade_e_Genero].[Alcance]" caption="Alcance" attribute="1" defaultMemberUniqueName="[Tabelas_Idade_e_Genero].[Alcance].[All]" allUniqueName="[Tabelas_Idade_e_Genero].[Alcance].[All]" dimensionUniqueName="[Tabelas_Idade_e_Genero]" displayFolder="" count="0" memberValueDatatype="20" unbalanced="0"/>
    <cacheHierarchy uniqueName="[Tabelas_Idade_e_Genero].[Impressões]" caption="Impressões" attribute="1" defaultMemberUniqueName="[Tabelas_Idade_e_Genero].[Impressões].[All]" allUniqueName="[Tabelas_Idade_e_Genero].[Impressões].[All]" dimensionUniqueName="[Tabelas_Idade_e_Genero]" displayFolder="" count="0" memberValueDatatype="20" unbalanced="0"/>
    <cacheHierarchy uniqueName="[Tabelas_Idade_e_Genero].[Quantia gasta (BRL)]" caption="Quantia gasta (BRL)" attribute="1" defaultMemberUniqueName="[Tabelas_Idade_e_Genero].[Quantia gasta (BRL)].[All]" allUniqueName="[Tabelas_Idade_e_Genero].[Quantia gasta (BRL)].[All]" dimensionUniqueName="[Tabelas_Idade_e_Genero]" displayFolder="" count="0" memberValueDatatype="5" unbalanced="0"/>
    <cacheHierarchy uniqueName="[Tabelas_Idade_e_Genero].[Cliques no link]" caption="Cliques no link" attribute="1" defaultMemberUniqueName="[Tabelas_Idade_e_Genero].[Cliques no link].[All]" allUniqueName="[Tabelas_Idade_e_Genero].[Cliques no link].[All]" dimensionUniqueName="[Tabelas_Idade_e_Genero]" displayFolder="" count="0" memberValueDatatype="20" unbalanced="0"/>
    <cacheHierarchy uniqueName="[Tabelas_Idade_e_Genero].[Visualizações por página]" caption="Visualizações por página" attribute="1" defaultMemberUniqueName="[Tabelas_Idade_e_Genero].[Visualizações por página].[All]" allUniqueName="[Tabelas_Idade_e_Genero].[Visualizações por página].[All]" dimensionUniqueName="[Tabelas_Idade_e_Genero]" displayFolder="" count="0" memberValueDatatype="20" unbalanced="0"/>
    <cacheHierarchy uniqueName="[Tabelas_Idade_e_Genero].[Compras no website]" caption="Compras no website" attribute="1" defaultMemberUniqueName="[Tabelas_Idade_e_Genero].[Compras no website].[All]" allUniqueName="[Tabelas_Idade_e_Genero].[Compras no website].[All]" dimensionUniqueName="[Tabelas_Idade_e_Genero]" displayFolder="" count="0" memberValueDatatype="20" unbalanced="0"/>
    <cacheHierarchy uniqueName="[Tabelas_Idade_e_Genero].[Compras no facebook]" caption="Compras no facebook" attribute="1" defaultMemberUniqueName="[Tabelas_Idade_e_Genero].[Compras no facebook].[All]" allUniqueName="[Tabelas_Idade_e_Genero].[Compras no facebook].[All]" dimensionUniqueName="[Tabelas_Idade_e_Genero]" displayFolder="" count="0" memberValueDatatype="130" unbalanced="0"/>
    <cacheHierarchy uniqueName="[Tabelas_Idade_e_Genero].[Adicionados ao carrinho]" caption="Adicionados ao carrinho" attribute="1" defaultMemberUniqueName="[Tabelas_Idade_e_Genero].[Adicionados ao carrinho].[All]" allUniqueName="[Tabelas_Idade_e_Genero].[Adicionados ao carrinho].[All]" dimensionUniqueName="[Tabelas_Idade_e_Genero]" displayFolder="" count="0" memberValueDatatype="20" unbalanced="0"/>
    <cacheHierarchy uniqueName="[Tabelas_Idade_e_Genero].[Valor de conversão adicionado ao carrinho]" caption="Valor de conversão adicionado ao carrinho" attribute="1" defaultMemberUniqueName="[Tabelas_Idade_e_Genero].[Valor de conversão adicionado ao carrinho].[All]" allUniqueName="[Tabelas_Idade_e_Genero].[Valor de conversão adicionado ao carrinho].[All]" dimensionUniqueName="[Tabelas_Idade_e_Genero]" displayFolder="" count="0" memberValueDatatype="5" unbalanced="0"/>
    <cacheHierarchy uniqueName="[Tabelas_Idade_e_Genero].[Checkouts Iniciados]" caption="Checkouts Iniciados" attribute="1" defaultMemberUniqueName="[Tabelas_Idade_e_Genero].[Checkouts Iniciados].[All]" allUniqueName="[Tabelas_Idade_e_Genero].[Checkouts Iniciados].[All]" dimensionUniqueName="[Tabelas_Idade_e_Genero]" displayFolder="" count="0" memberValueDatatype="20" unbalanced="0"/>
    <cacheHierarchy uniqueName="[Tabelas_Idade_e_Genero].[Valor de conversão de checkouts iniciados]" caption="Valor de conversão de checkouts iniciados" attribute="1" defaultMemberUniqueName="[Tabelas_Idade_e_Genero].[Valor de conversão de checkouts iniciados].[All]" allUniqueName="[Tabelas_Idade_e_Genero].[Valor de conversão de checkouts iniciados].[All]" dimensionUniqueName="[Tabelas_Idade_e_Genero]" displayFolder="" count="0" memberValueDatatype="130" unbalanced="0"/>
    <cacheHierarchy uniqueName="[Tabelas_Idade_e_Genero].[Valor de conversão de compras]" caption="Valor de conversão de compras" attribute="1" defaultMemberUniqueName="[Tabelas_Idade_e_Genero].[Valor de conversão de compras].[All]" allUniqueName="[Tabelas_Idade_e_Genero].[Valor de conversão de compras].[All]" dimensionUniqueName="[Tabelas_Idade_e_Genero]" displayFolder="" count="0" memberValueDatatype="5" unbalanced="0"/>
    <cacheHierarchy uniqueName="[Tabelas_Idade_e_Genero].[Compras]" caption="Compras" attribute="1" defaultMemberUniqueName="[Tabelas_Idade_e_Genero].[Compras].[All]" allUniqueName="[Tabelas_Idade_e_Genero].[Compras].[All]" dimensionUniqueName="[Tabelas_Idade_e_Genero]" displayFolder="" count="0" memberValueDatatype="20" unbalanced="0"/>
    <cacheHierarchy uniqueName="[Measures].[__XL_Count Tabelas_Idade_e_Genero]" caption="__XL_Count Tabelas_Idade_e_Genero" measure="1" displayFolder="" measureGroup="Tabelas_Idade_e_Genero" count="0" hidden="1"/>
    <cacheHierarchy uniqueName="[Measures].[__XL_Count Tabelas_Dispositivos]" caption="__XL_Count Tabelas_Dispositivos" measure="1" displayFolder="" measureGroup="Tabelas_Dispositivos" count="0" hidden="1"/>
    <cacheHierarchy uniqueName="[Measures].[__No measures defined]" caption="__No measures defined" measure="1" displayFolder="" count="0" hidden="1"/>
    <cacheHierarchy uniqueName="[Measures].[Contagem de Compras]" caption="Contagem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Compras]" caption="Soma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e conversão de compras]" caption="Soma de Valor de conversão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uantia gasta (BRL)]" caption="Soma de Quantia gasta (BRL)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liques em links]" caption="Soma de Cliques em link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isualizações por página]" caption="Soma de Visualizações por página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Adicionados ao carrinho]" caption="Soma de Adicionados ao carrinho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heckouts Iniciados]" caption="Soma de Checkouts Iniciado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a gasta (BRL) 2]" caption="Soma de Quantia gasta (BRL) 2" measure="1" displayFolder="" measureGroup="Tabelas_Idade_e_Gener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Valor de conversão de compras 2]" caption="Soma de Valor de conversão de compras 2" measure="1" displayFolder="" measureGroup="Tabelas_Idade_e_Gener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Tabelas_Dispositivos" uniqueName="[Tabelas_Dispositivos]" caption="Tabelas_Dispositivos"/>
    <dimension name="Tabelas_Idade_e_Genero" uniqueName="[Tabelas_Idade_e_Genero]" caption="Tabelas_Idade_e_Genero"/>
  </dimensions>
  <measureGroups count="2">
    <measureGroup name="Tabelas_Dispositivos" caption="Tabelas_Dispositivos"/>
    <measureGroup name="Tabelas_Idade_e_Genero" caption="Tabelas_Idade_e_Genero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594.764622916664" backgroundQuery="1" createdVersion="8" refreshedVersion="8" minRefreshableVersion="3" recordCount="0" supportSubquery="1" supportAdvancedDrill="1" xr:uid="{92D856E5-1C38-40D7-8CC5-B5D137D6260C}">
  <cacheSource type="external" connectionId="3"/>
  <cacheFields count="4">
    <cacheField name="[Tabelas_Dispositivos].[Valor de conversão de compras].[Valor de conversão de compras]" caption="Valor de conversão de compras" numFmtId="0" hierarchy="15" level="1">
      <sharedItems containsSemiMixedTypes="0" containsNonDate="0" containsString="0"/>
    </cacheField>
    <cacheField name="[Tabelas_Idade_e_Genero].[Idade].[Idade]" caption="Idade" numFmtId="0" hierarchy="17" level="1">
      <sharedItems count="6">
        <s v="18-24"/>
        <s v="25-34"/>
        <s v="35-44"/>
        <s v="45-54"/>
        <s v="55-64"/>
        <s v="65+"/>
      </sharedItems>
    </cacheField>
    <cacheField name="[Measures].[Soma de Quantia gasta (BRL) 2]" caption="Soma de Quantia gasta (BRL) 2" numFmtId="0" hierarchy="45" level="32767"/>
    <cacheField name="[Measures].[Soma de Valor de conversão de compras 2]" caption="Soma de Valor de conversão de compras 2" numFmtId="0" hierarchy="46" level="32767"/>
  </cacheFields>
  <cacheHierarchies count="47">
    <cacheHierarchy uniqueName="[Tabelas_Dispositivos].[Dia]" caption="Dia" attribute="1" time="1" defaultMemberUniqueName="[Tabelas_Dispositivos].[Dia].[All]" allUniqueName="[Tabelas_Dispositivos].[Dia].[All]" dimensionUniqueName="[Tabelas_Dispositivos]" displayFolder="" count="0" memberValueDatatype="7" unbalanced="0"/>
    <cacheHierarchy uniqueName="[Tabelas_Dispositivos].[Plataforma do dispositivo]" caption="Plataforma do dispositivo" attribute="1" defaultMemberUniqueName="[Tabelas_Dispositivos].[Plataforma do dispositivo].[All]" allUniqueName="[Tabelas_Dispositivos].[Plataforma do dispositivo].[All]" dimensionUniqueName="[Tabelas_Dispositivos]" displayFolder="" count="0" memberValueDatatype="130" unbalanced="0"/>
    <cacheHierarchy uniqueName="[Tabelas_Dispositivos].[Colocação]" caption="Colocação" attribute="1" defaultMemberUniqueName="[Tabelas_Dispositivos].[Colocação].[All]" allUniqueName="[Tabelas_Dispositivos].[Colocação].[All]" dimensionUniqueName="[Tabelas_Dispositivos]" displayFolder="" count="0" memberValueDatatype="130" unbalanced="0"/>
    <cacheHierarchy uniqueName="[Tabelas_Dispositivos].[Plataforma]" caption="Plataforma" attribute="1" defaultMemberUniqueName="[Tabelas_Dispositivos].[Plataforma].[All]" allUniqueName="[Tabelas_Dispositivos].[Plataforma].[All]" dimensionUniqueName="[Tabelas_Dispositivos]" displayFolder="" count="0" memberValueDatatype="130" unbalanced="0"/>
    <cacheHierarchy uniqueName="[Tabelas_Dispositivos].[Alcance]" caption="Alcance" attribute="1" defaultMemberUniqueName="[Tabelas_Dispositivos].[Alcance].[All]" allUniqueName="[Tabelas_Dispositivos].[Alcance].[All]" dimensionUniqueName="[Tabelas_Dispositivos]" displayFolder="" count="0" memberValueDatatype="20" unbalanced="0"/>
    <cacheHierarchy uniqueName="[Tabelas_Dispositivos].[Impressões]" caption="Impressões" attribute="1" defaultMemberUniqueName="[Tabelas_Dispositivos].[Impressões].[All]" allUniqueName="[Tabelas_Dispositivos].[Impressões].[All]" dimensionUniqueName="[Tabelas_Dispositivos]" displayFolder="" count="0" memberValueDatatype="20" unbalanced="0"/>
    <cacheHierarchy uniqueName="[Tabelas_Dispositivos].[Quantia gasta (BRL)]" caption="Quantia gasta (BRL)" attribute="1" defaultMemberUniqueName="[Tabelas_Dispositivos].[Quantia gasta (BRL)].[All]" allUniqueName="[Tabelas_Dispositivos].[Quantia gasta (BRL)].[All]" dimensionUniqueName="[Tabelas_Dispositivos]" displayFolder="" count="0" memberValueDatatype="5" unbalanced="0"/>
    <cacheHierarchy uniqueName="[Tabelas_Dispositivos].[Cliques em links]" caption="Cliques em links" attribute="1" defaultMemberUniqueName="[Tabelas_Dispositivos].[Cliques em links].[All]" allUniqueName="[Tabelas_Dispositivos].[Cliques em links].[All]" dimensionUniqueName="[Tabelas_Dispositivos]" displayFolder="" count="0" memberValueDatatype="20" unbalanced="0"/>
    <cacheHierarchy uniqueName="[Tabelas_Dispositivos].[Visualizações por página]" caption="Visualizações por página" attribute="1" defaultMemberUniqueName="[Tabelas_Dispositivos].[Visualizações por página].[All]" allUniqueName="[Tabelas_Dispositivos].[Visualizações por página].[All]" dimensionUniqueName="[Tabelas_Dispositivos]" displayFolder="" count="0" memberValueDatatype="20" unbalanced="0"/>
    <cacheHierarchy uniqueName="[Tabelas_Dispositivos].[Compras no website]" caption="Compras no website" attribute="1" defaultMemberUniqueName="[Tabelas_Dispositivos].[Compras no website].[All]" allUniqueName="[Tabelas_Dispositivos].[Compras no website].[All]" dimensionUniqueName="[Tabelas_Dispositivos]" displayFolder="" count="0" memberValueDatatype="20" unbalanced="0"/>
    <cacheHierarchy uniqueName="[Tabelas_Dispositivos].[Compras no facebook]" caption="Compras no facebook" attribute="1" defaultMemberUniqueName="[Tabelas_Dispositivos].[Compras no facebook].[All]" allUniqueName="[Tabelas_Dispositivos].[Compras no facebook].[All]" dimensionUniqueName="[Tabelas_Dispositivos]" displayFolder="" count="0" memberValueDatatype="130" unbalanced="0"/>
    <cacheHierarchy uniqueName="[Tabelas_Dispositivos].[Adicionados ao carrinho]" caption="Adicionados ao carrinho" attribute="1" defaultMemberUniqueName="[Tabelas_Dispositivos].[Adicionados ao carrinho].[All]" allUniqueName="[Tabelas_Dispositivos].[Adicionados ao carrinho].[All]" dimensionUniqueName="[Tabelas_Dispositivos]" displayFolder="" count="0" memberValueDatatype="20" unbalanced="0"/>
    <cacheHierarchy uniqueName="[Tabelas_Dispositivos].[Valor de conversão adicionado ao carrinho]" caption="Valor de conversão adicionado ao carrinho" attribute="1" defaultMemberUniqueName="[Tabelas_Dispositivos].[Valor de conversão adicionado ao carrinho].[All]" allUniqueName="[Tabelas_Dispositivos].[Valor de conversão adicionado ao carrinho].[All]" dimensionUniqueName="[Tabelas_Dispositivos]" displayFolder="" count="0" memberValueDatatype="5" unbalanced="0"/>
    <cacheHierarchy uniqueName="[Tabelas_Dispositivos].[Checkouts Iniciados]" caption="Checkouts Iniciados" attribute="1" defaultMemberUniqueName="[Tabelas_Dispositivos].[Checkouts Iniciados].[All]" allUniqueName="[Tabelas_Dispositivos].[Checkouts Iniciados].[All]" dimensionUniqueName="[Tabelas_Dispositivos]" displayFolder="" count="0" memberValueDatatype="20" unbalanced="0"/>
    <cacheHierarchy uniqueName="[Tabelas_Dispositivos].[Valor de conversão de checkouts iniciados]" caption="Valor de conversão de checkouts iniciados" attribute="1" defaultMemberUniqueName="[Tabelas_Dispositivos].[Valor de conversão de checkouts iniciados].[All]" allUniqueName="[Tabelas_Dispositivos].[Valor de conversão de checkouts iniciados].[All]" dimensionUniqueName="[Tabelas_Dispositivos]" displayFolder="" count="0" memberValueDatatype="130" unbalanced="0"/>
    <cacheHierarchy uniqueName="[Tabelas_Dispositivos].[Valor de conversão de compras]" caption="Valor de conversão de compras" attribute="1" defaultMemberUniqueName="[Tabelas_Dispositivos].[Valor de conversão de compras].[All]" allUniqueName="[Tabelas_Dispositivos].[Valor de conversão de compras].[All]" dimensionUniqueName="[Tabelas_Dispositivos]" displayFolder="" count="2" memberValueDatatype="5" unbalanced="0">
      <fieldsUsage count="2">
        <fieldUsage x="-1"/>
        <fieldUsage x="0"/>
      </fieldsUsage>
    </cacheHierarchy>
    <cacheHierarchy uniqueName="[Tabelas_Dispositivos].[Compras]" caption="Compras" attribute="1" defaultMemberUniqueName="[Tabelas_Dispositivos].[Compras].[All]" allUniqueName="[Tabelas_Dispositivos].[Compras].[All]" dimensionUniqueName="[Tabelas_Dispositivos]" displayFolder="" count="0" memberValueDatatype="20" unbalanced="0"/>
    <cacheHierarchy uniqueName="[Tabelas_Idade_e_Genero].[Idade]" caption="Idade" attribute="1" defaultMemberUniqueName="[Tabelas_Idade_e_Genero].[Idade].[All]" allUniqueName="[Tabelas_Idade_e_Genero].[Idade].[All]" dimensionUniqueName="[Tabelas_Idade_e_Genero]" displayFolder="" count="2" memberValueDatatype="130" unbalanced="0">
      <fieldsUsage count="2">
        <fieldUsage x="-1"/>
        <fieldUsage x="1"/>
      </fieldsUsage>
    </cacheHierarchy>
    <cacheHierarchy uniqueName="[Tabelas_Idade_e_Genero].[Gênero]" caption="Gênero" attribute="1" defaultMemberUniqueName="[Tabelas_Idade_e_Genero].[Gênero].[All]" allUniqueName="[Tabelas_Idade_e_Genero].[Gênero].[All]" dimensionUniqueName="[Tabelas_Idade_e_Genero]" displayFolder="" count="0" memberValueDatatype="130" unbalanced="0"/>
    <cacheHierarchy uniqueName="[Tabelas_Idade_e_Genero].[Dia]" caption="Dia" attribute="1" time="1" defaultMemberUniqueName="[Tabelas_Idade_e_Genero].[Dia].[All]" allUniqueName="[Tabelas_Idade_e_Genero].[Dia].[All]" dimensionUniqueName="[Tabelas_Idade_e_Genero]" displayFolder="" count="0" memberValueDatatype="7" unbalanced="0"/>
    <cacheHierarchy uniqueName="[Tabelas_Idade_e_Genero].[FIELD4]" caption="FIELD4" attribute="1" defaultMemberUniqueName="[Tabelas_Idade_e_Genero].[FIELD4].[All]" allUniqueName="[Tabelas_Idade_e_Genero].[FIELD4].[All]" dimensionUniqueName="[Tabelas_Idade_e_Genero]" displayFolder="" count="0" memberValueDatatype="130" unbalanced="0"/>
    <cacheHierarchy uniqueName="[Tabelas_Idade_e_Genero].[Alcance]" caption="Alcance" attribute="1" defaultMemberUniqueName="[Tabelas_Idade_e_Genero].[Alcance].[All]" allUniqueName="[Tabelas_Idade_e_Genero].[Alcance].[All]" dimensionUniqueName="[Tabelas_Idade_e_Genero]" displayFolder="" count="0" memberValueDatatype="20" unbalanced="0"/>
    <cacheHierarchy uniqueName="[Tabelas_Idade_e_Genero].[Impressões]" caption="Impressões" attribute="1" defaultMemberUniqueName="[Tabelas_Idade_e_Genero].[Impressões].[All]" allUniqueName="[Tabelas_Idade_e_Genero].[Impressões].[All]" dimensionUniqueName="[Tabelas_Idade_e_Genero]" displayFolder="" count="0" memberValueDatatype="20" unbalanced="0"/>
    <cacheHierarchy uniqueName="[Tabelas_Idade_e_Genero].[Quantia gasta (BRL)]" caption="Quantia gasta (BRL)" attribute="1" defaultMemberUniqueName="[Tabelas_Idade_e_Genero].[Quantia gasta (BRL)].[All]" allUniqueName="[Tabelas_Idade_e_Genero].[Quantia gasta (BRL)].[All]" dimensionUniqueName="[Tabelas_Idade_e_Genero]" displayFolder="" count="0" memberValueDatatype="5" unbalanced="0"/>
    <cacheHierarchy uniqueName="[Tabelas_Idade_e_Genero].[Cliques no link]" caption="Cliques no link" attribute="1" defaultMemberUniqueName="[Tabelas_Idade_e_Genero].[Cliques no link].[All]" allUniqueName="[Tabelas_Idade_e_Genero].[Cliques no link].[All]" dimensionUniqueName="[Tabelas_Idade_e_Genero]" displayFolder="" count="0" memberValueDatatype="20" unbalanced="0"/>
    <cacheHierarchy uniqueName="[Tabelas_Idade_e_Genero].[Visualizações por página]" caption="Visualizações por página" attribute="1" defaultMemberUniqueName="[Tabelas_Idade_e_Genero].[Visualizações por página].[All]" allUniqueName="[Tabelas_Idade_e_Genero].[Visualizações por página].[All]" dimensionUniqueName="[Tabelas_Idade_e_Genero]" displayFolder="" count="0" memberValueDatatype="20" unbalanced="0"/>
    <cacheHierarchy uniqueName="[Tabelas_Idade_e_Genero].[Compras no website]" caption="Compras no website" attribute="1" defaultMemberUniqueName="[Tabelas_Idade_e_Genero].[Compras no website].[All]" allUniqueName="[Tabelas_Idade_e_Genero].[Compras no website].[All]" dimensionUniqueName="[Tabelas_Idade_e_Genero]" displayFolder="" count="0" memberValueDatatype="20" unbalanced="0"/>
    <cacheHierarchy uniqueName="[Tabelas_Idade_e_Genero].[Compras no facebook]" caption="Compras no facebook" attribute="1" defaultMemberUniqueName="[Tabelas_Idade_e_Genero].[Compras no facebook].[All]" allUniqueName="[Tabelas_Idade_e_Genero].[Compras no facebook].[All]" dimensionUniqueName="[Tabelas_Idade_e_Genero]" displayFolder="" count="0" memberValueDatatype="130" unbalanced="0"/>
    <cacheHierarchy uniqueName="[Tabelas_Idade_e_Genero].[Adicionados ao carrinho]" caption="Adicionados ao carrinho" attribute="1" defaultMemberUniqueName="[Tabelas_Idade_e_Genero].[Adicionados ao carrinho].[All]" allUniqueName="[Tabelas_Idade_e_Genero].[Adicionados ao carrinho].[All]" dimensionUniqueName="[Tabelas_Idade_e_Genero]" displayFolder="" count="0" memberValueDatatype="20" unbalanced="0"/>
    <cacheHierarchy uniqueName="[Tabelas_Idade_e_Genero].[Valor de conversão adicionado ao carrinho]" caption="Valor de conversão adicionado ao carrinho" attribute="1" defaultMemberUniqueName="[Tabelas_Idade_e_Genero].[Valor de conversão adicionado ao carrinho].[All]" allUniqueName="[Tabelas_Idade_e_Genero].[Valor de conversão adicionado ao carrinho].[All]" dimensionUniqueName="[Tabelas_Idade_e_Genero]" displayFolder="" count="0" memberValueDatatype="5" unbalanced="0"/>
    <cacheHierarchy uniqueName="[Tabelas_Idade_e_Genero].[Checkouts Iniciados]" caption="Checkouts Iniciados" attribute="1" defaultMemberUniqueName="[Tabelas_Idade_e_Genero].[Checkouts Iniciados].[All]" allUniqueName="[Tabelas_Idade_e_Genero].[Checkouts Iniciados].[All]" dimensionUniqueName="[Tabelas_Idade_e_Genero]" displayFolder="" count="0" memberValueDatatype="20" unbalanced="0"/>
    <cacheHierarchy uniqueName="[Tabelas_Idade_e_Genero].[Valor de conversão de checkouts iniciados]" caption="Valor de conversão de checkouts iniciados" attribute="1" defaultMemberUniqueName="[Tabelas_Idade_e_Genero].[Valor de conversão de checkouts iniciados].[All]" allUniqueName="[Tabelas_Idade_e_Genero].[Valor de conversão de checkouts iniciados].[All]" dimensionUniqueName="[Tabelas_Idade_e_Genero]" displayFolder="" count="0" memberValueDatatype="130" unbalanced="0"/>
    <cacheHierarchy uniqueName="[Tabelas_Idade_e_Genero].[Valor de conversão de compras]" caption="Valor de conversão de compras" attribute="1" defaultMemberUniqueName="[Tabelas_Idade_e_Genero].[Valor de conversão de compras].[All]" allUniqueName="[Tabelas_Idade_e_Genero].[Valor de conversão de compras].[All]" dimensionUniqueName="[Tabelas_Idade_e_Genero]" displayFolder="" count="0" memberValueDatatype="5" unbalanced="0"/>
    <cacheHierarchy uniqueName="[Tabelas_Idade_e_Genero].[Compras]" caption="Compras" attribute="1" defaultMemberUniqueName="[Tabelas_Idade_e_Genero].[Compras].[All]" allUniqueName="[Tabelas_Idade_e_Genero].[Compras].[All]" dimensionUniqueName="[Tabelas_Idade_e_Genero]" displayFolder="" count="0" memberValueDatatype="20" unbalanced="0"/>
    <cacheHierarchy uniqueName="[Measures].[__XL_Count Tabelas_Idade_e_Genero]" caption="__XL_Count Tabelas_Idade_e_Genero" measure="1" displayFolder="" measureGroup="Tabelas_Idade_e_Genero" count="0" hidden="1"/>
    <cacheHierarchy uniqueName="[Measures].[__XL_Count Tabelas_Dispositivos]" caption="__XL_Count Tabelas_Dispositivos" measure="1" displayFolder="" measureGroup="Tabelas_Dispositivos" count="0" hidden="1"/>
    <cacheHierarchy uniqueName="[Measures].[__No measures defined]" caption="__No measures defined" measure="1" displayFolder="" count="0" hidden="1"/>
    <cacheHierarchy uniqueName="[Measures].[Contagem de Compras]" caption="Contagem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Compras]" caption="Soma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e conversão de compras]" caption="Soma de Valor de conversão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uantia gasta (BRL)]" caption="Soma de Quantia gasta (BRL)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liques em links]" caption="Soma de Cliques em link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isualizações por página]" caption="Soma de Visualizações por página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Adicionados ao carrinho]" caption="Soma de Adicionados ao carrinho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heckouts Iniciados]" caption="Soma de Checkouts Iniciado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a gasta (BRL) 2]" caption="Soma de Quantia gasta (BRL) 2" measure="1" displayFolder="" measureGroup="Tabelas_Idade_e_Gener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Valor de conversão de compras 2]" caption="Soma de Valor de conversão de compras 2" measure="1" displayFolder="" measureGroup="Tabelas_Idade_e_Gener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Tabelas_Dispositivos" uniqueName="[Tabelas_Dispositivos]" caption="Tabelas_Dispositivos"/>
    <dimension name="Tabelas_Idade_e_Genero" uniqueName="[Tabelas_Idade_e_Genero]" caption="Tabelas_Idade_e_Genero"/>
  </dimensions>
  <measureGroups count="2">
    <measureGroup name="Tabelas_Dispositivos" caption="Tabelas_Dispositivos"/>
    <measureGroup name="Tabelas_Idade_e_Genero" caption="Tabelas_Idade_e_Genero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594.770056250003" backgroundQuery="1" createdVersion="8" refreshedVersion="8" minRefreshableVersion="3" recordCount="0" supportSubquery="1" supportAdvancedDrill="1" xr:uid="{1B0C41AB-FEE7-478F-B1E7-300C60CC00BA}">
  <cacheSource type="external" connectionId="3"/>
  <cacheFields count="4">
    <cacheField name="[Tabelas_Dispositivos].[Plataforma do dispositivo].[Plataforma do dispositivo]" caption="Plataforma do dispositivo" numFmtId="0" hierarchy="1" level="1">
      <sharedItems containsSemiMixedTypes="0" containsNonDate="0" containsString="0"/>
    </cacheField>
    <cacheField name="[Tabelas_Dispositivos].[Valor de conversão de compras].[Valor de conversão de compras]" caption="Valor de conversão de compras" numFmtId="0" hierarchy="15" level="1">
      <sharedItems containsSemiMixedTypes="0" containsNonDate="0" containsString="0"/>
    </cacheField>
    <cacheField name="[Measures].[Soma de Valor de conversão de compras]" caption="Soma de Valor de conversão de compras" numFmtId="0" hierarchy="39" level="32767"/>
    <cacheField name="[Tabelas_Dispositivos].[Dia].[Dia]" caption="Dia" numFmtId="0" level="1">
      <sharedItems containsSemiMixedTypes="0" containsNonDate="0" containsDate="1" containsString="0" minDate="2021-07-01T00:00:00" maxDate="2021-08-01T00:00:00" count="3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</sharedItems>
    </cacheField>
  </cacheFields>
  <cacheHierarchies count="47">
    <cacheHierarchy uniqueName="[Tabelas_Dispositivos].[Dia]" caption="Dia" attribute="1" time="1" defaultMemberUniqueName="[Tabelas_Dispositivos].[Dia].[All]" allUniqueName="[Tabelas_Dispositivos].[Dia].[All]" dimensionUniqueName="[Tabelas_Dispositivos]" displayFolder="" count="2" memberValueDatatype="7" unbalanced="0">
      <fieldsUsage count="2">
        <fieldUsage x="-1"/>
        <fieldUsage x="3"/>
      </fieldsUsage>
    </cacheHierarchy>
    <cacheHierarchy uniqueName="[Tabelas_Dispositivos].[Plataforma do dispositivo]" caption="Plataforma do dispositivo" attribute="1" defaultMemberUniqueName="[Tabelas_Dispositivos].[Plataforma do dispositivo].[All]" allUniqueName="[Tabelas_Dispositivos].[Plataforma do dispositivo].[All]" dimensionUniqueName="[Tabelas_Dispositivos]" displayFolder="" count="2" memberValueDatatype="130" unbalanced="0">
      <fieldsUsage count="2">
        <fieldUsage x="-1"/>
        <fieldUsage x="0"/>
      </fieldsUsage>
    </cacheHierarchy>
    <cacheHierarchy uniqueName="[Tabelas_Dispositivos].[Colocação]" caption="Colocação" attribute="1" defaultMemberUniqueName="[Tabelas_Dispositivos].[Colocação].[All]" allUniqueName="[Tabelas_Dispositivos].[Colocação].[All]" dimensionUniqueName="[Tabelas_Dispositivos]" displayFolder="" count="0" memberValueDatatype="130" unbalanced="0"/>
    <cacheHierarchy uniqueName="[Tabelas_Dispositivos].[Plataforma]" caption="Plataforma" attribute="1" defaultMemberUniqueName="[Tabelas_Dispositivos].[Plataforma].[All]" allUniqueName="[Tabelas_Dispositivos].[Plataforma].[All]" dimensionUniqueName="[Tabelas_Dispositivos]" displayFolder="" count="0" memberValueDatatype="130" unbalanced="0"/>
    <cacheHierarchy uniqueName="[Tabelas_Dispositivos].[Alcance]" caption="Alcance" attribute="1" defaultMemberUniqueName="[Tabelas_Dispositivos].[Alcance].[All]" allUniqueName="[Tabelas_Dispositivos].[Alcance].[All]" dimensionUniqueName="[Tabelas_Dispositivos]" displayFolder="" count="0" memberValueDatatype="20" unbalanced="0"/>
    <cacheHierarchy uniqueName="[Tabelas_Dispositivos].[Impressões]" caption="Impressões" attribute="1" defaultMemberUniqueName="[Tabelas_Dispositivos].[Impressões].[All]" allUniqueName="[Tabelas_Dispositivos].[Impressões].[All]" dimensionUniqueName="[Tabelas_Dispositivos]" displayFolder="" count="0" memberValueDatatype="20" unbalanced="0"/>
    <cacheHierarchy uniqueName="[Tabelas_Dispositivos].[Quantia gasta (BRL)]" caption="Quantia gasta (BRL)" attribute="1" defaultMemberUniqueName="[Tabelas_Dispositivos].[Quantia gasta (BRL)].[All]" allUniqueName="[Tabelas_Dispositivos].[Quantia gasta (BRL)].[All]" dimensionUniqueName="[Tabelas_Dispositivos]" displayFolder="" count="0" memberValueDatatype="5" unbalanced="0"/>
    <cacheHierarchy uniqueName="[Tabelas_Dispositivos].[Cliques em links]" caption="Cliques em links" attribute="1" defaultMemberUniqueName="[Tabelas_Dispositivos].[Cliques em links].[All]" allUniqueName="[Tabelas_Dispositivos].[Cliques em links].[All]" dimensionUniqueName="[Tabelas_Dispositivos]" displayFolder="" count="0" memberValueDatatype="20" unbalanced="0"/>
    <cacheHierarchy uniqueName="[Tabelas_Dispositivos].[Visualizações por página]" caption="Visualizações por página" attribute="1" defaultMemberUniqueName="[Tabelas_Dispositivos].[Visualizações por página].[All]" allUniqueName="[Tabelas_Dispositivos].[Visualizações por página].[All]" dimensionUniqueName="[Tabelas_Dispositivos]" displayFolder="" count="0" memberValueDatatype="20" unbalanced="0"/>
    <cacheHierarchy uniqueName="[Tabelas_Dispositivos].[Compras no website]" caption="Compras no website" attribute="1" defaultMemberUniqueName="[Tabelas_Dispositivos].[Compras no website].[All]" allUniqueName="[Tabelas_Dispositivos].[Compras no website].[All]" dimensionUniqueName="[Tabelas_Dispositivos]" displayFolder="" count="0" memberValueDatatype="20" unbalanced="0"/>
    <cacheHierarchy uniqueName="[Tabelas_Dispositivos].[Compras no facebook]" caption="Compras no facebook" attribute="1" defaultMemberUniqueName="[Tabelas_Dispositivos].[Compras no facebook].[All]" allUniqueName="[Tabelas_Dispositivos].[Compras no facebook].[All]" dimensionUniqueName="[Tabelas_Dispositivos]" displayFolder="" count="0" memberValueDatatype="130" unbalanced="0"/>
    <cacheHierarchy uniqueName="[Tabelas_Dispositivos].[Adicionados ao carrinho]" caption="Adicionados ao carrinho" attribute="1" defaultMemberUniqueName="[Tabelas_Dispositivos].[Adicionados ao carrinho].[All]" allUniqueName="[Tabelas_Dispositivos].[Adicionados ao carrinho].[All]" dimensionUniqueName="[Tabelas_Dispositivos]" displayFolder="" count="0" memberValueDatatype="20" unbalanced="0"/>
    <cacheHierarchy uniqueName="[Tabelas_Dispositivos].[Valor de conversão adicionado ao carrinho]" caption="Valor de conversão adicionado ao carrinho" attribute="1" defaultMemberUniqueName="[Tabelas_Dispositivos].[Valor de conversão adicionado ao carrinho].[All]" allUniqueName="[Tabelas_Dispositivos].[Valor de conversão adicionado ao carrinho].[All]" dimensionUniqueName="[Tabelas_Dispositivos]" displayFolder="" count="0" memberValueDatatype="5" unbalanced="0"/>
    <cacheHierarchy uniqueName="[Tabelas_Dispositivos].[Checkouts Iniciados]" caption="Checkouts Iniciados" attribute="1" defaultMemberUniqueName="[Tabelas_Dispositivos].[Checkouts Iniciados].[All]" allUniqueName="[Tabelas_Dispositivos].[Checkouts Iniciados].[All]" dimensionUniqueName="[Tabelas_Dispositivos]" displayFolder="" count="0" memberValueDatatype="20" unbalanced="0"/>
    <cacheHierarchy uniqueName="[Tabelas_Dispositivos].[Valor de conversão de checkouts iniciados]" caption="Valor de conversão de checkouts iniciados" attribute="1" defaultMemberUniqueName="[Tabelas_Dispositivos].[Valor de conversão de checkouts iniciados].[All]" allUniqueName="[Tabelas_Dispositivos].[Valor de conversão de checkouts iniciados].[All]" dimensionUniqueName="[Tabelas_Dispositivos]" displayFolder="" count="0" memberValueDatatype="130" unbalanced="0"/>
    <cacheHierarchy uniqueName="[Tabelas_Dispositivos].[Valor de conversão de compras]" caption="Valor de conversão de compras" attribute="1" defaultMemberUniqueName="[Tabelas_Dispositivos].[Valor de conversão de compras].[All]" allUniqueName="[Tabelas_Dispositivos].[Valor de conversão de compras].[All]" dimensionUniqueName="[Tabelas_Dispositivos]" displayFolder="" count="2" memberValueDatatype="5" unbalanced="0">
      <fieldsUsage count="2">
        <fieldUsage x="-1"/>
        <fieldUsage x="1"/>
      </fieldsUsage>
    </cacheHierarchy>
    <cacheHierarchy uniqueName="[Tabelas_Dispositivos].[Compras]" caption="Compras" attribute="1" defaultMemberUniqueName="[Tabelas_Dispositivos].[Compras].[All]" allUniqueName="[Tabelas_Dispositivos].[Compras].[All]" dimensionUniqueName="[Tabelas_Dispositivos]" displayFolder="" count="0" memberValueDatatype="20" unbalanced="0"/>
    <cacheHierarchy uniqueName="[Tabelas_Idade_e_Genero].[Idade]" caption="Idade" attribute="1" defaultMemberUniqueName="[Tabelas_Idade_e_Genero].[Idade].[All]" allUniqueName="[Tabelas_Idade_e_Genero].[Idade].[All]" dimensionUniqueName="[Tabelas_Idade_e_Genero]" displayFolder="" count="0" memberValueDatatype="130" unbalanced="0"/>
    <cacheHierarchy uniqueName="[Tabelas_Idade_e_Genero].[Gênero]" caption="Gênero" attribute="1" defaultMemberUniqueName="[Tabelas_Idade_e_Genero].[Gênero].[All]" allUniqueName="[Tabelas_Idade_e_Genero].[Gênero].[All]" dimensionUniqueName="[Tabelas_Idade_e_Genero]" displayFolder="" count="0" memberValueDatatype="130" unbalanced="0"/>
    <cacheHierarchy uniqueName="[Tabelas_Idade_e_Genero].[Dia]" caption="Dia" attribute="1" time="1" defaultMemberUniqueName="[Tabelas_Idade_e_Genero].[Dia].[All]" allUniqueName="[Tabelas_Idade_e_Genero].[Dia].[All]" dimensionUniqueName="[Tabelas_Idade_e_Genero]" displayFolder="" count="0" memberValueDatatype="7" unbalanced="0"/>
    <cacheHierarchy uniqueName="[Tabelas_Idade_e_Genero].[FIELD4]" caption="FIELD4" attribute="1" defaultMemberUniqueName="[Tabelas_Idade_e_Genero].[FIELD4].[All]" allUniqueName="[Tabelas_Idade_e_Genero].[FIELD4].[All]" dimensionUniqueName="[Tabelas_Idade_e_Genero]" displayFolder="" count="0" memberValueDatatype="130" unbalanced="0"/>
    <cacheHierarchy uniqueName="[Tabelas_Idade_e_Genero].[Alcance]" caption="Alcance" attribute="1" defaultMemberUniqueName="[Tabelas_Idade_e_Genero].[Alcance].[All]" allUniqueName="[Tabelas_Idade_e_Genero].[Alcance].[All]" dimensionUniqueName="[Tabelas_Idade_e_Genero]" displayFolder="" count="0" memberValueDatatype="20" unbalanced="0"/>
    <cacheHierarchy uniqueName="[Tabelas_Idade_e_Genero].[Impressões]" caption="Impressões" attribute="1" defaultMemberUniqueName="[Tabelas_Idade_e_Genero].[Impressões].[All]" allUniqueName="[Tabelas_Idade_e_Genero].[Impressões].[All]" dimensionUniqueName="[Tabelas_Idade_e_Genero]" displayFolder="" count="0" memberValueDatatype="20" unbalanced="0"/>
    <cacheHierarchy uniqueName="[Tabelas_Idade_e_Genero].[Quantia gasta (BRL)]" caption="Quantia gasta (BRL)" attribute="1" defaultMemberUniqueName="[Tabelas_Idade_e_Genero].[Quantia gasta (BRL)].[All]" allUniqueName="[Tabelas_Idade_e_Genero].[Quantia gasta (BRL)].[All]" dimensionUniqueName="[Tabelas_Idade_e_Genero]" displayFolder="" count="0" memberValueDatatype="5" unbalanced="0"/>
    <cacheHierarchy uniqueName="[Tabelas_Idade_e_Genero].[Cliques no link]" caption="Cliques no link" attribute="1" defaultMemberUniqueName="[Tabelas_Idade_e_Genero].[Cliques no link].[All]" allUniqueName="[Tabelas_Idade_e_Genero].[Cliques no link].[All]" dimensionUniqueName="[Tabelas_Idade_e_Genero]" displayFolder="" count="0" memberValueDatatype="20" unbalanced="0"/>
    <cacheHierarchy uniqueName="[Tabelas_Idade_e_Genero].[Visualizações por página]" caption="Visualizações por página" attribute="1" defaultMemberUniqueName="[Tabelas_Idade_e_Genero].[Visualizações por página].[All]" allUniqueName="[Tabelas_Idade_e_Genero].[Visualizações por página].[All]" dimensionUniqueName="[Tabelas_Idade_e_Genero]" displayFolder="" count="0" memberValueDatatype="20" unbalanced="0"/>
    <cacheHierarchy uniqueName="[Tabelas_Idade_e_Genero].[Compras no website]" caption="Compras no website" attribute="1" defaultMemberUniqueName="[Tabelas_Idade_e_Genero].[Compras no website].[All]" allUniqueName="[Tabelas_Idade_e_Genero].[Compras no website].[All]" dimensionUniqueName="[Tabelas_Idade_e_Genero]" displayFolder="" count="0" memberValueDatatype="20" unbalanced="0"/>
    <cacheHierarchy uniqueName="[Tabelas_Idade_e_Genero].[Compras no facebook]" caption="Compras no facebook" attribute="1" defaultMemberUniqueName="[Tabelas_Idade_e_Genero].[Compras no facebook].[All]" allUniqueName="[Tabelas_Idade_e_Genero].[Compras no facebook].[All]" dimensionUniqueName="[Tabelas_Idade_e_Genero]" displayFolder="" count="0" memberValueDatatype="130" unbalanced="0"/>
    <cacheHierarchy uniqueName="[Tabelas_Idade_e_Genero].[Adicionados ao carrinho]" caption="Adicionados ao carrinho" attribute="1" defaultMemberUniqueName="[Tabelas_Idade_e_Genero].[Adicionados ao carrinho].[All]" allUniqueName="[Tabelas_Idade_e_Genero].[Adicionados ao carrinho].[All]" dimensionUniqueName="[Tabelas_Idade_e_Genero]" displayFolder="" count="0" memberValueDatatype="20" unbalanced="0"/>
    <cacheHierarchy uniqueName="[Tabelas_Idade_e_Genero].[Valor de conversão adicionado ao carrinho]" caption="Valor de conversão adicionado ao carrinho" attribute="1" defaultMemberUniqueName="[Tabelas_Idade_e_Genero].[Valor de conversão adicionado ao carrinho].[All]" allUniqueName="[Tabelas_Idade_e_Genero].[Valor de conversão adicionado ao carrinho].[All]" dimensionUniqueName="[Tabelas_Idade_e_Genero]" displayFolder="" count="0" memberValueDatatype="5" unbalanced="0"/>
    <cacheHierarchy uniqueName="[Tabelas_Idade_e_Genero].[Checkouts Iniciados]" caption="Checkouts Iniciados" attribute="1" defaultMemberUniqueName="[Tabelas_Idade_e_Genero].[Checkouts Iniciados].[All]" allUniqueName="[Tabelas_Idade_e_Genero].[Checkouts Iniciados].[All]" dimensionUniqueName="[Tabelas_Idade_e_Genero]" displayFolder="" count="0" memberValueDatatype="20" unbalanced="0"/>
    <cacheHierarchy uniqueName="[Tabelas_Idade_e_Genero].[Valor de conversão de checkouts iniciados]" caption="Valor de conversão de checkouts iniciados" attribute="1" defaultMemberUniqueName="[Tabelas_Idade_e_Genero].[Valor de conversão de checkouts iniciados].[All]" allUniqueName="[Tabelas_Idade_e_Genero].[Valor de conversão de checkouts iniciados].[All]" dimensionUniqueName="[Tabelas_Idade_e_Genero]" displayFolder="" count="0" memberValueDatatype="130" unbalanced="0"/>
    <cacheHierarchy uniqueName="[Tabelas_Idade_e_Genero].[Valor de conversão de compras]" caption="Valor de conversão de compras" attribute="1" defaultMemberUniqueName="[Tabelas_Idade_e_Genero].[Valor de conversão de compras].[All]" allUniqueName="[Tabelas_Idade_e_Genero].[Valor de conversão de compras].[All]" dimensionUniqueName="[Tabelas_Idade_e_Genero]" displayFolder="" count="0" memberValueDatatype="5" unbalanced="0"/>
    <cacheHierarchy uniqueName="[Tabelas_Idade_e_Genero].[Compras]" caption="Compras" attribute="1" defaultMemberUniqueName="[Tabelas_Idade_e_Genero].[Compras].[All]" allUniqueName="[Tabelas_Idade_e_Genero].[Compras].[All]" dimensionUniqueName="[Tabelas_Idade_e_Genero]" displayFolder="" count="0" memberValueDatatype="20" unbalanced="0"/>
    <cacheHierarchy uniqueName="[Measures].[__XL_Count Tabelas_Idade_e_Genero]" caption="__XL_Count Tabelas_Idade_e_Genero" measure="1" displayFolder="" measureGroup="Tabelas_Idade_e_Genero" count="0" hidden="1"/>
    <cacheHierarchy uniqueName="[Measures].[__XL_Count Tabelas_Dispositivos]" caption="__XL_Count Tabelas_Dispositivos" measure="1" displayFolder="" measureGroup="Tabelas_Dispositivos" count="0" hidden="1"/>
    <cacheHierarchy uniqueName="[Measures].[__No measures defined]" caption="__No measures defined" measure="1" displayFolder="" count="0" hidden="1"/>
    <cacheHierarchy uniqueName="[Measures].[Contagem de Compras]" caption="Contagem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Compras]" caption="Soma de Compra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e conversão de compras]" caption="Soma de Valor de conversão de compras" measure="1" displayFolder="" measureGroup="Tabelas_Dispositiv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uantia gasta (BRL)]" caption="Soma de Quantia gasta (BRL)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liques em links]" caption="Soma de Cliques em link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Visualizações por página]" caption="Soma de Visualizações por página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Adicionados ao carrinho]" caption="Soma de Adicionados ao carrinho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heckouts Iniciados]" caption="Soma de Checkouts Iniciados" measure="1" displayFolder="" measureGroup="Tabelas_Dispositivo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a gasta (BRL) 2]" caption="Soma de Quantia gasta (BRL)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Valor de conversão de compras 2]" caption="Soma de Valor de conversão de compras 2" measure="1" displayFolder="" measureGroup="Tabelas_Idade_e_Genero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Tabelas_Dispositivos" uniqueName="[Tabelas_Dispositivos]" caption="Tabelas_Dispositivos"/>
    <dimension name="Tabelas_Idade_e_Genero" uniqueName="[Tabelas_Idade_e_Genero]" caption="Tabelas_Idade_e_Genero"/>
  </dimensions>
  <measureGroups count="2">
    <measureGroup name="Tabelas_Dispositivos" caption="Tabelas_Dispositivos"/>
    <measureGroup name="Tabelas_Idade_e_Genero" caption="Tabelas_Idade_e_Genero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D307D-8241-443A-AA62-19D89371434E}" name="Tabela dinâmica12" cacheId="3" applyNumberFormats="0" applyBorderFormats="0" applyFontFormats="0" applyPatternFormats="0" applyAlignmentFormats="0" applyWidthHeightFormats="1" dataCaption="Valores" tag="e2a3877d-9afc-4c56-a723-425c10c2abfc" updatedVersion="8" minRefreshableVersion="3" useAutoFormatting="1" subtotalHiddenItems="1" itemPrintTitles="1" createdVersion="8" indent="0" outline="1" outlineData="1" multipleFieldFilters="0">
  <location ref="G5:G6" firstHeaderRow="1" firstDataRow="1" firstDataCol="0" rowPageCount="1" colPageCount="1"/>
  <pivotFields count="3"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0" hier="1" name="[Tabelas_Dispositivos].[Plataforma do dispositivo].&amp;[All]" cap="All"/>
  </pageFields>
  <dataFields count="1">
    <dataField name="Soma de Quantia gasta (BRL)" fld="2" baseField="0" baseItem="0"/>
  </dataFields>
  <formats count="1">
    <format dxfId="0">
      <pivotArea outline="0" collapsedLevelsAreSubtotals="1" fieldPosition="0"/>
    </format>
  </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4" level="1">
        <member name="[Tabelas_Dispositivos].[Valor de conversão de compras].&amp;[1.98E2]"/>
        <member name="[Tabelas_Dispositivos].[Valor de conversão de compras].&amp;[2.46E2]"/>
        <member name="[Tabelas_Dispositivos].[Valor de conversão de compras].&amp;[2.99E1]"/>
        <member name="[Tabelas_Dispositivos].[Valor de conversão de compras].&amp;[4.75E2]"/>
        <member name="[Tabelas_Dispositivos].[Valor de conversão de compras].&amp;[4.99E1]"/>
        <member name="[Tabelas_Dispositivos].[Valor de conversão de compras].&amp;[6.59E1]"/>
        <member name="[Tabelas_Dispositivos].[Valor de conversão de compras].&amp;[6.98E1]"/>
        <member name="[Tabelas_Dispositivos].[Valor de conversão de compras].&amp;[6.99E1]"/>
        <member name="[Tabelas_Dispositivos].[Valor de conversão de compras].&amp;[7.57E1]"/>
        <member name="[Tabelas_Dispositivos].[Valor de conversão de compras].&amp;[7.98E1]"/>
        <member name="[Tabelas_Dispositivos].[Valor de conversão de compras].&amp;[8.98E1]"/>
        <member name="[Tabelas_Dispositivos].[Valor de conversão de compras].&amp;[8.99E1]"/>
        <member name="[Tabelas_Dispositivos].[Valor de conversão de compras].&amp;[9.97E2]"/>
        <member name="[Tabelas_Dispositivos].[Valor de conversão de compras].&amp;[9.98E1]"/>
        <member name="[Tabelas_Dispositivos].[Valor de conversão de compras].&amp;[1.097E2]"/>
        <member name="[Tabelas_Dispositivos].[Valor de conversão de compras].&amp;[1.098E2]"/>
        <member name="[Tabelas_Dispositivos].[Valor de conversão de compras].&amp;[1.197E2]"/>
        <member name="[Tabelas_Dispositivos].[Valor de conversão de compras].&amp;[1.396E2]"/>
        <member name="[Tabelas_Dispositivos].[Valor de conversão de compras].&amp;[1.397E2]"/>
        <member name="[Tabelas_Dispositivos].[Valor de conversão de compras].&amp;[1.478E2]"/>
        <member name="[Tabelas_Dispositivos].[Valor de conversão de compras].&amp;[1.496E2]"/>
        <member name="[Tabelas_Dispositivos].[Valor de conversão de compras].&amp;[1.497E2]"/>
        <member name="[Tabelas_Dispositivos].[Valor de conversão de compras].&amp;[1.547E2]"/>
        <member name="[Tabelas_Dispositivos].[Valor de conversão de compras].&amp;[1.606E3]"/>
        <member name="[Tabelas_Dispositivos].[Valor de conversão de compras].&amp;[1.988E2]"/>
        <member name="[Tabelas_Dispositivos].[Valor de conversão de compras].&amp;[1.996E2]"/>
        <member name="[Tabelas_Dispositivos].[Valor de conversão de compras].&amp;[2.095E2]"/>
        <member name="[Tabelas_Dispositivos].[Valor de conversão de compras].&amp;[2.194E2]"/>
        <member name="[Tabelas_Dispositivos].[Valor de conversão de compras].&amp;[2.388E2]"/>
        <member name="[Tabelas_Dispositivos].[Valor de conversão de compras].&amp;[2.393E2]"/>
        <member name="[Tabelas_Dispositivos].[Valor de conversão de compras].&amp;[2.417E2]"/>
        <member name="[Tabelas_Dispositivos].[Valor de conversão de compras].&amp;[2.555E2]"/>
        <member name="[Tabelas_Dispositivos].[Valor de conversão de compras].&amp;[2.593E2]"/>
        <member name="[Tabelas_Dispositivos].[Valor de conversão de compras].&amp;[2.792E2]"/>
        <member name="[Tabelas_Dispositivos].[Valor de conversão de compras].&amp;[2.992E2]"/>
        <member name="[Tabelas_Dispositivos].[Valor de conversão de compras].&amp;[3.091E2]"/>
        <member name="[Tabelas_Dispositivos].[Valor de conversão de compras].&amp;[3.092E2]"/>
        <member name="[Tabelas_Dispositivos].[Valor de conversão de compras].&amp;[3.154E2]"/>
        <member name="[Tabelas_Dispositivos].[Valor de conversão de compras].&amp;[3.217E2]"/>
        <member name="[Tabelas_Dispositivos].[Valor de conversão de compras].&amp;[3.294E2]"/>
        <member name="[Tabelas_Dispositivos].[Valor de conversão de compras].&amp;[3.393E2]"/>
        <member name="[Tabelas_Dispositivos].[Valor de conversão de compras].&amp;[3.491E2]"/>
        <member name="[Tabelas_Dispositivos].[Valor de conversão de compras].&amp;[3.591E2]"/>
        <member name="[Tabelas_Dispositivos].[Valor de conversão de compras].&amp;[3.789E2]"/>
        <member name="[Tabelas_Dispositivos].[Valor de conversão de compras].&amp;[3.791E2]"/>
        <member name="[Tabelas_Dispositivos].[Valor de conversão de compras].&amp;[4.092E2]"/>
        <member name="[Tabelas_Dispositivos].[Valor de conversão de compras].&amp;[4.111E2]"/>
        <member name="[Tabelas_Dispositivos].[Valor de conversão de compras].&amp;[4.751E2]"/>
        <member name="[Tabelas_Dispositivos].[Valor de conversão de compras].&amp;[4.986E2]"/>
        <member name="[Tabelas_Dispositivos].[Valor de conversão de compras].&amp;[5.088E2]"/>
        <member name="[Tabelas_Dispositivos].[Valor de conversão de compras].&amp;[5.179E2]"/>
        <member name="[Tabelas_Dispositivos].[Valor de conversão de compras].&amp;[5.467E2]"/>
        <member name="[Tabelas_Dispositivos].[Valor de conversão de compras].&amp;[5.571E2]"/>
        <member name="[Tabelas_Dispositivos].[Valor de conversão de compras].&amp;[5.585E2]"/>
        <member name="[Tabelas_Dispositivos].[Valor de conversão de compras].&amp;[6.084E2]"/>
        <member name="[Tabelas_Dispositivos].[Valor de conversão de compras].&amp;[6.166E2]"/>
        <member name="[Tabelas_Dispositivos].[Valor de conversão de compras].&amp;[6.185E2]"/>
        <member name="[Tabelas_Dispositivos].[Valor de conversão de compras].&amp;[6.717E2]"/>
        <member name="[Tabelas_Dispositivos].[Valor de conversão de compras].&amp;[7.183E2]"/>
        <member name="[Tabelas_Dispositivos].[Valor de conversão de compras].&amp;[7.284E2]"/>
        <member name="[Tabelas_Dispositivos].[Valor de conversão de compras].&amp;[7.385E2]"/>
        <member name="[Tabelas_Dispositivos].[Valor de conversão de compras].&amp;[7.397E2]"/>
        <member name="[Tabelas_Dispositivos].[Valor de conversão de compras].&amp;[7.504E2]"/>
        <member name="[Tabelas_Dispositivos].[Valor de conversão de compras].&amp;[8.202E2]"/>
        <member name="[Tabelas_Dispositivos].[Valor de conversão de compras].&amp;[8.775E2]"/>
        <member name="[Tabelas_Dispositivos].[Valor de conversão de compras].&amp;[8.894E2]"/>
        <member name="[Tabelas_Dispositivos].[Valor de conversão de compras].&amp;[9.028E2]"/>
        <member name="[Tabelas_Dispositivos].[Valor de conversão de compras].&amp;[1.0273E3]"/>
        <member name="[Tabelas_Dispositivos].[Valor de conversão de compras].&amp;[1.0774E3]"/>
        <member name="[Tabelas_Dispositivos].[Valor de conversão de compras].&amp;[1.0809E3]"/>
        <member name="[Tabelas_Dispositivos].[Valor de conversão de compras].&amp;[1.1964E3]"/>
        <member name="[Tabelas_Dispositivos].[Valor de conversão de compras].&amp;[1.2069E3]"/>
        <member name="[Tabelas_Dispositivos].[Valor de conversão de compras].&amp;[1.4283E3]"/>
        <member name="[Tabelas_Dispositivos].[Valor de conversão de compras].&amp;[1.4316E3]"/>
        <member name="[Tabelas_Dispositivos].[Valor de conversão de compras].&amp;[1.4851E2]"/>
        <member name="[Tabelas_Dispositivos].[Valor de conversão de compras].&amp;[1.5314E3]"/>
        <member name="[Tabelas_Dispositivos].[Valor de conversão de compras].&amp;[1.5719E2]"/>
        <member name="[Tabelas_Dispositivos].[Valor de conversão de compras].&amp;[1.6711E3]"/>
        <member name="[Tabelas_Dispositivos].[Valor de conversão de compras].&amp;[2.0243E3]"/>
        <member name="[Tabelas_Dispositivos].[Valor de conversão de compras].&amp;[2.2061E2]"/>
        <member name="[Tabelas_Dispositivos].[Valor de conversão de compras].&amp;[2.2836E3]"/>
        <member name="[Tabelas_Dispositivos].[Valor de conversão de compras].&amp;[2.7211E2]"/>
        <member name="[Tabelas_Dispositivos].[Valor de conversão de compras].&amp;[3.8181E2]"/>
        <member name="[Tabelas_Dispositivos].[Valor de conversão de compras].&amp;[4.5963E2]"/>
        <member name="[Tabelas_Dispositivos].[Valor de conversão de compras].&amp;[5.2501E2]"/>
        <member name="[Tabelas_Dispositivos].[Valor de conversão de compras].&amp;[5.5541E2]"/>
        <member name="[Tabelas_Dispositivos].[Valor de conversão de compras].&amp;[6.2531E2]"/>
        <member name="[Tabelas_Dispositivos].[Valor de conversão de compras].&amp;[7.1821E2]"/>
        <member name="[Tabelas_Dispositivos].[Valor de conversão de compras].&amp;[7.8051E2]"/>
        <member name="[Tabelas_Dispositivos].[Valor de conversão de compras].&amp;[8.3132E2]"/>
        <member name="[Tabelas_Dispositivos].[Valor de conversão de compras].&amp;[8.5359E2]"/>
        <member name="[Tabelas_Dispositivos].[Valor de conversão de compras].&amp;[9.0391E2]"/>
        <member name="[Tabelas_Dispositivos].[Valor de conversão de compras].&amp;[9.3431E2]"/>
        <member name="[Tabelas_Dispositivos].[Valor de conversão de compras].&amp;[9.3482E2]"/>
        <member name="[Tabelas_Dispositivos].[Valor de conversão de compras].&amp;[9.4901E2]"/>
        <member name="[Tabelas_Dispositivos].[Valor de conversão de compras].&amp;[9.7753E2]"/>
        <member name="[Tabelas_Dispositivos].[Valor de conversão de compras].&amp;[1.01371E3]"/>
        <member name="[Tabelas_Dispositivos].[Valor de conversão de compras].&amp;[1.02411E3]"/>
        <member name="[Tabelas_Dispositivos].[Valor de conversão de compras].&amp;[1.09001E3]"/>
        <member name="[Tabelas_Dispositivos].[Valor de conversão de compras].&amp;[1.17841E3]"/>
        <member name="[Tabelas_Dispositivos].[Valor de conversão de compras].&amp;[1.35541E3]"/>
        <member name="[Tabelas_Dispositivos].[Valor de conversão de compras].&amp;[1.51901E3]"/>
        <member name="[Tabelas_Dispositivos].[Valor de conversão de compras].&amp;[1.52461E3]"/>
        <member name="[Tabelas_Dispositivos].[Valor de conversão de compras].&amp;[1.55221E3]"/>
        <member name="[Tabelas_Dispositivos].[Valor de conversão de compras].&amp;[1.58451E3]"/>
        <member name="[Tabelas_Dispositivos].[Valor de conversão de compras].&amp;[1.67371E3]"/>
        <member name="[Tabelas_Dispositivos].[Valor de conversão de compras].&amp;[1.78011E3]"/>
        <member name="[Tabelas_Dispositivos].[Valor de conversão de compras].&amp;[1.78331E3]"/>
        <member name="[Tabelas_Dispositivos].[Valor de conversão de compras].&amp;[1.83762E3]"/>
        <member name="[Tabelas_Dispositivos].[Valor de conversão de compras].&amp;[1.91461E3]"/>
        <member name="[Tabelas_Dispositivos].[Valor de conversão de compras].&amp;[2.00451E3]"/>
        <member name="[Tabelas_Dispositivos].[Valor de conversão de compras].&amp;[2.01941E3]"/>
        <member name="[Tabelas_Dispositivos].[Valor de conversão de compras].&amp;[2.38353E3]"/>
        <member name="[Tabelas_Dispositivos].[Valor de conversão de compras].&amp;[2.88213E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a de Compr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s_Disposi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12588-AE91-49EC-86C4-9BA8C6B3A332}" name="Tabela dinâmica20" cacheId="7" applyNumberFormats="0" applyBorderFormats="0" applyFontFormats="0" applyPatternFormats="0" applyAlignmentFormats="0" applyWidthHeightFormats="1" dataCaption="Valores" tag="a52546a7-8142-4e0e-9265-24923e7c9eee" updatedVersion="8" minRefreshableVersion="3" useAutoFormatting="1" subtotalHiddenItems="1" itemPrintTitles="1" createdVersion="8" indent="0" outline="1" outlineData="1" multipleFieldFilters="0">
  <location ref="T5:V12" firstHeaderRow="0" firstDataRow="1" firstDataCol="1"/>
  <pivotFields count="4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a gasta (BRL)" fld="2" baseField="0" baseItem="0"/>
    <dataField name="Soma de Valor de conversão de compras" fld="3" baseField="0" baseItem="0"/>
  </dataFields>
  <formats count="1">
    <format dxfId="1">
      <pivotArea outline="0" collapsedLevelsAreSubtotals="1" fieldPosition="0"/>
    </format>
  </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4" level="1">
        <member name="[Tabelas_Dispositivos].[Valor de conversão de compras].&amp;[1.98E2]"/>
        <member name="[Tabelas_Dispositivos].[Valor de conversão de compras].&amp;[2.46E2]"/>
        <member name="[Tabelas_Dispositivos].[Valor de conversão de compras].&amp;[2.99E1]"/>
        <member name="[Tabelas_Dispositivos].[Valor de conversão de compras].&amp;[4.75E2]"/>
        <member name="[Tabelas_Dispositivos].[Valor de conversão de compras].&amp;[4.99E1]"/>
        <member name="[Tabelas_Dispositivos].[Valor de conversão de compras].&amp;[6.59E1]"/>
        <member name="[Tabelas_Dispositivos].[Valor de conversão de compras].&amp;[6.98E1]"/>
        <member name="[Tabelas_Dispositivos].[Valor de conversão de compras].&amp;[6.99E1]"/>
        <member name="[Tabelas_Dispositivos].[Valor de conversão de compras].&amp;[7.57E1]"/>
        <member name="[Tabelas_Dispositivos].[Valor de conversão de compras].&amp;[7.98E1]"/>
        <member name="[Tabelas_Dispositivos].[Valor de conversão de compras].&amp;[8.98E1]"/>
        <member name="[Tabelas_Dispositivos].[Valor de conversão de compras].&amp;[8.99E1]"/>
        <member name="[Tabelas_Dispositivos].[Valor de conversão de compras].&amp;[9.97E2]"/>
        <member name="[Tabelas_Dispositivos].[Valor de conversão de compras].&amp;[9.98E1]"/>
        <member name="[Tabelas_Dispositivos].[Valor de conversão de compras].&amp;[1.097E2]"/>
        <member name="[Tabelas_Dispositivos].[Valor de conversão de compras].&amp;[1.098E2]"/>
        <member name="[Tabelas_Dispositivos].[Valor de conversão de compras].&amp;[1.197E2]"/>
        <member name="[Tabelas_Dispositivos].[Valor de conversão de compras].&amp;[1.396E2]"/>
        <member name="[Tabelas_Dispositivos].[Valor de conversão de compras].&amp;[1.397E2]"/>
        <member name="[Tabelas_Dispositivos].[Valor de conversão de compras].&amp;[1.478E2]"/>
        <member name="[Tabelas_Dispositivos].[Valor de conversão de compras].&amp;[1.496E2]"/>
        <member name="[Tabelas_Dispositivos].[Valor de conversão de compras].&amp;[1.497E2]"/>
        <member name="[Tabelas_Dispositivos].[Valor de conversão de compras].&amp;[1.547E2]"/>
        <member name="[Tabelas_Dispositivos].[Valor de conversão de compras].&amp;[1.606E3]"/>
        <member name="[Tabelas_Dispositivos].[Valor de conversão de compras].&amp;[1.988E2]"/>
        <member name="[Tabelas_Dispositivos].[Valor de conversão de compras].&amp;[1.996E2]"/>
        <member name="[Tabelas_Dispositivos].[Valor de conversão de compras].&amp;[2.095E2]"/>
        <member name="[Tabelas_Dispositivos].[Valor de conversão de compras].&amp;[2.194E2]"/>
        <member name="[Tabelas_Dispositivos].[Valor de conversão de compras].&amp;[2.388E2]"/>
        <member name="[Tabelas_Dispositivos].[Valor de conversão de compras].&amp;[2.393E2]"/>
        <member name="[Tabelas_Dispositivos].[Valor de conversão de compras].&amp;[2.417E2]"/>
        <member name="[Tabelas_Dispositivos].[Valor de conversão de compras].&amp;[2.555E2]"/>
        <member name="[Tabelas_Dispositivos].[Valor de conversão de compras].&amp;[2.593E2]"/>
        <member name="[Tabelas_Dispositivos].[Valor de conversão de compras].&amp;[2.792E2]"/>
        <member name="[Tabelas_Dispositivos].[Valor de conversão de compras].&amp;[2.992E2]"/>
        <member name="[Tabelas_Dispositivos].[Valor de conversão de compras].&amp;[3.091E2]"/>
        <member name="[Tabelas_Dispositivos].[Valor de conversão de compras].&amp;[3.092E2]"/>
        <member name="[Tabelas_Dispositivos].[Valor de conversão de compras].&amp;[3.154E2]"/>
        <member name="[Tabelas_Dispositivos].[Valor de conversão de compras].&amp;[3.217E2]"/>
        <member name="[Tabelas_Dispositivos].[Valor de conversão de compras].&amp;[3.294E2]"/>
        <member name="[Tabelas_Dispositivos].[Valor de conversão de compras].&amp;[3.393E2]"/>
        <member name="[Tabelas_Dispositivos].[Valor de conversão de compras].&amp;[3.491E2]"/>
        <member name="[Tabelas_Dispositivos].[Valor de conversão de compras].&amp;[3.591E2]"/>
        <member name="[Tabelas_Dispositivos].[Valor de conversão de compras].&amp;[3.789E2]"/>
        <member name="[Tabelas_Dispositivos].[Valor de conversão de compras].&amp;[3.791E2]"/>
        <member name="[Tabelas_Dispositivos].[Valor de conversão de compras].&amp;[4.092E2]"/>
        <member name="[Tabelas_Dispositivos].[Valor de conversão de compras].&amp;[4.111E2]"/>
        <member name="[Tabelas_Dispositivos].[Valor de conversão de compras].&amp;[4.751E2]"/>
        <member name="[Tabelas_Dispositivos].[Valor de conversão de compras].&amp;[4.986E2]"/>
        <member name="[Tabelas_Dispositivos].[Valor de conversão de compras].&amp;[5.088E2]"/>
        <member name="[Tabelas_Dispositivos].[Valor de conversão de compras].&amp;[5.179E2]"/>
        <member name="[Tabelas_Dispositivos].[Valor de conversão de compras].&amp;[5.467E2]"/>
        <member name="[Tabelas_Dispositivos].[Valor de conversão de compras].&amp;[5.571E2]"/>
        <member name="[Tabelas_Dispositivos].[Valor de conversão de compras].&amp;[5.585E2]"/>
        <member name="[Tabelas_Dispositivos].[Valor de conversão de compras].&amp;[6.084E2]"/>
        <member name="[Tabelas_Dispositivos].[Valor de conversão de compras].&amp;[6.166E2]"/>
        <member name="[Tabelas_Dispositivos].[Valor de conversão de compras].&amp;[6.185E2]"/>
        <member name="[Tabelas_Dispositivos].[Valor de conversão de compras].&amp;[6.717E2]"/>
        <member name="[Tabelas_Dispositivos].[Valor de conversão de compras].&amp;[7.183E2]"/>
        <member name="[Tabelas_Dispositivos].[Valor de conversão de compras].&amp;[7.284E2]"/>
        <member name="[Tabelas_Dispositivos].[Valor de conversão de compras].&amp;[7.385E2]"/>
        <member name="[Tabelas_Dispositivos].[Valor de conversão de compras].&amp;[7.397E2]"/>
        <member name="[Tabelas_Dispositivos].[Valor de conversão de compras].&amp;[7.504E2]"/>
        <member name="[Tabelas_Dispositivos].[Valor de conversão de compras].&amp;[8.202E2]"/>
        <member name="[Tabelas_Dispositivos].[Valor de conversão de compras].&amp;[8.775E2]"/>
        <member name="[Tabelas_Dispositivos].[Valor de conversão de compras].&amp;[8.894E2]"/>
        <member name="[Tabelas_Dispositivos].[Valor de conversão de compras].&amp;[9.028E2]"/>
        <member name="[Tabelas_Dispositivos].[Valor de conversão de compras].&amp;[1.0273E3]"/>
        <member name="[Tabelas_Dispositivos].[Valor de conversão de compras].&amp;[1.0774E3]"/>
        <member name="[Tabelas_Dispositivos].[Valor de conversão de compras].&amp;[1.0809E3]"/>
        <member name="[Tabelas_Dispositivos].[Valor de conversão de compras].&amp;[1.1964E3]"/>
        <member name="[Tabelas_Dispositivos].[Valor de conversão de compras].&amp;[1.2069E3]"/>
        <member name="[Tabelas_Dispositivos].[Valor de conversão de compras].&amp;[1.4283E3]"/>
        <member name="[Tabelas_Dispositivos].[Valor de conversão de compras].&amp;[1.4316E3]"/>
        <member name="[Tabelas_Dispositivos].[Valor de conversão de compras].&amp;[1.4851E2]"/>
        <member name="[Tabelas_Dispositivos].[Valor de conversão de compras].&amp;[1.5314E3]"/>
        <member name="[Tabelas_Dispositivos].[Valor de conversão de compras].&amp;[1.5719E2]"/>
        <member name="[Tabelas_Dispositivos].[Valor de conversão de compras].&amp;[1.6711E3]"/>
        <member name="[Tabelas_Dispositivos].[Valor de conversão de compras].&amp;[2.0243E3]"/>
        <member name="[Tabelas_Dispositivos].[Valor de conversão de compras].&amp;[2.2061E2]"/>
        <member name="[Tabelas_Dispositivos].[Valor de conversão de compras].&amp;[2.2836E3]"/>
        <member name="[Tabelas_Dispositivos].[Valor de conversão de compras].&amp;[2.7211E2]"/>
        <member name="[Tabelas_Dispositivos].[Valor de conversão de compras].&amp;[3.8181E2]"/>
        <member name="[Tabelas_Dispositivos].[Valor de conversão de compras].&amp;[4.5963E2]"/>
        <member name="[Tabelas_Dispositivos].[Valor de conversão de compras].&amp;[5.2501E2]"/>
        <member name="[Tabelas_Dispositivos].[Valor de conversão de compras].&amp;[5.5541E2]"/>
        <member name="[Tabelas_Dispositivos].[Valor de conversão de compras].&amp;[6.2531E2]"/>
        <member name="[Tabelas_Dispositivos].[Valor de conversão de compras].&amp;[7.1821E2]"/>
        <member name="[Tabelas_Dispositivos].[Valor de conversão de compras].&amp;[7.8051E2]"/>
        <member name="[Tabelas_Dispositivos].[Valor de conversão de compras].&amp;[8.3132E2]"/>
        <member name="[Tabelas_Dispositivos].[Valor de conversão de compras].&amp;[8.5359E2]"/>
        <member name="[Tabelas_Dispositivos].[Valor de conversão de compras].&amp;[9.0391E2]"/>
        <member name="[Tabelas_Dispositivos].[Valor de conversão de compras].&amp;[9.3431E2]"/>
        <member name="[Tabelas_Dispositivos].[Valor de conversão de compras].&amp;[9.3482E2]"/>
        <member name="[Tabelas_Dispositivos].[Valor de conversão de compras].&amp;[9.4901E2]"/>
        <member name="[Tabelas_Dispositivos].[Valor de conversão de compras].&amp;[9.7753E2]"/>
        <member name="[Tabelas_Dispositivos].[Valor de conversão de compras].&amp;[1.01371E3]"/>
        <member name="[Tabelas_Dispositivos].[Valor de conversão de compras].&amp;[1.02411E3]"/>
        <member name="[Tabelas_Dispositivos].[Valor de conversão de compras].&amp;[1.09001E3]"/>
        <member name="[Tabelas_Dispositivos].[Valor de conversão de compras].&amp;[1.17841E3]"/>
        <member name="[Tabelas_Dispositivos].[Valor de conversão de compras].&amp;[1.35541E3]"/>
        <member name="[Tabelas_Dispositivos].[Valor de conversão de compras].&amp;[1.51901E3]"/>
        <member name="[Tabelas_Dispositivos].[Valor de conversão de compras].&amp;[1.52461E3]"/>
        <member name="[Tabelas_Dispositivos].[Valor de conversão de compras].&amp;[1.55221E3]"/>
        <member name="[Tabelas_Dispositivos].[Valor de conversão de compras].&amp;[1.58451E3]"/>
        <member name="[Tabelas_Dispositivos].[Valor de conversão de compras].&amp;[1.67371E3]"/>
        <member name="[Tabelas_Dispositivos].[Valor de conversão de compras].&amp;[1.78011E3]"/>
        <member name="[Tabelas_Dispositivos].[Valor de conversão de compras].&amp;[1.78331E3]"/>
        <member name="[Tabelas_Dispositivos].[Valor de conversão de compras].&amp;[1.83762E3]"/>
        <member name="[Tabelas_Dispositivos].[Valor de conversão de compras].&amp;[1.91461E3]"/>
        <member name="[Tabelas_Dispositivos].[Valor de conversão de compras].&amp;[2.00451E3]"/>
        <member name="[Tabelas_Dispositivos].[Valor de conversão de compras].&amp;[2.01941E3]"/>
        <member name="[Tabelas_Dispositivos].[Valor de conversão de compras].&amp;[2.38353E3]"/>
        <member name="[Tabelas_Dispositivos].[Valor de conversão de compras].&amp;[2.88213E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a de Compr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s_Dispositivos]"/>
        <x15:activeTabTopLevelEntity name="[Tabelas_Idade_e_Gener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89313-370A-4285-B465-6B666A8FD0BE}" name="Tabela dinâmica14" cacheId="1" dataOnRows="1" applyNumberFormats="0" applyBorderFormats="0" applyFontFormats="0" applyPatternFormats="0" applyAlignmentFormats="0" applyWidthHeightFormats="1" dataCaption="Valores" tag="823cab42-428b-4c2e-9ceb-00adb84a2b63" updatedVersion="8" minRefreshableVersion="3" useAutoFormatting="1" subtotalHiddenItems="1" itemPrintTitles="1" createdVersion="8" indent="0" outline="1" outlineData="1" multipleFieldFilters="0">
  <location ref="M5:N10" firstHeaderRow="1" firstDataRow="1" firstDataCol="1" rowPageCount="1" colPageCount="1"/>
  <pivotFields count="7"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1">
    <pageField fld="0" hier="1" name="[Tabelas_Dispositivos].[Plataforma do dispositivo].&amp;[All]" cap="All"/>
  </pageFields>
  <dataFields count="5">
    <dataField name="Soma de Cliques em links" fld="2" baseField="0" baseItem="0"/>
    <dataField name="Soma de Visualizações por página" fld="3" baseField="0" baseItem="0"/>
    <dataField name="Soma de Adicionados ao carrinho" fld="4" baseField="0" baseItem="0"/>
    <dataField name="Soma de Checkouts Iniciados" fld="5" baseField="0" baseItem="0"/>
    <dataField name="Soma de Compras" fld="6" baseField="0" baseItem="0"/>
  </dataFields>
  <formats count="1">
    <format dxfId="2">
      <pivotArea outline="0" collapsedLevelsAreSubtotals="1" fieldPosition="0"/>
    </format>
  </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4" level="1">
        <member name="[Tabelas_Dispositivos].[Valor de conversão de compras].&amp;[1.98E2]"/>
        <member name="[Tabelas_Dispositivos].[Valor de conversão de compras].&amp;[2.46E2]"/>
        <member name="[Tabelas_Dispositivos].[Valor de conversão de compras].&amp;[2.99E1]"/>
        <member name="[Tabelas_Dispositivos].[Valor de conversão de compras].&amp;[4.75E2]"/>
        <member name="[Tabelas_Dispositivos].[Valor de conversão de compras].&amp;[4.99E1]"/>
        <member name="[Tabelas_Dispositivos].[Valor de conversão de compras].&amp;[6.59E1]"/>
        <member name="[Tabelas_Dispositivos].[Valor de conversão de compras].&amp;[6.98E1]"/>
        <member name="[Tabelas_Dispositivos].[Valor de conversão de compras].&amp;[6.99E1]"/>
        <member name="[Tabelas_Dispositivos].[Valor de conversão de compras].&amp;[7.57E1]"/>
        <member name="[Tabelas_Dispositivos].[Valor de conversão de compras].&amp;[7.98E1]"/>
        <member name="[Tabelas_Dispositivos].[Valor de conversão de compras].&amp;[8.98E1]"/>
        <member name="[Tabelas_Dispositivos].[Valor de conversão de compras].&amp;[8.99E1]"/>
        <member name="[Tabelas_Dispositivos].[Valor de conversão de compras].&amp;[9.97E2]"/>
        <member name="[Tabelas_Dispositivos].[Valor de conversão de compras].&amp;[9.98E1]"/>
        <member name="[Tabelas_Dispositivos].[Valor de conversão de compras].&amp;[1.097E2]"/>
        <member name="[Tabelas_Dispositivos].[Valor de conversão de compras].&amp;[1.098E2]"/>
        <member name="[Tabelas_Dispositivos].[Valor de conversão de compras].&amp;[1.197E2]"/>
        <member name="[Tabelas_Dispositivos].[Valor de conversão de compras].&amp;[1.396E2]"/>
        <member name="[Tabelas_Dispositivos].[Valor de conversão de compras].&amp;[1.397E2]"/>
        <member name="[Tabelas_Dispositivos].[Valor de conversão de compras].&amp;[1.478E2]"/>
        <member name="[Tabelas_Dispositivos].[Valor de conversão de compras].&amp;[1.496E2]"/>
        <member name="[Tabelas_Dispositivos].[Valor de conversão de compras].&amp;[1.497E2]"/>
        <member name="[Tabelas_Dispositivos].[Valor de conversão de compras].&amp;[1.547E2]"/>
        <member name="[Tabelas_Dispositivos].[Valor de conversão de compras].&amp;[1.606E3]"/>
        <member name="[Tabelas_Dispositivos].[Valor de conversão de compras].&amp;[1.988E2]"/>
        <member name="[Tabelas_Dispositivos].[Valor de conversão de compras].&amp;[1.996E2]"/>
        <member name="[Tabelas_Dispositivos].[Valor de conversão de compras].&amp;[2.095E2]"/>
        <member name="[Tabelas_Dispositivos].[Valor de conversão de compras].&amp;[2.194E2]"/>
        <member name="[Tabelas_Dispositivos].[Valor de conversão de compras].&amp;[2.388E2]"/>
        <member name="[Tabelas_Dispositivos].[Valor de conversão de compras].&amp;[2.393E2]"/>
        <member name="[Tabelas_Dispositivos].[Valor de conversão de compras].&amp;[2.417E2]"/>
        <member name="[Tabelas_Dispositivos].[Valor de conversão de compras].&amp;[2.555E2]"/>
        <member name="[Tabelas_Dispositivos].[Valor de conversão de compras].&amp;[2.593E2]"/>
        <member name="[Tabelas_Dispositivos].[Valor de conversão de compras].&amp;[2.792E2]"/>
        <member name="[Tabelas_Dispositivos].[Valor de conversão de compras].&amp;[2.992E2]"/>
        <member name="[Tabelas_Dispositivos].[Valor de conversão de compras].&amp;[3.091E2]"/>
        <member name="[Tabelas_Dispositivos].[Valor de conversão de compras].&amp;[3.092E2]"/>
        <member name="[Tabelas_Dispositivos].[Valor de conversão de compras].&amp;[3.154E2]"/>
        <member name="[Tabelas_Dispositivos].[Valor de conversão de compras].&amp;[3.217E2]"/>
        <member name="[Tabelas_Dispositivos].[Valor de conversão de compras].&amp;[3.294E2]"/>
        <member name="[Tabelas_Dispositivos].[Valor de conversão de compras].&amp;[3.393E2]"/>
        <member name="[Tabelas_Dispositivos].[Valor de conversão de compras].&amp;[3.491E2]"/>
        <member name="[Tabelas_Dispositivos].[Valor de conversão de compras].&amp;[3.591E2]"/>
        <member name="[Tabelas_Dispositivos].[Valor de conversão de compras].&amp;[3.789E2]"/>
        <member name="[Tabelas_Dispositivos].[Valor de conversão de compras].&amp;[3.791E2]"/>
        <member name="[Tabelas_Dispositivos].[Valor de conversão de compras].&amp;[4.092E2]"/>
        <member name="[Tabelas_Dispositivos].[Valor de conversão de compras].&amp;[4.111E2]"/>
        <member name="[Tabelas_Dispositivos].[Valor de conversão de compras].&amp;[4.751E2]"/>
        <member name="[Tabelas_Dispositivos].[Valor de conversão de compras].&amp;[4.986E2]"/>
        <member name="[Tabelas_Dispositivos].[Valor de conversão de compras].&amp;[5.088E2]"/>
        <member name="[Tabelas_Dispositivos].[Valor de conversão de compras].&amp;[5.179E2]"/>
        <member name="[Tabelas_Dispositivos].[Valor de conversão de compras].&amp;[5.467E2]"/>
        <member name="[Tabelas_Dispositivos].[Valor de conversão de compras].&amp;[5.571E2]"/>
        <member name="[Tabelas_Dispositivos].[Valor de conversão de compras].&amp;[5.585E2]"/>
        <member name="[Tabelas_Dispositivos].[Valor de conversão de compras].&amp;[6.084E2]"/>
        <member name="[Tabelas_Dispositivos].[Valor de conversão de compras].&amp;[6.166E2]"/>
        <member name="[Tabelas_Dispositivos].[Valor de conversão de compras].&amp;[6.185E2]"/>
        <member name="[Tabelas_Dispositivos].[Valor de conversão de compras].&amp;[6.717E2]"/>
        <member name="[Tabelas_Dispositivos].[Valor de conversão de compras].&amp;[7.183E2]"/>
        <member name="[Tabelas_Dispositivos].[Valor de conversão de compras].&amp;[7.284E2]"/>
        <member name="[Tabelas_Dispositivos].[Valor de conversão de compras].&amp;[7.385E2]"/>
        <member name="[Tabelas_Dispositivos].[Valor de conversão de compras].&amp;[7.397E2]"/>
        <member name="[Tabelas_Dispositivos].[Valor de conversão de compras].&amp;[7.504E2]"/>
        <member name="[Tabelas_Dispositivos].[Valor de conversão de compras].&amp;[8.202E2]"/>
        <member name="[Tabelas_Dispositivos].[Valor de conversão de compras].&amp;[8.775E2]"/>
        <member name="[Tabelas_Dispositivos].[Valor de conversão de compras].&amp;[8.894E2]"/>
        <member name="[Tabelas_Dispositivos].[Valor de conversão de compras].&amp;[9.028E2]"/>
        <member name="[Tabelas_Dispositivos].[Valor de conversão de compras].&amp;[1.0273E3]"/>
        <member name="[Tabelas_Dispositivos].[Valor de conversão de compras].&amp;[1.0774E3]"/>
        <member name="[Tabelas_Dispositivos].[Valor de conversão de compras].&amp;[1.0809E3]"/>
        <member name="[Tabelas_Dispositivos].[Valor de conversão de compras].&amp;[1.1964E3]"/>
        <member name="[Tabelas_Dispositivos].[Valor de conversão de compras].&amp;[1.2069E3]"/>
        <member name="[Tabelas_Dispositivos].[Valor de conversão de compras].&amp;[1.4283E3]"/>
        <member name="[Tabelas_Dispositivos].[Valor de conversão de compras].&amp;[1.4316E3]"/>
        <member name="[Tabelas_Dispositivos].[Valor de conversão de compras].&amp;[1.4851E2]"/>
        <member name="[Tabelas_Dispositivos].[Valor de conversão de compras].&amp;[1.5314E3]"/>
        <member name="[Tabelas_Dispositivos].[Valor de conversão de compras].&amp;[1.5719E2]"/>
        <member name="[Tabelas_Dispositivos].[Valor de conversão de compras].&amp;[1.6711E3]"/>
        <member name="[Tabelas_Dispositivos].[Valor de conversão de compras].&amp;[2.0243E3]"/>
        <member name="[Tabelas_Dispositivos].[Valor de conversão de compras].&amp;[2.2061E2]"/>
        <member name="[Tabelas_Dispositivos].[Valor de conversão de compras].&amp;[2.2836E3]"/>
        <member name="[Tabelas_Dispositivos].[Valor de conversão de compras].&amp;[2.7211E2]"/>
        <member name="[Tabelas_Dispositivos].[Valor de conversão de compras].&amp;[3.8181E2]"/>
        <member name="[Tabelas_Dispositivos].[Valor de conversão de compras].&amp;[4.5963E2]"/>
        <member name="[Tabelas_Dispositivos].[Valor de conversão de compras].&amp;[5.2501E2]"/>
        <member name="[Tabelas_Dispositivos].[Valor de conversão de compras].&amp;[5.5541E2]"/>
        <member name="[Tabelas_Dispositivos].[Valor de conversão de compras].&amp;[6.2531E2]"/>
        <member name="[Tabelas_Dispositivos].[Valor de conversão de compras].&amp;[7.1821E2]"/>
        <member name="[Tabelas_Dispositivos].[Valor de conversão de compras].&amp;[7.8051E2]"/>
        <member name="[Tabelas_Dispositivos].[Valor de conversão de compras].&amp;[8.3132E2]"/>
        <member name="[Tabelas_Dispositivos].[Valor de conversão de compras].&amp;[8.5359E2]"/>
        <member name="[Tabelas_Dispositivos].[Valor de conversão de compras].&amp;[9.0391E2]"/>
        <member name="[Tabelas_Dispositivos].[Valor de conversão de compras].&amp;[9.3431E2]"/>
        <member name="[Tabelas_Dispositivos].[Valor de conversão de compras].&amp;[9.3482E2]"/>
        <member name="[Tabelas_Dispositivos].[Valor de conversão de compras].&amp;[9.4901E2]"/>
        <member name="[Tabelas_Dispositivos].[Valor de conversão de compras].&amp;[9.7753E2]"/>
        <member name="[Tabelas_Dispositivos].[Valor de conversão de compras].&amp;[1.01371E3]"/>
        <member name="[Tabelas_Dispositivos].[Valor de conversão de compras].&amp;[1.02411E3]"/>
        <member name="[Tabelas_Dispositivos].[Valor de conversão de compras].&amp;[1.09001E3]"/>
        <member name="[Tabelas_Dispositivos].[Valor de conversão de compras].&amp;[1.17841E3]"/>
        <member name="[Tabelas_Dispositivos].[Valor de conversão de compras].&amp;[1.35541E3]"/>
        <member name="[Tabelas_Dispositivos].[Valor de conversão de compras].&amp;[1.51901E3]"/>
        <member name="[Tabelas_Dispositivos].[Valor de conversão de compras].&amp;[1.52461E3]"/>
        <member name="[Tabelas_Dispositivos].[Valor de conversão de compras].&amp;[1.55221E3]"/>
        <member name="[Tabelas_Dispositivos].[Valor de conversão de compras].&amp;[1.58451E3]"/>
        <member name="[Tabelas_Dispositivos].[Valor de conversão de compras].&amp;[1.67371E3]"/>
        <member name="[Tabelas_Dispositivos].[Valor de conversão de compras].&amp;[1.78011E3]"/>
        <member name="[Tabelas_Dispositivos].[Valor de conversão de compras].&amp;[1.78331E3]"/>
        <member name="[Tabelas_Dispositivos].[Valor de conversão de compras].&amp;[1.83762E3]"/>
        <member name="[Tabelas_Dispositivos].[Valor de conversão de compras].&amp;[1.91461E3]"/>
        <member name="[Tabelas_Dispositivos].[Valor de conversão de compras].&amp;[2.00451E3]"/>
        <member name="[Tabelas_Dispositivos].[Valor de conversão de compras].&amp;[2.01941E3]"/>
        <member name="[Tabelas_Dispositivos].[Valor de conversão de compras].&amp;[2.38353E3]"/>
        <member name="[Tabelas_Dispositivos].[Valor de conversão de compras].&amp;[2.88213E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a de Compr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s_Disposi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65D7A-C8F6-42EB-9BF8-2E98C5F72554}" name="Tabela dinâmica13" cacheId="2" applyNumberFormats="0" applyBorderFormats="0" applyFontFormats="0" applyPatternFormats="0" applyAlignmentFormats="0" applyWidthHeightFormats="1" dataCaption="Valores" tag="1072f544-f4b4-4a6a-b9d4-ce8ab0bc3cf6" updatedVersion="8" minRefreshableVersion="3" useAutoFormatting="1" subtotalHiddenItems="1" itemPrintTitles="1" createdVersion="8" indent="0" outline="1" outlineData="1" multipleFieldFilters="0">
  <location ref="J5:K6" firstHeaderRow="0" firstDataRow="1" firstDataCol="0" rowPageCount="1" colPageCount="1"/>
  <pivotFields count="4"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0" hier="1" name="[Tabelas_Dispositivos].[Plataforma do dispositivo].&amp;[All]" cap="All"/>
  </pageFields>
  <dataFields count="2">
    <dataField name="Soma de Quantia gasta (BRL)" fld="2" baseField="0" baseItem="0"/>
    <dataField name="Soma de Cliques em links" fld="3" baseField="0" baseItem="0"/>
  </dataFields>
  <formats count="1">
    <format dxfId="3">
      <pivotArea outline="0" collapsedLevelsAreSubtotals="1" fieldPosition="0"/>
    </format>
  </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4" level="1">
        <member name="[Tabelas_Dispositivos].[Valor de conversão de compras].&amp;[1.98E2]"/>
        <member name="[Tabelas_Dispositivos].[Valor de conversão de compras].&amp;[2.46E2]"/>
        <member name="[Tabelas_Dispositivos].[Valor de conversão de compras].&amp;[2.99E1]"/>
        <member name="[Tabelas_Dispositivos].[Valor de conversão de compras].&amp;[4.75E2]"/>
        <member name="[Tabelas_Dispositivos].[Valor de conversão de compras].&amp;[4.99E1]"/>
        <member name="[Tabelas_Dispositivos].[Valor de conversão de compras].&amp;[6.59E1]"/>
        <member name="[Tabelas_Dispositivos].[Valor de conversão de compras].&amp;[6.98E1]"/>
        <member name="[Tabelas_Dispositivos].[Valor de conversão de compras].&amp;[6.99E1]"/>
        <member name="[Tabelas_Dispositivos].[Valor de conversão de compras].&amp;[7.57E1]"/>
        <member name="[Tabelas_Dispositivos].[Valor de conversão de compras].&amp;[7.98E1]"/>
        <member name="[Tabelas_Dispositivos].[Valor de conversão de compras].&amp;[8.98E1]"/>
        <member name="[Tabelas_Dispositivos].[Valor de conversão de compras].&amp;[8.99E1]"/>
        <member name="[Tabelas_Dispositivos].[Valor de conversão de compras].&amp;[9.97E2]"/>
        <member name="[Tabelas_Dispositivos].[Valor de conversão de compras].&amp;[9.98E1]"/>
        <member name="[Tabelas_Dispositivos].[Valor de conversão de compras].&amp;[1.097E2]"/>
        <member name="[Tabelas_Dispositivos].[Valor de conversão de compras].&amp;[1.098E2]"/>
        <member name="[Tabelas_Dispositivos].[Valor de conversão de compras].&amp;[1.197E2]"/>
        <member name="[Tabelas_Dispositivos].[Valor de conversão de compras].&amp;[1.396E2]"/>
        <member name="[Tabelas_Dispositivos].[Valor de conversão de compras].&amp;[1.397E2]"/>
        <member name="[Tabelas_Dispositivos].[Valor de conversão de compras].&amp;[1.478E2]"/>
        <member name="[Tabelas_Dispositivos].[Valor de conversão de compras].&amp;[1.496E2]"/>
        <member name="[Tabelas_Dispositivos].[Valor de conversão de compras].&amp;[1.497E2]"/>
        <member name="[Tabelas_Dispositivos].[Valor de conversão de compras].&amp;[1.547E2]"/>
        <member name="[Tabelas_Dispositivos].[Valor de conversão de compras].&amp;[1.606E3]"/>
        <member name="[Tabelas_Dispositivos].[Valor de conversão de compras].&amp;[1.988E2]"/>
        <member name="[Tabelas_Dispositivos].[Valor de conversão de compras].&amp;[1.996E2]"/>
        <member name="[Tabelas_Dispositivos].[Valor de conversão de compras].&amp;[2.095E2]"/>
        <member name="[Tabelas_Dispositivos].[Valor de conversão de compras].&amp;[2.194E2]"/>
        <member name="[Tabelas_Dispositivos].[Valor de conversão de compras].&amp;[2.388E2]"/>
        <member name="[Tabelas_Dispositivos].[Valor de conversão de compras].&amp;[2.393E2]"/>
        <member name="[Tabelas_Dispositivos].[Valor de conversão de compras].&amp;[2.417E2]"/>
        <member name="[Tabelas_Dispositivos].[Valor de conversão de compras].&amp;[2.555E2]"/>
        <member name="[Tabelas_Dispositivos].[Valor de conversão de compras].&amp;[2.593E2]"/>
        <member name="[Tabelas_Dispositivos].[Valor de conversão de compras].&amp;[2.792E2]"/>
        <member name="[Tabelas_Dispositivos].[Valor de conversão de compras].&amp;[2.992E2]"/>
        <member name="[Tabelas_Dispositivos].[Valor de conversão de compras].&amp;[3.091E2]"/>
        <member name="[Tabelas_Dispositivos].[Valor de conversão de compras].&amp;[3.092E2]"/>
        <member name="[Tabelas_Dispositivos].[Valor de conversão de compras].&amp;[3.154E2]"/>
        <member name="[Tabelas_Dispositivos].[Valor de conversão de compras].&amp;[3.217E2]"/>
        <member name="[Tabelas_Dispositivos].[Valor de conversão de compras].&amp;[3.294E2]"/>
        <member name="[Tabelas_Dispositivos].[Valor de conversão de compras].&amp;[3.393E2]"/>
        <member name="[Tabelas_Dispositivos].[Valor de conversão de compras].&amp;[3.491E2]"/>
        <member name="[Tabelas_Dispositivos].[Valor de conversão de compras].&amp;[3.591E2]"/>
        <member name="[Tabelas_Dispositivos].[Valor de conversão de compras].&amp;[3.789E2]"/>
        <member name="[Tabelas_Dispositivos].[Valor de conversão de compras].&amp;[3.791E2]"/>
        <member name="[Tabelas_Dispositivos].[Valor de conversão de compras].&amp;[4.092E2]"/>
        <member name="[Tabelas_Dispositivos].[Valor de conversão de compras].&amp;[4.111E2]"/>
        <member name="[Tabelas_Dispositivos].[Valor de conversão de compras].&amp;[4.751E2]"/>
        <member name="[Tabelas_Dispositivos].[Valor de conversão de compras].&amp;[4.986E2]"/>
        <member name="[Tabelas_Dispositivos].[Valor de conversão de compras].&amp;[5.088E2]"/>
        <member name="[Tabelas_Dispositivos].[Valor de conversão de compras].&amp;[5.179E2]"/>
        <member name="[Tabelas_Dispositivos].[Valor de conversão de compras].&amp;[5.467E2]"/>
        <member name="[Tabelas_Dispositivos].[Valor de conversão de compras].&amp;[5.571E2]"/>
        <member name="[Tabelas_Dispositivos].[Valor de conversão de compras].&amp;[5.585E2]"/>
        <member name="[Tabelas_Dispositivos].[Valor de conversão de compras].&amp;[6.084E2]"/>
        <member name="[Tabelas_Dispositivos].[Valor de conversão de compras].&amp;[6.166E2]"/>
        <member name="[Tabelas_Dispositivos].[Valor de conversão de compras].&amp;[6.185E2]"/>
        <member name="[Tabelas_Dispositivos].[Valor de conversão de compras].&amp;[6.717E2]"/>
        <member name="[Tabelas_Dispositivos].[Valor de conversão de compras].&amp;[7.183E2]"/>
        <member name="[Tabelas_Dispositivos].[Valor de conversão de compras].&amp;[7.284E2]"/>
        <member name="[Tabelas_Dispositivos].[Valor de conversão de compras].&amp;[7.385E2]"/>
        <member name="[Tabelas_Dispositivos].[Valor de conversão de compras].&amp;[7.397E2]"/>
        <member name="[Tabelas_Dispositivos].[Valor de conversão de compras].&amp;[7.504E2]"/>
        <member name="[Tabelas_Dispositivos].[Valor de conversão de compras].&amp;[8.202E2]"/>
        <member name="[Tabelas_Dispositivos].[Valor de conversão de compras].&amp;[8.775E2]"/>
        <member name="[Tabelas_Dispositivos].[Valor de conversão de compras].&amp;[8.894E2]"/>
        <member name="[Tabelas_Dispositivos].[Valor de conversão de compras].&amp;[9.028E2]"/>
        <member name="[Tabelas_Dispositivos].[Valor de conversão de compras].&amp;[1.0273E3]"/>
        <member name="[Tabelas_Dispositivos].[Valor de conversão de compras].&amp;[1.0774E3]"/>
        <member name="[Tabelas_Dispositivos].[Valor de conversão de compras].&amp;[1.0809E3]"/>
        <member name="[Tabelas_Dispositivos].[Valor de conversão de compras].&amp;[1.1964E3]"/>
        <member name="[Tabelas_Dispositivos].[Valor de conversão de compras].&amp;[1.2069E3]"/>
        <member name="[Tabelas_Dispositivos].[Valor de conversão de compras].&amp;[1.4283E3]"/>
        <member name="[Tabelas_Dispositivos].[Valor de conversão de compras].&amp;[1.4316E3]"/>
        <member name="[Tabelas_Dispositivos].[Valor de conversão de compras].&amp;[1.4851E2]"/>
        <member name="[Tabelas_Dispositivos].[Valor de conversão de compras].&amp;[1.5314E3]"/>
        <member name="[Tabelas_Dispositivos].[Valor de conversão de compras].&amp;[1.5719E2]"/>
        <member name="[Tabelas_Dispositivos].[Valor de conversão de compras].&amp;[1.6711E3]"/>
        <member name="[Tabelas_Dispositivos].[Valor de conversão de compras].&amp;[2.0243E3]"/>
        <member name="[Tabelas_Dispositivos].[Valor de conversão de compras].&amp;[2.2061E2]"/>
        <member name="[Tabelas_Dispositivos].[Valor de conversão de compras].&amp;[2.2836E3]"/>
        <member name="[Tabelas_Dispositivos].[Valor de conversão de compras].&amp;[2.7211E2]"/>
        <member name="[Tabelas_Dispositivos].[Valor de conversão de compras].&amp;[3.8181E2]"/>
        <member name="[Tabelas_Dispositivos].[Valor de conversão de compras].&amp;[4.5963E2]"/>
        <member name="[Tabelas_Dispositivos].[Valor de conversão de compras].&amp;[5.2501E2]"/>
        <member name="[Tabelas_Dispositivos].[Valor de conversão de compras].&amp;[5.5541E2]"/>
        <member name="[Tabelas_Dispositivos].[Valor de conversão de compras].&amp;[6.2531E2]"/>
        <member name="[Tabelas_Dispositivos].[Valor de conversão de compras].&amp;[7.1821E2]"/>
        <member name="[Tabelas_Dispositivos].[Valor de conversão de compras].&amp;[7.8051E2]"/>
        <member name="[Tabelas_Dispositivos].[Valor de conversão de compras].&amp;[8.3132E2]"/>
        <member name="[Tabelas_Dispositivos].[Valor de conversão de compras].&amp;[8.5359E2]"/>
        <member name="[Tabelas_Dispositivos].[Valor de conversão de compras].&amp;[9.0391E2]"/>
        <member name="[Tabelas_Dispositivos].[Valor de conversão de compras].&amp;[9.3431E2]"/>
        <member name="[Tabelas_Dispositivos].[Valor de conversão de compras].&amp;[9.3482E2]"/>
        <member name="[Tabelas_Dispositivos].[Valor de conversão de compras].&amp;[9.4901E2]"/>
        <member name="[Tabelas_Dispositivos].[Valor de conversão de compras].&amp;[9.7753E2]"/>
        <member name="[Tabelas_Dispositivos].[Valor de conversão de compras].&amp;[1.01371E3]"/>
        <member name="[Tabelas_Dispositivos].[Valor de conversão de compras].&amp;[1.02411E3]"/>
        <member name="[Tabelas_Dispositivos].[Valor de conversão de compras].&amp;[1.09001E3]"/>
        <member name="[Tabelas_Dispositivos].[Valor de conversão de compras].&amp;[1.17841E3]"/>
        <member name="[Tabelas_Dispositivos].[Valor de conversão de compras].&amp;[1.35541E3]"/>
        <member name="[Tabelas_Dispositivos].[Valor de conversão de compras].&amp;[1.51901E3]"/>
        <member name="[Tabelas_Dispositivos].[Valor de conversão de compras].&amp;[1.52461E3]"/>
        <member name="[Tabelas_Dispositivos].[Valor de conversão de compras].&amp;[1.55221E3]"/>
        <member name="[Tabelas_Dispositivos].[Valor de conversão de compras].&amp;[1.58451E3]"/>
        <member name="[Tabelas_Dispositivos].[Valor de conversão de compras].&amp;[1.67371E3]"/>
        <member name="[Tabelas_Dispositivos].[Valor de conversão de compras].&amp;[1.78011E3]"/>
        <member name="[Tabelas_Dispositivos].[Valor de conversão de compras].&amp;[1.78331E3]"/>
        <member name="[Tabelas_Dispositivos].[Valor de conversão de compras].&amp;[1.83762E3]"/>
        <member name="[Tabelas_Dispositivos].[Valor de conversão de compras].&amp;[1.91461E3]"/>
        <member name="[Tabelas_Dispositivos].[Valor de conversão de compras].&amp;[2.00451E3]"/>
        <member name="[Tabelas_Dispositivos].[Valor de conversão de compras].&amp;[2.01941E3]"/>
        <member name="[Tabelas_Dispositivos].[Valor de conversão de compras].&amp;[2.38353E3]"/>
        <member name="[Tabelas_Dispositivos].[Valor de conversão de compras].&amp;[2.88213E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a de Compr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s_Disposi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EACE9-63D6-4F75-A80D-967B6BB60F27}" name="Tabela dinâmica11" cacheId="4" applyNumberFormats="0" applyBorderFormats="0" applyFontFormats="0" applyPatternFormats="0" applyAlignmentFormats="0" applyWidthHeightFormats="1" dataCaption="Valores" tag="5ac36a3f-56ce-47fd-972e-1726d57544c0" updatedVersion="8" minRefreshableVersion="3" useAutoFormatting="1" subtotalHiddenItems="1" itemPrintTitles="1" createdVersion="8" indent="0" outline="1" outlineData="1" multipleFieldFilters="0">
  <location ref="D5:D6" firstHeaderRow="1" firstDataRow="1" firstDataCol="0" rowPageCount="1" colPageCount="1"/>
  <pivotFields count="3"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0" hier="1" name="[Tabelas_Dispositivos].[Plataforma do dispositivo].&amp;[All]" cap="All"/>
  </pageFields>
  <dataFields count="1">
    <dataField name="Soma de Valor de conversão de compras" fld="2" baseField="0" baseItem="0"/>
  </dataFields>
  <formats count="1">
    <format dxfId="4">
      <pivotArea outline="0" collapsedLevelsAreSubtotals="1" fieldPosition="0"/>
    </format>
  </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4" level="1">
        <member name="[Tabelas_Dispositivos].[Valor de conversão de compras].&amp;[1.98E2]"/>
        <member name="[Tabelas_Dispositivos].[Valor de conversão de compras].&amp;[2.46E2]"/>
        <member name="[Tabelas_Dispositivos].[Valor de conversão de compras].&amp;[2.99E1]"/>
        <member name="[Tabelas_Dispositivos].[Valor de conversão de compras].&amp;[4.75E2]"/>
        <member name="[Tabelas_Dispositivos].[Valor de conversão de compras].&amp;[4.99E1]"/>
        <member name="[Tabelas_Dispositivos].[Valor de conversão de compras].&amp;[6.59E1]"/>
        <member name="[Tabelas_Dispositivos].[Valor de conversão de compras].&amp;[6.98E1]"/>
        <member name="[Tabelas_Dispositivos].[Valor de conversão de compras].&amp;[6.99E1]"/>
        <member name="[Tabelas_Dispositivos].[Valor de conversão de compras].&amp;[7.57E1]"/>
        <member name="[Tabelas_Dispositivos].[Valor de conversão de compras].&amp;[7.98E1]"/>
        <member name="[Tabelas_Dispositivos].[Valor de conversão de compras].&amp;[8.98E1]"/>
        <member name="[Tabelas_Dispositivos].[Valor de conversão de compras].&amp;[8.99E1]"/>
        <member name="[Tabelas_Dispositivos].[Valor de conversão de compras].&amp;[9.97E2]"/>
        <member name="[Tabelas_Dispositivos].[Valor de conversão de compras].&amp;[9.98E1]"/>
        <member name="[Tabelas_Dispositivos].[Valor de conversão de compras].&amp;[1.097E2]"/>
        <member name="[Tabelas_Dispositivos].[Valor de conversão de compras].&amp;[1.098E2]"/>
        <member name="[Tabelas_Dispositivos].[Valor de conversão de compras].&amp;[1.197E2]"/>
        <member name="[Tabelas_Dispositivos].[Valor de conversão de compras].&amp;[1.396E2]"/>
        <member name="[Tabelas_Dispositivos].[Valor de conversão de compras].&amp;[1.397E2]"/>
        <member name="[Tabelas_Dispositivos].[Valor de conversão de compras].&amp;[1.478E2]"/>
        <member name="[Tabelas_Dispositivos].[Valor de conversão de compras].&amp;[1.496E2]"/>
        <member name="[Tabelas_Dispositivos].[Valor de conversão de compras].&amp;[1.497E2]"/>
        <member name="[Tabelas_Dispositivos].[Valor de conversão de compras].&amp;[1.547E2]"/>
        <member name="[Tabelas_Dispositivos].[Valor de conversão de compras].&amp;[1.606E3]"/>
        <member name="[Tabelas_Dispositivos].[Valor de conversão de compras].&amp;[1.988E2]"/>
        <member name="[Tabelas_Dispositivos].[Valor de conversão de compras].&amp;[1.996E2]"/>
        <member name="[Tabelas_Dispositivos].[Valor de conversão de compras].&amp;[2.095E2]"/>
        <member name="[Tabelas_Dispositivos].[Valor de conversão de compras].&amp;[2.194E2]"/>
        <member name="[Tabelas_Dispositivos].[Valor de conversão de compras].&amp;[2.388E2]"/>
        <member name="[Tabelas_Dispositivos].[Valor de conversão de compras].&amp;[2.393E2]"/>
        <member name="[Tabelas_Dispositivos].[Valor de conversão de compras].&amp;[2.417E2]"/>
        <member name="[Tabelas_Dispositivos].[Valor de conversão de compras].&amp;[2.555E2]"/>
        <member name="[Tabelas_Dispositivos].[Valor de conversão de compras].&amp;[2.593E2]"/>
        <member name="[Tabelas_Dispositivos].[Valor de conversão de compras].&amp;[2.792E2]"/>
        <member name="[Tabelas_Dispositivos].[Valor de conversão de compras].&amp;[2.992E2]"/>
        <member name="[Tabelas_Dispositivos].[Valor de conversão de compras].&amp;[3.091E2]"/>
        <member name="[Tabelas_Dispositivos].[Valor de conversão de compras].&amp;[3.092E2]"/>
        <member name="[Tabelas_Dispositivos].[Valor de conversão de compras].&amp;[3.154E2]"/>
        <member name="[Tabelas_Dispositivos].[Valor de conversão de compras].&amp;[3.217E2]"/>
        <member name="[Tabelas_Dispositivos].[Valor de conversão de compras].&amp;[3.294E2]"/>
        <member name="[Tabelas_Dispositivos].[Valor de conversão de compras].&amp;[3.393E2]"/>
        <member name="[Tabelas_Dispositivos].[Valor de conversão de compras].&amp;[3.491E2]"/>
        <member name="[Tabelas_Dispositivos].[Valor de conversão de compras].&amp;[3.591E2]"/>
        <member name="[Tabelas_Dispositivos].[Valor de conversão de compras].&amp;[3.789E2]"/>
        <member name="[Tabelas_Dispositivos].[Valor de conversão de compras].&amp;[3.791E2]"/>
        <member name="[Tabelas_Dispositivos].[Valor de conversão de compras].&amp;[4.092E2]"/>
        <member name="[Tabelas_Dispositivos].[Valor de conversão de compras].&amp;[4.111E2]"/>
        <member name="[Tabelas_Dispositivos].[Valor de conversão de compras].&amp;[4.751E2]"/>
        <member name="[Tabelas_Dispositivos].[Valor de conversão de compras].&amp;[4.986E2]"/>
        <member name="[Tabelas_Dispositivos].[Valor de conversão de compras].&amp;[5.088E2]"/>
        <member name="[Tabelas_Dispositivos].[Valor de conversão de compras].&amp;[5.179E2]"/>
        <member name="[Tabelas_Dispositivos].[Valor de conversão de compras].&amp;[5.467E2]"/>
        <member name="[Tabelas_Dispositivos].[Valor de conversão de compras].&amp;[5.571E2]"/>
        <member name="[Tabelas_Dispositivos].[Valor de conversão de compras].&amp;[5.585E2]"/>
        <member name="[Tabelas_Dispositivos].[Valor de conversão de compras].&amp;[6.084E2]"/>
        <member name="[Tabelas_Dispositivos].[Valor de conversão de compras].&amp;[6.166E2]"/>
        <member name="[Tabelas_Dispositivos].[Valor de conversão de compras].&amp;[6.185E2]"/>
        <member name="[Tabelas_Dispositivos].[Valor de conversão de compras].&amp;[6.717E2]"/>
        <member name="[Tabelas_Dispositivos].[Valor de conversão de compras].&amp;[7.183E2]"/>
        <member name="[Tabelas_Dispositivos].[Valor de conversão de compras].&amp;[7.284E2]"/>
        <member name="[Tabelas_Dispositivos].[Valor de conversão de compras].&amp;[7.385E2]"/>
        <member name="[Tabelas_Dispositivos].[Valor de conversão de compras].&amp;[7.397E2]"/>
        <member name="[Tabelas_Dispositivos].[Valor de conversão de compras].&amp;[7.504E2]"/>
        <member name="[Tabelas_Dispositivos].[Valor de conversão de compras].&amp;[8.202E2]"/>
        <member name="[Tabelas_Dispositivos].[Valor de conversão de compras].&amp;[8.775E2]"/>
        <member name="[Tabelas_Dispositivos].[Valor de conversão de compras].&amp;[8.894E2]"/>
        <member name="[Tabelas_Dispositivos].[Valor de conversão de compras].&amp;[9.028E2]"/>
        <member name="[Tabelas_Dispositivos].[Valor de conversão de compras].&amp;[1.0273E3]"/>
        <member name="[Tabelas_Dispositivos].[Valor de conversão de compras].&amp;[1.0774E3]"/>
        <member name="[Tabelas_Dispositivos].[Valor de conversão de compras].&amp;[1.0809E3]"/>
        <member name="[Tabelas_Dispositivos].[Valor de conversão de compras].&amp;[1.1964E3]"/>
        <member name="[Tabelas_Dispositivos].[Valor de conversão de compras].&amp;[1.2069E3]"/>
        <member name="[Tabelas_Dispositivos].[Valor de conversão de compras].&amp;[1.4283E3]"/>
        <member name="[Tabelas_Dispositivos].[Valor de conversão de compras].&amp;[1.4316E3]"/>
        <member name="[Tabelas_Dispositivos].[Valor de conversão de compras].&amp;[1.4851E2]"/>
        <member name="[Tabelas_Dispositivos].[Valor de conversão de compras].&amp;[1.5314E3]"/>
        <member name="[Tabelas_Dispositivos].[Valor de conversão de compras].&amp;[1.5719E2]"/>
        <member name="[Tabelas_Dispositivos].[Valor de conversão de compras].&amp;[1.6711E3]"/>
        <member name="[Tabelas_Dispositivos].[Valor de conversão de compras].&amp;[2.0243E3]"/>
        <member name="[Tabelas_Dispositivos].[Valor de conversão de compras].&amp;[2.2061E2]"/>
        <member name="[Tabelas_Dispositivos].[Valor de conversão de compras].&amp;[2.2836E3]"/>
        <member name="[Tabelas_Dispositivos].[Valor de conversão de compras].&amp;[2.7211E2]"/>
        <member name="[Tabelas_Dispositivos].[Valor de conversão de compras].&amp;[3.8181E2]"/>
        <member name="[Tabelas_Dispositivos].[Valor de conversão de compras].&amp;[4.5963E2]"/>
        <member name="[Tabelas_Dispositivos].[Valor de conversão de compras].&amp;[5.2501E2]"/>
        <member name="[Tabelas_Dispositivos].[Valor de conversão de compras].&amp;[5.5541E2]"/>
        <member name="[Tabelas_Dispositivos].[Valor de conversão de compras].&amp;[6.2531E2]"/>
        <member name="[Tabelas_Dispositivos].[Valor de conversão de compras].&amp;[7.1821E2]"/>
        <member name="[Tabelas_Dispositivos].[Valor de conversão de compras].&amp;[7.8051E2]"/>
        <member name="[Tabelas_Dispositivos].[Valor de conversão de compras].&amp;[8.3132E2]"/>
        <member name="[Tabelas_Dispositivos].[Valor de conversão de compras].&amp;[8.5359E2]"/>
        <member name="[Tabelas_Dispositivos].[Valor de conversão de compras].&amp;[9.0391E2]"/>
        <member name="[Tabelas_Dispositivos].[Valor de conversão de compras].&amp;[9.3431E2]"/>
        <member name="[Tabelas_Dispositivos].[Valor de conversão de compras].&amp;[9.3482E2]"/>
        <member name="[Tabelas_Dispositivos].[Valor de conversão de compras].&amp;[9.4901E2]"/>
        <member name="[Tabelas_Dispositivos].[Valor de conversão de compras].&amp;[9.7753E2]"/>
        <member name="[Tabelas_Dispositivos].[Valor de conversão de compras].&amp;[1.01371E3]"/>
        <member name="[Tabelas_Dispositivos].[Valor de conversão de compras].&amp;[1.02411E3]"/>
        <member name="[Tabelas_Dispositivos].[Valor de conversão de compras].&amp;[1.09001E3]"/>
        <member name="[Tabelas_Dispositivos].[Valor de conversão de compras].&amp;[1.17841E3]"/>
        <member name="[Tabelas_Dispositivos].[Valor de conversão de compras].&amp;[1.35541E3]"/>
        <member name="[Tabelas_Dispositivos].[Valor de conversão de compras].&amp;[1.51901E3]"/>
        <member name="[Tabelas_Dispositivos].[Valor de conversão de compras].&amp;[1.52461E3]"/>
        <member name="[Tabelas_Dispositivos].[Valor de conversão de compras].&amp;[1.55221E3]"/>
        <member name="[Tabelas_Dispositivos].[Valor de conversão de compras].&amp;[1.58451E3]"/>
        <member name="[Tabelas_Dispositivos].[Valor de conversão de compras].&amp;[1.67371E3]"/>
        <member name="[Tabelas_Dispositivos].[Valor de conversão de compras].&amp;[1.78011E3]"/>
        <member name="[Tabelas_Dispositivos].[Valor de conversão de compras].&amp;[1.78331E3]"/>
        <member name="[Tabelas_Dispositivos].[Valor de conversão de compras].&amp;[1.83762E3]"/>
        <member name="[Tabelas_Dispositivos].[Valor de conversão de compras].&amp;[1.91461E3]"/>
        <member name="[Tabelas_Dispositivos].[Valor de conversão de compras].&amp;[2.00451E3]"/>
        <member name="[Tabelas_Dispositivos].[Valor de conversão de compras].&amp;[2.01941E3]"/>
        <member name="[Tabelas_Dispositivos].[Valor de conversão de compras].&amp;[2.38353E3]"/>
        <member name="[Tabelas_Dispositivos].[Valor de conversão de compras].&amp;[2.88213E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a de Compr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s_Disposi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146F5-49DB-4348-94EC-F01A3782CC4D}" name="Tabela dinâmica24" cacheId="8" applyNumberFormats="0" applyBorderFormats="0" applyFontFormats="0" applyPatternFormats="0" applyAlignmentFormats="0" applyWidthHeightFormats="1" dataCaption="Valores" tag="7e7a5f8a-99fa-403d-992a-ce4a5bd1a773" updatedVersion="8" minRefreshableVersion="3" useAutoFormatting="1" subtotalHiddenItems="1" itemPrintTitles="1" createdVersion="8" indent="0" outline="1" outlineData="1" multipleFieldFilters="0" chartFormat="9">
  <location ref="AB5:AC37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pageFields count="1">
    <pageField fld="0" hier="1" name="[Tabelas_Dispositivos].[Plataforma do dispositivo].&amp;[All]" cap="All"/>
  </pageFields>
  <dataFields count="1">
    <dataField name="Soma de Valor de conversão de compras" fld="2" baseField="0" baseItem="0"/>
  </dataFields>
  <formats count="1">
    <format dxfId="5">
      <pivotArea outline="0" collapsedLevelsAreSubtotals="1" fieldPosition="0"/>
    </format>
  </formats>
  <chartFormats count="1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4" level="1">
        <member name="[Tabelas_Dispositivos].[Valor de conversão de compras].&amp;[1.98E2]"/>
        <member name="[Tabelas_Dispositivos].[Valor de conversão de compras].&amp;[2.46E2]"/>
        <member name="[Tabelas_Dispositivos].[Valor de conversão de compras].&amp;[2.99E1]"/>
        <member name="[Tabelas_Dispositivos].[Valor de conversão de compras].&amp;[4.75E2]"/>
        <member name="[Tabelas_Dispositivos].[Valor de conversão de compras].&amp;[4.99E1]"/>
        <member name="[Tabelas_Dispositivos].[Valor de conversão de compras].&amp;[6.59E1]"/>
        <member name="[Tabelas_Dispositivos].[Valor de conversão de compras].&amp;[6.98E1]"/>
        <member name="[Tabelas_Dispositivos].[Valor de conversão de compras].&amp;[6.99E1]"/>
        <member name="[Tabelas_Dispositivos].[Valor de conversão de compras].&amp;[7.57E1]"/>
        <member name="[Tabelas_Dispositivos].[Valor de conversão de compras].&amp;[7.98E1]"/>
        <member name="[Tabelas_Dispositivos].[Valor de conversão de compras].&amp;[8.98E1]"/>
        <member name="[Tabelas_Dispositivos].[Valor de conversão de compras].&amp;[8.99E1]"/>
        <member name="[Tabelas_Dispositivos].[Valor de conversão de compras].&amp;[9.97E2]"/>
        <member name="[Tabelas_Dispositivos].[Valor de conversão de compras].&amp;[9.98E1]"/>
        <member name="[Tabelas_Dispositivos].[Valor de conversão de compras].&amp;[1.097E2]"/>
        <member name="[Tabelas_Dispositivos].[Valor de conversão de compras].&amp;[1.098E2]"/>
        <member name="[Tabelas_Dispositivos].[Valor de conversão de compras].&amp;[1.197E2]"/>
        <member name="[Tabelas_Dispositivos].[Valor de conversão de compras].&amp;[1.396E2]"/>
        <member name="[Tabelas_Dispositivos].[Valor de conversão de compras].&amp;[1.397E2]"/>
        <member name="[Tabelas_Dispositivos].[Valor de conversão de compras].&amp;[1.478E2]"/>
        <member name="[Tabelas_Dispositivos].[Valor de conversão de compras].&amp;[1.496E2]"/>
        <member name="[Tabelas_Dispositivos].[Valor de conversão de compras].&amp;[1.497E2]"/>
        <member name="[Tabelas_Dispositivos].[Valor de conversão de compras].&amp;[1.547E2]"/>
        <member name="[Tabelas_Dispositivos].[Valor de conversão de compras].&amp;[1.606E3]"/>
        <member name="[Tabelas_Dispositivos].[Valor de conversão de compras].&amp;[1.988E2]"/>
        <member name="[Tabelas_Dispositivos].[Valor de conversão de compras].&amp;[1.996E2]"/>
        <member name="[Tabelas_Dispositivos].[Valor de conversão de compras].&amp;[2.095E2]"/>
        <member name="[Tabelas_Dispositivos].[Valor de conversão de compras].&amp;[2.194E2]"/>
        <member name="[Tabelas_Dispositivos].[Valor de conversão de compras].&amp;[2.388E2]"/>
        <member name="[Tabelas_Dispositivos].[Valor de conversão de compras].&amp;[2.393E2]"/>
        <member name="[Tabelas_Dispositivos].[Valor de conversão de compras].&amp;[2.417E2]"/>
        <member name="[Tabelas_Dispositivos].[Valor de conversão de compras].&amp;[2.555E2]"/>
        <member name="[Tabelas_Dispositivos].[Valor de conversão de compras].&amp;[2.593E2]"/>
        <member name="[Tabelas_Dispositivos].[Valor de conversão de compras].&amp;[2.792E2]"/>
        <member name="[Tabelas_Dispositivos].[Valor de conversão de compras].&amp;[2.992E2]"/>
        <member name="[Tabelas_Dispositivos].[Valor de conversão de compras].&amp;[3.091E2]"/>
        <member name="[Tabelas_Dispositivos].[Valor de conversão de compras].&amp;[3.092E2]"/>
        <member name="[Tabelas_Dispositivos].[Valor de conversão de compras].&amp;[3.154E2]"/>
        <member name="[Tabelas_Dispositivos].[Valor de conversão de compras].&amp;[3.217E2]"/>
        <member name="[Tabelas_Dispositivos].[Valor de conversão de compras].&amp;[3.294E2]"/>
        <member name="[Tabelas_Dispositivos].[Valor de conversão de compras].&amp;[3.393E2]"/>
        <member name="[Tabelas_Dispositivos].[Valor de conversão de compras].&amp;[3.491E2]"/>
        <member name="[Tabelas_Dispositivos].[Valor de conversão de compras].&amp;[3.591E2]"/>
        <member name="[Tabelas_Dispositivos].[Valor de conversão de compras].&amp;[3.789E2]"/>
        <member name="[Tabelas_Dispositivos].[Valor de conversão de compras].&amp;[3.791E2]"/>
        <member name="[Tabelas_Dispositivos].[Valor de conversão de compras].&amp;[4.092E2]"/>
        <member name="[Tabelas_Dispositivos].[Valor de conversão de compras].&amp;[4.111E2]"/>
        <member name="[Tabelas_Dispositivos].[Valor de conversão de compras].&amp;[4.751E2]"/>
        <member name="[Tabelas_Dispositivos].[Valor de conversão de compras].&amp;[4.986E2]"/>
        <member name="[Tabelas_Dispositivos].[Valor de conversão de compras].&amp;[5.088E2]"/>
        <member name="[Tabelas_Dispositivos].[Valor de conversão de compras].&amp;[5.179E2]"/>
        <member name="[Tabelas_Dispositivos].[Valor de conversão de compras].&amp;[5.467E2]"/>
        <member name="[Tabelas_Dispositivos].[Valor de conversão de compras].&amp;[5.571E2]"/>
        <member name="[Tabelas_Dispositivos].[Valor de conversão de compras].&amp;[5.585E2]"/>
        <member name="[Tabelas_Dispositivos].[Valor de conversão de compras].&amp;[6.084E2]"/>
        <member name="[Tabelas_Dispositivos].[Valor de conversão de compras].&amp;[6.166E2]"/>
        <member name="[Tabelas_Dispositivos].[Valor de conversão de compras].&amp;[6.185E2]"/>
        <member name="[Tabelas_Dispositivos].[Valor de conversão de compras].&amp;[6.717E2]"/>
        <member name="[Tabelas_Dispositivos].[Valor de conversão de compras].&amp;[7.183E2]"/>
        <member name="[Tabelas_Dispositivos].[Valor de conversão de compras].&amp;[7.284E2]"/>
        <member name="[Tabelas_Dispositivos].[Valor de conversão de compras].&amp;[7.385E2]"/>
        <member name="[Tabelas_Dispositivos].[Valor de conversão de compras].&amp;[7.397E2]"/>
        <member name="[Tabelas_Dispositivos].[Valor de conversão de compras].&amp;[7.504E2]"/>
        <member name="[Tabelas_Dispositivos].[Valor de conversão de compras].&amp;[8.202E2]"/>
        <member name="[Tabelas_Dispositivos].[Valor de conversão de compras].&amp;[8.775E2]"/>
        <member name="[Tabelas_Dispositivos].[Valor de conversão de compras].&amp;[8.894E2]"/>
        <member name="[Tabelas_Dispositivos].[Valor de conversão de compras].&amp;[9.028E2]"/>
        <member name="[Tabelas_Dispositivos].[Valor de conversão de compras].&amp;[1.0273E3]"/>
        <member name="[Tabelas_Dispositivos].[Valor de conversão de compras].&amp;[1.0774E3]"/>
        <member name="[Tabelas_Dispositivos].[Valor de conversão de compras].&amp;[1.0809E3]"/>
        <member name="[Tabelas_Dispositivos].[Valor de conversão de compras].&amp;[1.1964E3]"/>
        <member name="[Tabelas_Dispositivos].[Valor de conversão de compras].&amp;[1.2069E3]"/>
        <member name="[Tabelas_Dispositivos].[Valor de conversão de compras].&amp;[1.4283E3]"/>
        <member name="[Tabelas_Dispositivos].[Valor de conversão de compras].&amp;[1.4316E3]"/>
        <member name="[Tabelas_Dispositivos].[Valor de conversão de compras].&amp;[1.4851E2]"/>
        <member name="[Tabelas_Dispositivos].[Valor de conversão de compras].&amp;[1.5314E3]"/>
        <member name="[Tabelas_Dispositivos].[Valor de conversão de compras].&amp;[1.5719E2]"/>
        <member name="[Tabelas_Dispositivos].[Valor de conversão de compras].&amp;[1.6711E3]"/>
        <member name="[Tabelas_Dispositivos].[Valor de conversão de compras].&amp;[2.0243E3]"/>
        <member name="[Tabelas_Dispositivos].[Valor de conversão de compras].&amp;[2.2061E2]"/>
        <member name="[Tabelas_Dispositivos].[Valor de conversão de compras].&amp;[2.2836E3]"/>
        <member name="[Tabelas_Dispositivos].[Valor de conversão de compras].&amp;[2.7211E2]"/>
        <member name="[Tabelas_Dispositivos].[Valor de conversão de compras].&amp;[3.8181E2]"/>
        <member name="[Tabelas_Dispositivos].[Valor de conversão de compras].&amp;[4.5963E2]"/>
        <member name="[Tabelas_Dispositivos].[Valor de conversão de compras].&amp;[5.2501E2]"/>
        <member name="[Tabelas_Dispositivos].[Valor de conversão de compras].&amp;[5.5541E2]"/>
        <member name="[Tabelas_Dispositivos].[Valor de conversão de compras].&amp;[6.2531E2]"/>
        <member name="[Tabelas_Dispositivos].[Valor de conversão de compras].&amp;[7.1821E2]"/>
        <member name="[Tabelas_Dispositivos].[Valor de conversão de compras].&amp;[7.8051E2]"/>
        <member name="[Tabelas_Dispositivos].[Valor de conversão de compras].&amp;[8.3132E2]"/>
        <member name="[Tabelas_Dispositivos].[Valor de conversão de compras].&amp;[8.5359E2]"/>
        <member name="[Tabelas_Dispositivos].[Valor de conversão de compras].&amp;[9.0391E2]"/>
        <member name="[Tabelas_Dispositivos].[Valor de conversão de compras].&amp;[9.3431E2]"/>
        <member name="[Tabelas_Dispositivos].[Valor de conversão de compras].&amp;[9.3482E2]"/>
        <member name="[Tabelas_Dispositivos].[Valor de conversão de compras].&amp;[9.4901E2]"/>
        <member name="[Tabelas_Dispositivos].[Valor de conversão de compras].&amp;[9.7753E2]"/>
        <member name="[Tabelas_Dispositivos].[Valor de conversão de compras].&amp;[1.01371E3]"/>
        <member name="[Tabelas_Dispositivos].[Valor de conversão de compras].&amp;[1.02411E3]"/>
        <member name="[Tabelas_Dispositivos].[Valor de conversão de compras].&amp;[1.09001E3]"/>
        <member name="[Tabelas_Dispositivos].[Valor de conversão de compras].&amp;[1.17841E3]"/>
        <member name="[Tabelas_Dispositivos].[Valor de conversão de compras].&amp;[1.35541E3]"/>
        <member name="[Tabelas_Dispositivos].[Valor de conversão de compras].&amp;[1.51901E3]"/>
        <member name="[Tabelas_Dispositivos].[Valor de conversão de compras].&amp;[1.52461E3]"/>
        <member name="[Tabelas_Dispositivos].[Valor de conversão de compras].&amp;[1.55221E3]"/>
        <member name="[Tabelas_Dispositivos].[Valor de conversão de compras].&amp;[1.58451E3]"/>
        <member name="[Tabelas_Dispositivos].[Valor de conversão de compras].&amp;[1.67371E3]"/>
        <member name="[Tabelas_Dispositivos].[Valor de conversão de compras].&amp;[1.78011E3]"/>
        <member name="[Tabelas_Dispositivos].[Valor de conversão de compras].&amp;[1.78331E3]"/>
        <member name="[Tabelas_Dispositivos].[Valor de conversão de compras].&amp;[1.83762E3]"/>
        <member name="[Tabelas_Dispositivos].[Valor de conversão de compras].&amp;[1.91461E3]"/>
        <member name="[Tabelas_Dispositivos].[Valor de conversão de compras].&amp;[2.00451E3]"/>
        <member name="[Tabelas_Dispositivos].[Valor de conversão de compras].&amp;[2.01941E3]"/>
        <member name="[Tabelas_Dispositivos].[Valor de conversão de compras].&amp;[2.38353E3]"/>
        <member name="[Tabelas_Dispositivos].[Valor de conversão de compras].&amp;[2.88213E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a de Compr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s_Disposi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73E67-A7F1-4881-BC4F-479F7E0F74D5}" name="Tabela dinâmica10" cacheId="5" applyNumberFormats="0" applyBorderFormats="0" applyFontFormats="0" applyPatternFormats="0" applyAlignmentFormats="0" applyWidthHeightFormats="1" dataCaption="Valores" tag="1d5a86c4-3d68-463c-b25c-638b68d86d48" updatedVersion="8" minRefreshableVersion="3" useAutoFormatting="1" subtotalHiddenItems="1" itemPrintTitles="1" createdVersion="8" indent="0" outline="1" outlineData="1" multipleFieldFilters="0">
  <location ref="A5:A6" firstHeaderRow="1" firstDataRow="1" firstDataCol="0" rowPageCount="1" colPageCount="1"/>
  <pivotFields count="2"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0" hier="1" name="[Tabelas_Dispositivos].[Plataforma do dispositivo].&amp;[All]" cap="All"/>
  </pageFields>
  <dataFields count="1">
    <dataField name="Soma de Compras" fld="1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a de Compr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s_Disposi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F21E4-34EC-4CBB-8FA6-7F150E148477}" name="Tabela dinâmica19" cacheId="0" applyNumberFormats="0" applyBorderFormats="0" applyFontFormats="0" applyPatternFormats="0" applyAlignmentFormats="0" applyWidthHeightFormats="1" dataCaption="Valores" tag="748c7073-dace-451a-b21b-e433998754d3" updatedVersion="8" minRefreshableVersion="3" useAutoFormatting="1" subtotalHiddenItems="1" itemPrintTitles="1" createdVersion="8" indent="0" outline="1" outlineData="1" multipleFieldFilters="0">
  <location ref="P5:R9" firstHeaderRow="0" firstDataRow="1" firstDataCol="1" rowPageCount="2" colPageCount="1"/>
  <pivotFields count="6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2" name="[Tabelas_Dispositivos].[Colocação].&amp;[All]" cap="All"/>
    <pageField fld="3" hier="3" name="[Tabelas_Dispositivos].[Plataforma].&amp;[All]" cap="All"/>
  </pageFields>
  <dataFields count="2">
    <dataField name="Soma de Valor de conversão de compras" fld="2" baseField="0" baseItem="0" numFmtId="44"/>
    <dataField name="Soma de Compras" fld="5" baseField="0" baseItem="0" numFmtId="1"/>
  </dataFields>
  <formats count="2">
    <format dxfId="7">
      <pivotArea outline="0" collapsedLevelsAreSubtotals="1" fieldPosition="0"/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47">
    <pivotHierarchy dragToData="1"/>
    <pivotHierarchy dragToData="1"/>
    <pivotHierarchy dragToData="1"/>
    <pivotHierarchy multipleItemSelectionAllowed="1" dragToData="1">
      <members count="1" level="1">
        <member name="[Tabelas_Dispositivos].[Plataforma].&amp;[Al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4" level="1">
        <member name="[Tabelas_Dispositivos].[Valor de conversão de compras].&amp;[1.98E2]"/>
        <member name="[Tabelas_Dispositivos].[Valor de conversão de compras].&amp;[2.46E2]"/>
        <member name="[Tabelas_Dispositivos].[Valor de conversão de compras].&amp;[2.99E1]"/>
        <member name="[Tabelas_Dispositivos].[Valor de conversão de compras].&amp;[4.75E2]"/>
        <member name="[Tabelas_Dispositivos].[Valor de conversão de compras].&amp;[4.99E1]"/>
        <member name="[Tabelas_Dispositivos].[Valor de conversão de compras].&amp;[6.59E1]"/>
        <member name="[Tabelas_Dispositivos].[Valor de conversão de compras].&amp;[6.98E1]"/>
        <member name="[Tabelas_Dispositivos].[Valor de conversão de compras].&amp;[6.99E1]"/>
        <member name="[Tabelas_Dispositivos].[Valor de conversão de compras].&amp;[7.57E1]"/>
        <member name="[Tabelas_Dispositivos].[Valor de conversão de compras].&amp;[7.98E1]"/>
        <member name="[Tabelas_Dispositivos].[Valor de conversão de compras].&amp;[8.98E1]"/>
        <member name="[Tabelas_Dispositivos].[Valor de conversão de compras].&amp;[8.99E1]"/>
        <member name="[Tabelas_Dispositivos].[Valor de conversão de compras].&amp;[9.97E2]"/>
        <member name="[Tabelas_Dispositivos].[Valor de conversão de compras].&amp;[9.98E1]"/>
        <member name="[Tabelas_Dispositivos].[Valor de conversão de compras].&amp;[1.097E2]"/>
        <member name="[Tabelas_Dispositivos].[Valor de conversão de compras].&amp;[1.098E2]"/>
        <member name="[Tabelas_Dispositivos].[Valor de conversão de compras].&amp;[1.197E2]"/>
        <member name="[Tabelas_Dispositivos].[Valor de conversão de compras].&amp;[1.396E2]"/>
        <member name="[Tabelas_Dispositivos].[Valor de conversão de compras].&amp;[1.397E2]"/>
        <member name="[Tabelas_Dispositivos].[Valor de conversão de compras].&amp;[1.478E2]"/>
        <member name="[Tabelas_Dispositivos].[Valor de conversão de compras].&amp;[1.496E2]"/>
        <member name="[Tabelas_Dispositivos].[Valor de conversão de compras].&amp;[1.497E2]"/>
        <member name="[Tabelas_Dispositivos].[Valor de conversão de compras].&amp;[1.547E2]"/>
        <member name="[Tabelas_Dispositivos].[Valor de conversão de compras].&amp;[1.606E3]"/>
        <member name="[Tabelas_Dispositivos].[Valor de conversão de compras].&amp;[1.988E2]"/>
        <member name="[Tabelas_Dispositivos].[Valor de conversão de compras].&amp;[1.996E2]"/>
        <member name="[Tabelas_Dispositivos].[Valor de conversão de compras].&amp;[2.095E2]"/>
        <member name="[Tabelas_Dispositivos].[Valor de conversão de compras].&amp;[2.194E2]"/>
        <member name="[Tabelas_Dispositivos].[Valor de conversão de compras].&amp;[2.388E2]"/>
        <member name="[Tabelas_Dispositivos].[Valor de conversão de compras].&amp;[2.393E2]"/>
        <member name="[Tabelas_Dispositivos].[Valor de conversão de compras].&amp;[2.417E2]"/>
        <member name="[Tabelas_Dispositivos].[Valor de conversão de compras].&amp;[2.555E2]"/>
        <member name="[Tabelas_Dispositivos].[Valor de conversão de compras].&amp;[2.593E2]"/>
        <member name="[Tabelas_Dispositivos].[Valor de conversão de compras].&amp;[2.792E2]"/>
        <member name="[Tabelas_Dispositivos].[Valor de conversão de compras].&amp;[2.992E2]"/>
        <member name="[Tabelas_Dispositivos].[Valor de conversão de compras].&amp;[3.091E2]"/>
        <member name="[Tabelas_Dispositivos].[Valor de conversão de compras].&amp;[3.092E2]"/>
        <member name="[Tabelas_Dispositivos].[Valor de conversão de compras].&amp;[3.154E2]"/>
        <member name="[Tabelas_Dispositivos].[Valor de conversão de compras].&amp;[3.217E2]"/>
        <member name="[Tabelas_Dispositivos].[Valor de conversão de compras].&amp;[3.294E2]"/>
        <member name="[Tabelas_Dispositivos].[Valor de conversão de compras].&amp;[3.393E2]"/>
        <member name="[Tabelas_Dispositivos].[Valor de conversão de compras].&amp;[3.491E2]"/>
        <member name="[Tabelas_Dispositivos].[Valor de conversão de compras].&amp;[3.591E2]"/>
        <member name="[Tabelas_Dispositivos].[Valor de conversão de compras].&amp;[3.789E2]"/>
        <member name="[Tabelas_Dispositivos].[Valor de conversão de compras].&amp;[3.791E2]"/>
        <member name="[Tabelas_Dispositivos].[Valor de conversão de compras].&amp;[4.092E2]"/>
        <member name="[Tabelas_Dispositivos].[Valor de conversão de compras].&amp;[4.111E2]"/>
        <member name="[Tabelas_Dispositivos].[Valor de conversão de compras].&amp;[4.751E2]"/>
        <member name="[Tabelas_Dispositivos].[Valor de conversão de compras].&amp;[4.986E2]"/>
        <member name="[Tabelas_Dispositivos].[Valor de conversão de compras].&amp;[5.088E2]"/>
        <member name="[Tabelas_Dispositivos].[Valor de conversão de compras].&amp;[5.179E2]"/>
        <member name="[Tabelas_Dispositivos].[Valor de conversão de compras].&amp;[5.467E2]"/>
        <member name="[Tabelas_Dispositivos].[Valor de conversão de compras].&amp;[5.571E2]"/>
        <member name="[Tabelas_Dispositivos].[Valor de conversão de compras].&amp;[5.585E2]"/>
        <member name="[Tabelas_Dispositivos].[Valor de conversão de compras].&amp;[6.084E2]"/>
        <member name="[Tabelas_Dispositivos].[Valor de conversão de compras].&amp;[6.166E2]"/>
        <member name="[Tabelas_Dispositivos].[Valor de conversão de compras].&amp;[6.185E2]"/>
        <member name="[Tabelas_Dispositivos].[Valor de conversão de compras].&amp;[6.717E2]"/>
        <member name="[Tabelas_Dispositivos].[Valor de conversão de compras].&amp;[7.183E2]"/>
        <member name="[Tabelas_Dispositivos].[Valor de conversão de compras].&amp;[7.284E2]"/>
        <member name="[Tabelas_Dispositivos].[Valor de conversão de compras].&amp;[7.385E2]"/>
        <member name="[Tabelas_Dispositivos].[Valor de conversão de compras].&amp;[7.397E2]"/>
        <member name="[Tabelas_Dispositivos].[Valor de conversão de compras].&amp;[7.504E2]"/>
        <member name="[Tabelas_Dispositivos].[Valor de conversão de compras].&amp;[8.202E2]"/>
        <member name="[Tabelas_Dispositivos].[Valor de conversão de compras].&amp;[8.775E2]"/>
        <member name="[Tabelas_Dispositivos].[Valor de conversão de compras].&amp;[8.894E2]"/>
        <member name="[Tabelas_Dispositivos].[Valor de conversão de compras].&amp;[9.028E2]"/>
        <member name="[Tabelas_Dispositivos].[Valor de conversão de compras].&amp;[1.0273E3]"/>
        <member name="[Tabelas_Dispositivos].[Valor de conversão de compras].&amp;[1.0774E3]"/>
        <member name="[Tabelas_Dispositivos].[Valor de conversão de compras].&amp;[1.0809E3]"/>
        <member name="[Tabelas_Dispositivos].[Valor de conversão de compras].&amp;[1.1964E3]"/>
        <member name="[Tabelas_Dispositivos].[Valor de conversão de compras].&amp;[1.2069E3]"/>
        <member name="[Tabelas_Dispositivos].[Valor de conversão de compras].&amp;[1.4283E3]"/>
        <member name="[Tabelas_Dispositivos].[Valor de conversão de compras].&amp;[1.4316E3]"/>
        <member name="[Tabelas_Dispositivos].[Valor de conversão de compras].&amp;[1.4851E2]"/>
        <member name="[Tabelas_Dispositivos].[Valor de conversão de compras].&amp;[1.5314E3]"/>
        <member name="[Tabelas_Dispositivos].[Valor de conversão de compras].&amp;[1.5719E2]"/>
        <member name="[Tabelas_Dispositivos].[Valor de conversão de compras].&amp;[1.6711E3]"/>
        <member name="[Tabelas_Dispositivos].[Valor de conversão de compras].&amp;[2.0243E3]"/>
        <member name="[Tabelas_Dispositivos].[Valor de conversão de compras].&amp;[2.2061E2]"/>
        <member name="[Tabelas_Dispositivos].[Valor de conversão de compras].&amp;[2.2836E3]"/>
        <member name="[Tabelas_Dispositivos].[Valor de conversão de compras].&amp;[2.7211E2]"/>
        <member name="[Tabelas_Dispositivos].[Valor de conversão de compras].&amp;[3.8181E2]"/>
        <member name="[Tabelas_Dispositivos].[Valor de conversão de compras].&amp;[4.5963E2]"/>
        <member name="[Tabelas_Dispositivos].[Valor de conversão de compras].&amp;[5.2501E2]"/>
        <member name="[Tabelas_Dispositivos].[Valor de conversão de compras].&amp;[5.5541E2]"/>
        <member name="[Tabelas_Dispositivos].[Valor de conversão de compras].&amp;[6.2531E2]"/>
        <member name="[Tabelas_Dispositivos].[Valor de conversão de compras].&amp;[7.1821E2]"/>
        <member name="[Tabelas_Dispositivos].[Valor de conversão de compras].&amp;[7.8051E2]"/>
        <member name="[Tabelas_Dispositivos].[Valor de conversão de compras].&amp;[8.3132E2]"/>
        <member name="[Tabelas_Dispositivos].[Valor de conversão de compras].&amp;[8.5359E2]"/>
        <member name="[Tabelas_Dispositivos].[Valor de conversão de compras].&amp;[9.0391E2]"/>
        <member name="[Tabelas_Dispositivos].[Valor de conversão de compras].&amp;[9.3431E2]"/>
        <member name="[Tabelas_Dispositivos].[Valor de conversão de compras].&amp;[9.3482E2]"/>
        <member name="[Tabelas_Dispositivos].[Valor de conversão de compras].&amp;[9.4901E2]"/>
        <member name="[Tabelas_Dispositivos].[Valor de conversão de compras].&amp;[9.7753E2]"/>
        <member name="[Tabelas_Dispositivos].[Valor de conversão de compras].&amp;[1.01371E3]"/>
        <member name="[Tabelas_Dispositivos].[Valor de conversão de compras].&amp;[1.02411E3]"/>
        <member name="[Tabelas_Dispositivos].[Valor de conversão de compras].&amp;[1.09001E3]"/>
        <member name="[Tabelas_Dispositivos].[Valor de conversão de compras].&amp;[1.17841E3]"/>
        <member name="[Tabelas_Dispositivos].[Valor de conversão de compras].&amp;[1.35541E3]"/>
        <member name="[Tabelas_Dispositivos].[Valor de conversão de compras].&amp;[1.51901E3]"/>
        <member name="[Tabelas_Dispositivos].[Valor de conversão de compras].&amp;[1.52461E3]"/>
        <member name="[Tabelas_Dispositivos].[Valor de conversão de compras].&amp;[1.55221E3]"/>
        <member name="[Tabelas_Dispositivos].[Valor de conversão de compras].&amp;[1.58451E3]"/>
        <member name="[Tabelas_Dispositivos].[Valor de conversão de compras].&amp;[1.67371E3]"/>
        <member name="[Tabelas_Dispositivos].[Valor de conversão de compras].&amp;[1.78011E3]"/>
        <member name="[Tabelas_Dispositivos].[Valor de conversão de compras].&amp;[1.78331E3]"/>
        <member name="[Tabelas_Dispositivos].[Valor de conversão de compras].&amp;[1.83762E3]"/>
        <member name="[Tabelas_Dispositivos].[Valor de conversão de compras].&amp;[1.91461E3]"/>
        <member name="[Tabelas_Dispositivos].[Valor de conversão de compras].&amp;[2.00451E3]"/>
        <member name="[Tabelas_Dispositivos].[Valor de conversão de compras].&amp;[2.01941E3]"/>
        <member name="[Tabelas_Dispositivos].[Valor de conversão de compras].&amp;[2.38353E3]"/>
        <member name="[Tabelas_Dispositivos].[Valor de conversão de compras].&amp;[2.88213E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a de Compr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s_Disposi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217B1-015A-41C0-A793-040A8A0E46C4}" name="Tabela dinâmica21" cacheId="6" applyNumberFormats="0" applyBorderFormats="0" applyFontFormats="0" applyPatternFormats="0" applyAlignmentFormats="0" applyWidthHeightFormats="1" dataCaption="Valores" tag="bcb92e39-4c08-4008-9b0e-835cc1562f76" updatedVersion="8" minRefreshableVersion="3" useAutoFormatting="1" subtotalHiddenItems="1" itemPrintTitles="1" createdVersion="8" indent="0" outline="1" outlineData="1" multipleFieldFilters="0">
  <location ref="X5:Z9" firstHeaderRow="0" firstDataRow="1" firstDataCol="1"/>
  <pivotFields count="4"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a gasta (BRL)" fld="1" baseField="0" baseItem="0"/>
    <dataField name="Soma de Valor de conversão de compras" fld="2" baseField="0" baseItem="0"/>
  </dataFields>
  <formats count="1">
    <format dxfId="8">
      <pivotArea outline="0" collapsedLevelsAreSubtotals="1" fieldPosition="0"/>
    </format>
  </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4" level="1">
        <member name="[Tabelas_Dispositivos].[Valor de conversão de compras].&amp;[1.98E2]"/>
        <member name="[Tabelas_Dispositivos].[Valor de conversão de compras].&amp;[2.46E2]"/>
        <member name="[Tabelas_Dispositivos].[Valor de conversão de compras].&amp;[2.99E1]"/>
        <member name="[Tabelas_Dispositivos].[Valor de conversão de compras].&amp;[4.75E2]"/>
        <member name="[Tabelas_Dispositivos].[Valor de conversão de compras].&amp;[4.99E1]"/>
        <member name="[Tabelas_Dispositivos].[Valor de conversão de compras].&amp;[6.59E1]"/>
        <member name="[Tabelas_Dispositivos].[Valor de conversão de compras].&amp;[6.98E1]"/>
        <member name="[Tabelas_Dispositivos].[Valor de conversão de compras].&amp;[6.99E1]"/>
        <member name="[Tabelas_Dispositivos].[Valor de conversão de compras].&amp;[7.57E1]"/>
        <member name="[Tabelas_Dispositivos].[Valor de conversão de compras].&amp;[7.98E1]"/>
        <member name="[Tabelas_Dispositivos].[Valor de conversão de compras].&amp;[8.98E1]"/>
        <member name="[Tabelas_Dispositivos].[Valor de conversão de compras].&amp;[8.99E1]"/>
        <member name="[Tabelas_Dispositivos].[Valor de conversão de compras].&amp;[9.97E2]"/>
        <member name="[Tabelas_Dispositivos].[Valor de conversão de compras].&amp;[9.98E1]"/>
        <member name="[Tabelas_Dispositivos].[Valor de conversão de compras].&amp;[1.097E2]"/>
        <member name="[Tabelas_Dispositivos].[Valor de conversão de compras].&amp;[1.098E2]"/>
        <member name="[Tabelas_Dispositivos].[Valor de conversão de compras].&amp;[1.197E2]"/>
        <member name="[Tabelas_Dispositivos].[Valor de conversão de compras].&amp;[1.396E2]"/>
        <member name="[Tabelas_Dispositivos].[Valor de conversão de compras].&amp;[1.397E2]"/>
        <member name="[Tabelas_Dispositivos].[Valor de conversão de compras].&amp;[1.478E2]"/>
        <member name="[Tabelas_Dispositivos].[Valor de conversão de compras].&amp;[1.496E2]"/>
        <member name="[Tabelas_Dispositivos].[Valor de conversão de compras].&amp;[1.497E2]"/>
        <member name="[Tabelas_Dispositivos].[Valor de conversão de compras].&amp;[1.547E2]"/>
        <member name="[Tabelas_Dispositivos].[Valor de conversão de compras].&amp;[1.606E3]"/>
        <member name="[Tabelas_Dispositivos].[Valor de conversão de compras].&amp;[1.988E2]"/>
        <member name="[Tabelas_Dispositivos].[Valor de conversão de compras].&amp;[1.996E2]"/>
        <member name="[Tabelas_Dispositivos].[Valor de conversão de compras].&amp;[2.095E2]"/>
        <member name="[Tabelas_Dispositivos].[Valor de conversão de compras].&amp;[2.194E2]"/>
        <member name="[Tabelas_Dispositivos].[Valor de conversão de compras].&amp;[2.388E2]"/>
        <member name="[Tabelas_Dispositivos].[Valor de conversão de compras].&amp;[2.393E2]"/>
        <member name="[Tabelas_Dispositivos].[Valor de conversão de compras].&amp;[2.417E2]"/>
        <member name="[Tabelas_Dispositivos].[Valor de conversão de compras].&amp;[2.555E2]"/>
        <member name="[Tabelas_Dispositivos].[Valor de conversão de compras].&amp;[2.593E2]"/>
        <member name="[Tabelas_Dispositivos].[Valor de conversão de compras].&amp;[2.792E2]"/>
        <member name="[Tabelas_Dispositivos].[Valor de conversão de compras].&amp;[2.992E2]"/>
        <member name="[Tabelas_Dispositivos].[Valor de conversão de compras].&amp;[3.091E2]"/>
        <member name="[Tabelas_Dispositivos].[Valor de conversão de compras].&amp;[3.092E2]"/>
        <member name="[Tabelas_Dispositivos].[Valor de conversão de compras].&amp;[3.154E2]"/>
        <member name="[Tabelas_Dispositivos].[Valor de conversão de compras].&amp;[3.217E2]"/>
        <member name="[Tabelas_Dispositivos].[Valor de conversão de compras].&amp;[3.294E2]"/>
        <member name="[Tabelas_Dispositivos].[Valor de conversão de compras].&amp;[3.393E2]"/>
        <member name="[Tabelas_Dispositivos].[Valor de conversão de compras].&amp;[3.491E2]"/>
        <member name="[Tabelas_Dispositivos].[Valor de conversão de compras].&amp;[3.591E2]"/>
        <member name="[Tabelas_Dispositivos].[Valor de conversão de compras].&amp;[3.789E2]"/>
        <member name="[Tabelas_Dispositivos].[Valor de conversão de compras].&amp;[3.791E2]"/>
        <member name="[Tabelas_Dispositivos].[Valor de conversão de compras].&amp;[4.092E2]"/>
        <member name="[Tabelas_Dispositivos].[Valor de conversão de compras].&amp;[4.111E2]"/>
        <member name="[Tabelas_Dispositivos].[Valor de conversão de compras].&amp;[4.751E2]"/>
        <member name="[Tabelas_Dispositivos].[Valor de conversão de compras].&amp;[4.986E2]"/>
        <member name="[Tabelas_Dispositivos].[Valor de conversão de compras].&amp;[5.088E2]"/>
        <member name="[Tabelas_Dispositivos].[Valor de conversão de compras].&amp;[5.179E2]"/>
        <member name="[Tabelas_Dispositivos].[Valor de conversão de compras].&amp;[5.467E2]"/>
        <member name="[Tabelas_Dispositivos].[Valor de conversão de compras].&amp;[5.571E2]"/>
        <member name="[Tabelas_Dispositivos].[Valor de conversão de compras].&amp;[5.585E2]"/>
        <member name="[Tabelas_Dispositivos].[Valor de conversão de compras].&amp;[6.084E2]"/>
        <member name="[Tabelas_Dispositivos].[Valor de conversão de compras].&amp;[6.166E2]"/>
        <member name="[Tabelas_Dispositivos].[Valor de conversão de compras].&amp;[6.185E2]"/>
        <member name="[Tabelas_Dispositivos].[Valor de conversão de compras].&amp;[6.717E2]"/>
        <member name="[Tabelas_Dispositivos].[Valor de conversão de compras].&amp;[7.183E2]"/>
        <member name="[Tabelas_Dispositivos].[Valor de conversão de compras].&amp;[7.284E2]"/>
        <member name="[Tabelas_Dispositivos].[Valor de conversão de compras].&amp;[7.385E2]"/>
        <member name="[Tabelas_Dispositivos].[Valor de conversão de compras].&amp;[7.397E2]"/>
        <member name="[Tabelas_Dispositivos].[Valor de conversão de compras].&amp;[7.504E2]"/>
        <member name="[Tabelas_Dispositivos].[Valor de conversão de compras].&amp;[8.202E2]"/>
        <member name="[Tabelas_Dispositivos].[Valor de conversão de compras].&amp;[8.775E2]"/>
        <member name="[Tabelas_Dispositivos].[Valor de conversão de compras].&amp;[8.894E2]"/>
        <member name="[Tabelas_Dispositivos].[Valor de conversão de compras].&amp;[9.028E2]"/>
        <member name="[Tabelas_Dispositivos].[Valor de conversão de compras].&amp;[1.0273E3]"/>
        <member name="[Tabelas_Dispositivos].[Valor de conversão de compras].&amp;[1.0774E3]"/>
        <member name="[Tabelas_Dispositivos].[Valor de conversão de compras].&amp;[1.0809E3]"/>
        <member name="[Tabelas_Dispositivos].[Valor de conversão de compras].&amp;[1.1964E3]"/>
        <member name="[Tabelas_Dispositivos].[Valor de conversão de compras].&amp;[1.2069E3]"/>
        <member name="[Tabelas_Dispositivos].[Valor de conversão de compras].&amp;[1.4283E3]"/>
        <member name="[Tabelas_Dispositivos].[Valor de conversão de compras].&amp;[1.4316E3]"/>
        <member name="[Tabelas_Dispositivos].[Valor de conversão de compras].&amp;[1.4851E2]"/>
        <member name="[Tabelas_Dispositivos].[Valor de conversão de compras].&amp;[1.5314E3]"/>
        <member name="[Tabelas_Dispositivos].[Valor de conversão de compras].&amp;[1.5719E2]"/>
        <member name="[Tabelas_Dispositivos].[Valor de conversão de compras].&amp;[1.6711E3]"/>
        <member name="[Tabelas_Dispositivos].[Valor de conversão de compras].&amp;[2.0243E3]"/>
        <member name="[Tabelas_Dispositivos].[Valor de conversão de compras].&amp;[2.2061E2]"/>
        <member name="[Tabelas_Dispositivos].[Valor de conversão de compras].&amp;[2.2836E3]"/>
        <member name="[Tabelas_Dispositivos].[Valor de conversão de compras].&amp;[2.7211E2]"/>
        <member name="[Tabelas_Dispositivos].[Valor de conversão de compras].&amp;[3.8181E2]"/>
        <member name="[Tabelas_Dispositivos].[Valor de conversão de compras].&amp;[4.5963E2]"/>
        <member name="[Tabelas_Dispositivos].[Valor de conversão de compras].&amp;[5.2501E2]"/>
        <member name="[Tabelas_Dispositivos].[Valor de conversão de compras].&amp;[5.5541E2]"/>
        <member name="[Tabelas_Dispositivos].[Valor de conversão de compras].&amp;[6.2531E2]"/>
        <member name="[Tabelas_Dispositivos].[Valor de conversão de compras].&amp;[7.1821E2]"/>
        <member name="[Tabelas_Dispositivos].[Valor de conversão de compras].&amp;[7.8051E2]"/>
        <member name="[Tabelas_Dispositivos].[Valor de conversão de compras].&amp;[8.3132E2]"/>
        <member name="[Tabelas_Dispositivos].[Valor de conversão de compras].&amp;[8.5359E2]"/>
        <member name="[Tabelas_Dispositivos].[Valor de conversão de compras].&amp;[9.0391E2]"/>
        <member name="[Tabelas_Dispositivos].[Valor de conversão de compras].&amp;[9.3431E2]"/>
        <member name="[Tabelas_Dispositivos].[Valor de conversão de compras].&amp;[9.3482E2]"/>
        <member name="[Tabelas_Dispositivos].[Valor de conversão de compras].&amp;[9.4901E2]"/>
        <member name="[Tabelas_Dispositivos].[Valor de conversão de compras].&amp;[9.7753E2]"/>
        <member name="[Tabelas_Dispositivos].[Valor de conversão de compras].&amp;[1.01371E3]"/>
        <member name="[Tabelas_Dispositivos].[Valor de conversão de compras].&amp;[1.02411E3]"/>
        <member name="[Tabelas_Dispositivos].[Valor de conversão de compras].&amp;[1.09001E3]"/>
        <member name="[Tabelas_Dispositivos].[Valor de conversão de compras].&amp;[1.17841E3]"/>
        <member name="[Tabelas_Dispositivos].[Valor de conversão de compras].&amp;[1.35541E3]"/>
        <member name="[Tabelas_Dispositivos].[Valor de conversão de compras].&amp;[1.51901E3]"/>
        <member name="[Tabelas_Dispositivos].[Valor de conversão de compras].&amp;[1.52461E3]"/>
        <member name="[Tabelas_Dispositivos].[Valor de conversão de compras].&amp;[1.55221E3]"/>
        <member name="[Tabelas_Dispositivos].[Valor de conversão de compras].&amp;[1.58451E3]"/>
        <member name="[Tabelas_Dispositivos].[Valor de conversão de compras].&amp;[1.67371E3]"/>
        <member name="[Tabelas_Dispositivos].[Valor de conversão de compras].&amp;[1.78011E3]"/>
        <member name="[Tabelas_Dispositivos].[Valor de conversão de compras].&amp;[1.78331E3]"/>
        <member name="[Tabelas_Dispositivos].[Valor de conversão de compras].&amp;[1.83762E3]"/>
        <member name="[Tabelas_Dispositivos].[Valor de conversão de compras].&amp;[1.91461E3]"/>
        <member name="[Tabelas_Dispositivos].[Valor de conversão de compras].&amp;[2.00451E3]"/>
        <member name="[Tabelas_Dispositivos].[Valor de conversão de compras].&amp;[2.01941E3]"/>
        <member name="[Tabelas_Dispositivos].[Valor de conversão de compras].&amp;[2.38353E3]"/>
        <member name="[Tabelas_Dispositivos].[Valor de conversão de compras].&amp;[2.88213E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a de Compr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s_Dispositivos]"/>
        <x15:activeTabTopLevelEntity name="[Tabelas_Idade_e_Gener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EE665D5-469E-4643-AAE7-1844549499A1}" autoFormatId="16" applyNumberFormats="0" applyBorderFormats="0" applyFontFormats="0" applyPatternFormats="0" applyAlignmentFormats="0" applyWidthHeightFormats="0">
  <queryTableRefresh nextId="18">
    <queryTableFields count="17">
      <queryTableField id="1" name="Dia" tableColumnId="1"/>
      <queryTableField id="2" name="Plataforma do dispositivo" tableColumnId="2"/>
      <queryTableField id="3" name="Colocação" tableColumnId="3"/>
      <queryTableField id="4" name="Plataforma" tableColumnId="4"/>
      <queryTableField id="5" name="Alcance" tableColumnId="5"/>
      <queryTableField id="6" name="Impressões" tableColumnId="6"/>
      <queryTableField id="7" name="Quantia gasta (BRL)" tableColumnId="7"/>
      <queryTableField id="8" name="Cliques em links" tableColumnId="8"/>
      <queryTableField id="9" name="Visualizações por página" tableColumnId="9"/>
      <queryTableField id="10" name="Compras no website" tableColumnId="10"/>
      <queryTableField id="11" name="Compras no facebook" tableColumnId="11"/>
      <queryTableField id="12" name="Adicionados ao carrinho" tableColumnId="12"/>
      <queryTableField id="13" name="Valor de conversão adicionado ao carrinho" tableColumnId="13"/>
      <queryTableField id="14" name="Checkouts Iniciados" tableColumnId="14"/>
      <queryTableField id="15" name="Valor de conversão de checkouts iniciados" tableColumnId="15"/>
      <queryTableField id="16" name="Valor de conversão de compras" tableColumnId="16"/>
      <queryTableField id="17" name="Compra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5E389F3-C2B2-4C50-8356-E8C75B2167A0}" autoFormatId="16" applyNumberFormats="0" applyBorderFormats="0" applyFontFormats="0" applyPatternFormats="0" applyAlignmentFormats="0" applyWidthHeightFormats="0">
  <queryTableRefresh nextId="18">
    <queryTableFields count="17">
      <queryTableField id="1" name="Idade" tableColumnId="1"/>
      <queryTableField id="2" name="Gênero" tableColumnId="2"/>
      <queryTableField id="3" name="Dia" tableColumnId="3"/>
      <queryTableField id="4" name="FIELD4" tableColumnId="4"/>
      <queryTableField id="5" name="Alcance" tableColumnId="5"/>
      <queryTableField id="6" name="Impressões" tableColumnId="6"/>
      <queryTableField id="7" name="Quantia gasta (BRL)" tableColumnId="7"/>
      <queryTableField id="8" name="Cliques no link" tableColumnId="8"/>
      <queryTableField id="9" name="Visualizações por página" tableColumnId="9"/>
      <queryTableField id="10" name="Compras no website" tableColumnId="10"/>
      <queryTableField id="11" name="Compras no facebook" tableColumnId="11"/>
      <queryTableField id="12" name="Adicionados ao carrinho" tableColumnId="12"/>
      <queryTableField id="13" name="Valor de conversão adicionado ao carrinho" tableColumnId="13"/>
      <queryTableField id="14" name="Checkouts Iniciados" tableColumnId="14"/>
      <queryTableField id="15" name="Valor de conversão de checkouts iniciados" tableColumnId="15"/>
      <queryTableField id="16" name="Valor de conversão de compras" tableColumnId="16"/>
      <queryTableField id="17" name="Compra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2CBFEB-912F-4D8F-B2E5-7D645A01E2DF}" name="Tabelas_Dispositivos" displayName="Tabelas_Dispositivos" ref="A1:Q820" tableType="queryTable" totalsRowShown="0">
  <autoFilter ref="A1:Q820" xr:uid="{CD2CBFEB-912F-4D8F-B2E5-7D645A01E2DF}">
    <filterColumn colId="1">
      <filters>
        <filter val="desktop"/>
        <filter val="mobile_app"/>
        <filter val="mobile_web"/>
      </filters>
    </filterColumn>
    <filterColumn colId="3">
      <filters>
        <filter val="All"/>
      </filters>
    </filterColumn>
  </autoFilter>
  <tableColumns count="17">
    <tableColumn id="1" xr3:uid="{268DDA56-C2E2-4AC5-880E-7EE5DB181544}" uniqueName="1" name="Dia" queryTableFieldId="1" dataDxfId="41"/>
    <tableColumn id="2" xr3:uid="{50E901A7-91A9-40B8-8A52-3FB4FCD59E79}" uniqueName="2" name="Plataforma do dispositivo" queryTableFieldId="2" dataDxfId="40"/>
    <tableColumn id="3" xr3:uid="{C57E1349-7857-4607-A2F5-A7A79F6BDB53}" uniqueName="3" name="Colocação" queryTableFieldId="3" dataDxfId="39"/>
    <tableColumn id="4" xr3:uid="{BC4B4613-FC24-4D54-8EB5-99E15AF02105}" uniqueName="4" name="Plataforma" queryTableFieldId="4" dataDxfId="38"/>
    <tableColumn id="5" xr3:uid="{544CAFAD-9FCA-46A3-9EA6-BD7CD27B75C7}" uniqueName="5" name="Alcance" queryTableFieldId="5" dataDxfId="37"/>
    <tableColumn id="6" xr3:uid="{A5F6980B-A949-4C6F-8AA2-E4E8E9FFFA5C}" uniqueName="6" name="Impressões" queryTableFieldId="6" dataDxfId="36"/>
    <tableColumn id="7" xr3:uid="{4FE5E4A2-8EE1-40D0-9D47-D5F8925EDC9C}" uniqueName="7" name="Quantia gasta (BRL)" queryTableFieldId="7" dataDxfId="35"/>
    <tableColumn id="8" xr3:uid="{0103E0AC-6D8D-4061-B87D-291D1B25C7F7}" uniqueName="8" name="Cliques em links" queryTableFieldId="8" dataDxfId="34"/>
    <tableColumn id="9" xr3:uid="{201C1A3E-AF89-49D6-9FCF-3899782C3FF5}" uniqueName="9" name="Visualizações por página" queryTableFieldId="9" dataDxfId="33"/>
    <tableColumn id="10" xr3:uid="{FF6DB5C4-0B10-4943-A987-8A6D5698E540}" uniqueName="10" name="Compras no website" queryTableFieldId="10" dataDxfId="32"/>
    <tableColumn id="11" xr3:uid="{1E17BBAE-106E-44F2-83B5-F119577E9E8B}" uniqueName="11" name="Compras no facebook" queryTableFieldId="11" dataDxfId="31"/>
    <tableColumn id="12" xr3:uid="{5378126F-16C9-4A76-9559-0ECFFBEFD582}" uniqueName="12" name="Adicionados ao carrinho" queryTableFieldId="12" dataDxfId="30"/>
    <tableColumn id="13" xr3:uid="{200990C1-14CA-48B9-86B2-ABA9893F3315}" uniqueName="13" name="Valor de conversão adicionado ao carrinho" queryTableFieldId="13" dataDxfId="29"/>
    <tableColumn id="14" xr3:uid="{2D889C61-2D38-4D6B-8CB1-A3F0352726B2}" uniqueName="14" name="Checkouts Iniciados" queryTableFieldId="14" dataDxfId="28"/>
    <tableColumn id="15" xr3:uid="{5EA6BA3D-45EB-41DD-B2AA-4BD212E8A4AB}" uniqueName="15" name="Valor de conversão de checkouts iniciados" queryTableFieldId="15" dataDxfId="27"/>
    <tableColumn id="16" xr3:uid="{A95B2B9A-CB7C-4348-B4D2-0AEA4D21A7E3}" uniqueName="16" name="Valor de conversão de compras" queryTableFieldId="16" dataDxfId="26"/>
    <tableColumn id="17" xr3:uid="{4EDF4E24-A821-46A5-B97B-3E359FC0D9AB}" uniqueName="17" name="Compras" queryTableFieldId="17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74FFD-B232-438B-BB4C-D782B6600450}" name="Tabelas_Idade_e_Genero" displayName="Tabelas_Idade_e_Genero" ref="A1:Q512" tableType="queryTable" totalsRowShown="0">
  <autoFilter ref="A1:Q512" xr:uid="{ABD74FFD-B232-438B-BB4C-D782B6600450}"/>
  <tableColumns count="17">
    <tableColumn id="1" xr3:uid="{9F7689E5-F023-4B00-8A7B-BDE260B65685}" uniqueName="1" name="Idade" queryTableFieldId="1" dataDxfId="24"/>
    <tableColumn id="2" xr3:uid="{1A97B414-A383-4339-ADB2-9CD23A5C5482}" uniqueName="2" name="Gênero" queryTableFieldId="2" dataDxfId="23"/>
    <tableColumn id="3" xr3:uid="{3828DD15-7FDE-493B-8CA7-22EEE26D04F5}" uniqueName="3" name="Dia" queryTableFieldId="3" dataDxfId="22"/>
    <tableColumn id="4" xr3:uid="{F8BE9E8E-8940-4C18-8F22-1AAAFAE765EA}" uniqueName="4" name="FIELD4" queryTableFieldId="4"/>
    <tableColumn id="5" xr3:uid="{0CE2F938-7B37-40FD-83A4-3E8BA2C5537A}" uniqueName="5" name="Alcance" queryTableFieldId="5" dataDxfId="21"/>
    <tableColumn id="6" xr3:uid="{D75E25D1-3AC9-4F2E-8AF4-9489F4FF7C4A}" uniqueName="6" name="Impressões" queryTableFieldId="6" dataDxfId="20"/>
    <tableColumn id="7" xr3:uid="{F077D13B-F252-46E1-8D1E-2D4BC1ADB1CB}" uniqueName="7" name="Quantia gasta (BRL)" queryTableFieldId="7" dataDxfId="19"/>
    <tableColumn id="8" xr3:uid="{D7BE5A57-76BB-4A0D-B86F-DABAC9E5D61C}" uniqueName="8" name="Cliques no link" queryTableFieldId="8" dataDxfId="18"/>
    <tableColumn id="9" xr3:uid="{A6659789-9C55-46A8-88EC-25D1B785733D}" uniqueName="9" name="Visualizações por página" queryTableFieldId="9" dataDxfId="17"/>
    <tableColumn id="10" xr3:uid="{C0C7A8B1-BCDC-497A-A51A-602DEF89EE44}" uniqueName="10" name="Compras no website" queryTableFieldId="10" dataDxfId="16"/>
    <tableColumn id="11" xr3:uid="{89D93497-C732-4E6D-9AF0-C849B7657C4D}" uniqueName="11" name="Compras no facebook" queryTableFieldId="11" dataDxfId="15"/>
    <tableColumn id="12" xr3:uid="{E286E563-D667-4496-8FA6-6F7D679A66A1}" uniqueName="12" name="Adicionados ao carrinho" queryTableFieldId="12" dataDxfId="14"/>
    <tableColumn id="13" xr3:uid="{ED07FDBA-E6B3-48BA-A892-0F81168292A5}" uniqueName="13" name="Valor de conversão adicionado ao carrinho" queryTableFieldId="13" dataDxfId="13"/>
    <tableColumn id="14" xr3:uid="{9114297C-5260-45FC-9CBB-B42CE90B23F9}" uniqueName="14" name="Checkouts Iniciados" queryTableFieldId="14" dataDxfId="12"/>
    <tableColumn id="15" xr3:uid="{797AB012-C055-4C82-9E58-A59A23090DB9}" uniqueName="15" name="Valor de conversão de checkouts iniciados" queryTableFieldId="15" dataDxfId="11"/>
    <tableColumn id="16" xr3:uid="{7DB48CA6-D156-4EC4-ADD5-7DE44C5A2603}" uniqueName="16" name="Valor de conversão de compras" queryTableFieldId="16" dataDxfId="10"/>
    <tableColumn id="17" xr3:uid="{DE0367FB-8AA7-4421-8BCE-18466D187A37}" uniqueName="17" name="Compras" queryTableFieldId="17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E368-1A18-4F47-9A23-1158B00A8814}">
  <dimension ref="A1:Q820"/>
  <sheetViews>
    <sheetView workbookViewId="0">
      <selection activeCell="B3" sqref="B3"/>
    </sheetView>
  </sheetViews>
  <sheetFormatPr defaultRowHeight="15" x14ac:dyDescent="0.25"/>
  <cols>
    <col min="1" max="1" width="10.7109375" bestFit="1" customWidth="1"/>
    <col min="2" max="2" width="26.28515625" bestFit="1" customWidth="1"/>
    <col min="3" max="3" width="18.42578125" bestFit="1" customWidth="1"/>
    <col min="4" max="4" width="17.85546875" bestFit="1" customWidth="1"/>
    <col min="5" max="5" width="10.140625" bestFit="1" customWidth="1"/>
    <col min="6" max="6" width="13.42578125" bestFit="1" customWidth="1"/>
    <col min="7" max="7" width="20.5703125" bestFit="1" customWidth="1"/>
    <col min="8" max="8" width="17.85546875" bestFit="1" customWidth="1"/>
    <col min="9" max="9" width="25.28515625" bestFit="1" customWidth="1"/>
    <col min="10" max="10" width="21.5703125" bestFit="1" customWidth="1"/>
    <col min="11" max="11" width="22.5703125" bestFit="1" customWidth="1"/>
    <col min="12" max="12" width="24.85546875" bestFit="1" customWidth="1"/>
    <col min="13" max="13" width="41.5703125" bestFit="1" customWidth="1"/>
    <col min="14" max="14" width="21" bestFit="1" customWidth="1"/>
    <col min="15" max="15" width="41.42578125" bestFit="1" customWidth="1"/>
    <col min="16" max="16" width="31.28515625" bestFit="1" customWidth="1"/>
    <col min="17" max="17" width="11" style="3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16</v>
      </c>
    </row>
    <row r="2" spans="1:17" hidden="1" x14ac:dyDescent="0.25">
      <c r="A2" s="4">
        <v>44408</v>
      </c>
      <c r="B2" t="s">
        <v>17</v>
      </c>
      <c r="C2" t="s">
        <v>17</v>
      </c>
      <c r="D2" t="s">
        <v>17</v>
      </c>
      <c r="E2">
        <v>12440</v>
      </c>
      <c r="F2">
        <v>16114</v>
      </c>
      <c r="G2">
        <v>72.66</v>
      </c>
      <c r="H2">
        <v>141</v>
      </c>
      <c r="I2">
        <v>101</v>
      </c>
      <c r="J2">
        <v>6</v>
      </c>
      <c r="L2">
        <v>48</v>
      </c>
      <c r="M2">
        <v>5277.8</v>
      </c>
      <c r="N2">
        <v>30</v>
      </c>
      <c r="P2">
        <v>853.59</v>
      </c>
      <c r="Q2">
        <v>6</v>
      </c>
    </row>
    <row r="3" spans="1:17" x14ac:dyDescent="0.25">
      <c r="A3" s="4">
        <v>44408</v>
      </c>
      <c r="B3" t="s">
        <v>19</v>
      </c>
      <c r="C3" t="s">
        <v>17</v>
      </c>
      <c r="D3" t="s">
        <v>17</v>
      </c>
      <c r="E3">
        <v>104</v>
      </c>
      <c r="F3">
        <v>170</v>
      </c>
      <c r="G3">
        <v>0.49</v>
      </c>
      <c r="Q3"/>
    </row>
    <row r="4" spans="1:17" x14ac:dyDescent="0.25">
      <c r="A4" s="4">
        <v>44408</v>
      </c>
      <c r="B4" t="s">
        <v>19</v>
      </c>
      <c r="C4" t="s">
        <v>20</v>
      </c>
      <c r="D4" t="s">
        <v>17</v>
      </c>
      <c r="E4">
        <v>104</v>
      </c>
      <c r="F4">
        <v>170</v>
      </c>
      <c r="G4">
        <v>0.49</v>
      </c>
      <c r="Q4"/>
    </row>
    <row r="5" spans="1:17" hidden="1" x14ac:dyDescent="0.25">
      <c r="A5" s="4">
        <v>44408</v>
      </c>
      <c r="B5" t="s">
        <v>19</v>
      </c>
      <c r="C5" t="s">
        <v>20</v>
      </c>
      <c r="D5" t="s">
        <v>21</v>
      </c>
      <c r="E5">
        <v>104</v>
      </c>
      <c r="F5">
        <v>170</v>
      </c>
      <c r="G5">
        <v>0.49</v>
      </c>
      <c r="Q5"/>
    </row>
    <row r="6" spans="1:17" x14ac:dyDescent="0.25">
      <c r="A6" s="4">
        <v>44408</v>
      </c>
      <c r="B6" t="s">
        <v>22</v>
      </c>
      <c r="C6" t="s">
        <v>17</v>
      </c>
      <c r="D6" t="s">
        <v>17</v>
      </c>
      <c r="E6">
        <v>12236</v>
      </c>
      <c r="F6">
        <v>15679</v>
      </c>
      <c r="G6">
        <v>70.62</v>
      </c>
      <c r="H6">
        <v>136</v>
      </c>
      <c r="I6">
        <v>98</v>
      </c>
      <c r="J6">
        <v>6</v>
      </c>
      <c r="L6">
        <v>48</v>
      </c>
      <c r="M6">
        <v>5277.8</v>
      </c>
      <c r="N6">
        <v>30</v>
      </c>
      <c r="P6">
        <v>853.59</v>
      </c>
      <c r="Q6">
        <v>6</v>
      </c>
    </row>
    <row r="7" spans="1:17" x14ac:dyDescent="0.25">
      <c r="A7" s="4">
        <v>44408</v>
      </c>
      <c r="B7" t="s">
        <v>22</v>
      </c>
      <c r="C7" t="s">
        <v>23</v>
      </c>
      <c r="D7" t="s">
        <v>17</v>
      </c>
      <c r="E7">
        <v>4</v>
      </c>
      <c r="F7">
        <v>18</v>
      </c>
      <c r="G7">
        <v>0.09</v>
      </c>
      <c r="H7">
        <v>1</v>
      </c>
      <c r="Q7"/>
    </row>
    <row r="8" spans="1:17" hidden="1" x14ac:dyDescent="0.25">
      <c r="A8" s="4">
        <v>44408</v>
      </c>
      <c r="B8" t="s">
        <v>22</v>
      </c>
      <c r="C8" t="s">
        <v>23</v>
      </c>
      <c r="D8" t="s">
        <v>21</v>
      </c>
      <c r="E8">
        <v>4</v>
      </c>
      <c r="F8">
        <v>18</v>
      </c>
      <c r="G8">
        <v>0.09</v>
      </c>
      <c r="H8">
        <v>1</v>
      </c>
      <c r="Q8"/>
    </row>
    <row r="9" spans="1:17" x14ac:dyDescent="0.25">
      <c r="A9" s="4">
        <v>44408</v>
      </c>
      <c r="B9" t="s">
        <v>22</v>
      </c>
      <c r="C9" t="s">
        <v>24</v>
      </c>
      <c r="D9" t="s">
        <v>17</v>
      </c>
      <c r="E9">
        <v>236</v>
      </c>
      <c r="F9">
        <v>236</v>
      </c>
      <c r="G9">
        <v>1.47</v>
      </c>
      <c r="H9">
        <v>1</v>
      </c>
      <c r="I9">
        <v>1</v>
      </c>
      <c r="J9">
        <v>1</v>
      </c>
      <c r="L9">
        <v>5</v>
      </c>
      <c r="M9">
        <v>249.2</v>
      </c>
      <c r="N9">
        <v>4</v>
      </c>
      <c r="P9">
        <v>79.8</v>
      </c>
      <c r="Q9">
        <v>1</v>
      </c>
    </row>
    <row r="10" spans="1:17" hidden="1" x14ac:dyDescent="0.25">
      <c r="A10" s="4">
        <v>44408</v>
      </c>
      <c r="B10" t="s">
        <v>22</v>
      </c>
      <c r="C10" t="s">
        <v>24</v>
      </c>
      <c r="D10" t="s">
        <v>25</v>
      </c>
      <c r="E10">
        <v>236</v>
      </c>
      <c r="F10">
        <v>236</v>
      </c>
      <c r="G10">
        <v>1.47</v>
      </c>
      <c r="H10">
        <v>1</v>
      </c>
      <c r="I10">
        <v>1</v>
      </c>
      <c r="J10">
        <v>1</v>
      </c>
      <c r="L10">
        <v>5</v>
      </c>
      <c r="M10">
        <v>249.2</v>
      </c>
      <c r="N10">
        <v>4</v>
      </c>
      <c r="P10">
        <v>79.8</v>
      </c>
      <c r="Q10">
        <v>1</v>
      </c>
    </row>
    <row r="11" spans="1:17" x14ac:dyDescent="0.25">
      <c r="A11" s="4">
        <v>44408</v>
      </c>
      <c r="B11" t="s">
        <v>22</v>
      </c>
      <c r="C11" t="s">
        <v>26</v>
      </c>
      <c r="D11" t="s">
        <v>17</v>
      </c>
      <c r="E11">
        <v>3588</v>
      </c>
      <c r="F11">
        <v>3868</v>
      </c>
      <c r="G11">
        <v>11.36</v>
      </c>
      <c r="H11">
        <v>22</v>
      </c>
      <c r="I11">
        <v>17</v>
      </c>
      <c r="J11">
        <v>1</v>
      </c>
      <c r="L11">
        <v>2</v>
      </c>
      <c r="M11">
        <v>191.7</v>
      </c>
      <c r="N11">
        <v>1</v>
      </c>
      <c r="P11">
        <v>157.19</v>
      </c>
      <c r="Q11">
        <v>1</v>
      </c>
    </row>
    <row r="12" spans="1:17" hidden="1" x14ac:dyDescent="0.25">
      <c r="A12" s="4">
        <v>44408</v>
      </c>
      <c r="B12" t="s">
        <v>22</v>
      </c>
      <c r="C12" t="s">
        <v>26</v>
      </c>
      <c r="D12" t="s">
        <v>25</v>
      </c>
      <c r="E12">
        <v>3588</v>
      </c>
      <c r="F12">
        <v>3868</v>
      </c>
      <c r="G12">
        <v>11.36</v>
      </c>
      <c r="H12">
        <v>22</v>
      </c>
      <c r="I12">
        <v>17</v>
      </c>
      <c r="J12">
        <v>1</v>
      </c>
      <c r="L12">
        <v>2</v>
      </c>
      <c r="M12">
        <v>191.7</v>
      </c>
      <c r="N12">
        <v>1</v>
      </c>
      <c r="P12">
        <v>157.19</v>
      </c>
      <c r="Q12">
        <v>1</v>
      </c>
    </row>
    <row r="13" spans="1:17" x14ac:dyDescent="0.25">
      <c r="A13" s="4">
        <v>44408</v>
      </c>
      <c r="B13" t="s">
        <v>22</v>
      </c>
      <c r="C13" t="s">
        <v>20</v>
      </c>
      <c r="D13" t="s">
        <v>17</v>
      </c>
      <c r="E13">
        <v>8748</v>
      </c>
      <c r="F13">
        <v>11407</v>
      </c>
      <c r="G13">
        <v>57.36</v>
      </c>
      <c r="H13">
        <v>112</v>
      </c>
      <c r="I13">
        <v>80</v>
      </c>
      <c r="J13">
        <v>4</v>
      </c>
      <c r="L13">
        <v>41</v>
      </c>
      <c r="M13">
        <v>4836.8999999999996</v>
      </c>
      <c r="N13">
        <v>25</v>
      </c>
      <c r="P13">
        <v>616.6</v>
      </c>
      <c r="Q13">
        <v>4</v>
      </c>
    </row>
    <row r="14" spans="1:17" hidden="1" x14ac:dyDescent="0.25">
      <c r="A14" s="4">
        <v>44408</v>
      </c>
      <c r="B14" t="s">
        <v>22</v>
      </c>
      <c r="C14" t="s">
        <v>20</v>
      </c>
      <c r="D14" t="s">
        <v>21</v>
      </c>
      <c r="E14">
        <v>5848</v>
      </c>
      <c r="F14">
        <v>7223</v>
      </c>
      <c r="G14">
        <v>28.45</v>
      </c>
      <c r="H14">
        <v>93</v>
      </c>
      <c r="I14">
        <v>63</v>
      </c>
      <c r="J14">
        <v>3</v>
      </c>
      <c r="L14">
        <v>28</v>
      </c>
      <c r="M14">
        <v>3522.3</v>
      </c>
      <c r="N14">
        <v>19</v>
      </c>
      <c r="P14">
        <v>546.70000000000005</v>
      </c>
      <c r="Q14">
        <v>3</v>
      </c>
    </row>
    <row r="15" spans="1:17" hidden="1" x14ac:dyDescent="0.25">
      <c r="A15" s="4">
        <v>44408</v>
      </c>
      <c r="B15" t="s">
        <v>22</v>
      </c>
      <c r="C15" t="s">
        <v>20</v>
      </c>
      <c r="D15" t="s">
        <v>25</v>
      </c>
      <c r="E15">
        <v>3788</v>
      </c>
      <c r="F15">
        <v>4184</v>
      </c>
      <c r="G15">
        <v>28.91</v>
      </c>
      <c r="H15">
        <v>19</v>
      </c>
      <c r="I15">
        <v>17</v>
      </c>
      <c r="J15">
        <v>1</v>
      </c>
      <c r="L15">
        <v>13</v>
      </c>
      <c r="M15">
        <v>1314.6</v>
      </c>
      <c r="N15">
        <v>6</v>
      </c>
      <c r="P15">
        <v>69.900000000000006</v>
      </c>
      <c r="Q15">
        <v>1</v>
      </c>
    </row>
    <row r="16" spans="1:17" x14ac:dyDescent="0.25">
      <c r="A16" s="4">
        <v>44408</v>
      </c>
      <c r="B16" t="s">
        <v>22</v>
      </c>
      <c r="C16" t="s">
        <v>27</v>
      </c>
      <c r="D16" t="s">
        <v>17</v>
      </c>
      <c r="E16">
        <v>99</v>
      </c>
      <c r="F16">
        <v>99</v>
      </c>
      <c r="G16">
        <v>0.24</v>
      </c>
      <c r="Q16"/>
    </row>
    <row r="17" spans="1:17" hidden="1" x14ac:dyDescent="0.25">
      <c r="A17" s="4">
        <v>44408</v>
      </c>
      <c r="B17" t="s">
        <v>22</v>
      </c>
      <c r="C17" t="s">
        <v>27</v>
      </c>
      <c r="D17" t="s">
        <v>21</v>
      </c>
      <c r="E17">
        <v>99</v>
      </c>
      <c r="F17">
        <v>99</v>
      </c>
      <c r="G17">
        <v>0.24</v>
      </c>
      <c r="Q17"/>
    </row>
    <row r="18" spans="1:17" x14ac:dyDescent="0.25">
      <c r="A18" s="4">
        <v>44408</v>
      </c>
      <c r="B18" t="s">
        <v>22</v>
      </c>
      <c r="C18" t="s">
        <v>28</v>
      </c>
      <c r="D18" t="s">
        <v>17</v>
      </c>
      <c r="E18">
        <v>4</v>
      </c>
      <c r="F18">
        <v>7</v>
      </c>
      <c r="G18">
        <v>0.03</v>
      </c>
      <c r="Q18"/>
    </row>
    <row r="19" spans="1:17" hidden="1" x14ac:dyDescent="0.25">
      <c r="A19" s="4">
        <v>44408</v>
      </c>
      <c r="B19" t="s">
        <v>22</v>
      </c>
      <c r="C19" t="s">
        <v>28</v>
      </c>
      <c r="D19" t="s">
        <v>29</v>
      </c>
      <c r="E19">
        <v>4</v>
      </c>
      <c r="F19">
        <v>7</v>
      </c>
      <c r="G19">
        <v>0.03</v>
      </c>
      <c r="Q19"/>
    </row>
    <row r="20" spans="1:17" x14ac:dyDescent="0.25">
      <c r="A20" s="4">
        <v>44408</v>
      </c>
      <c r="B20" t="s">
        <v>22</v>
      </c>
      <c r="C20" t="s">
        <v>30</v>
      </c>
      <c r="D20" t="s">
        <v>17</v>
      </c>
      <c r="E20">
        <v>5</v>
      </c>
      <c r="F20">
        <v>5</v>
      </c>
      <c r="G20">
        <v>0.02</v>
      </c>
      <c r="Q20"/>
    </row>
    <row r="21" spans="1:17" hidden="1" x14ac:dyDescent="0.25">
      <c r="A21" s="4">
        <v>44408</v>
      </c>
      <c r="B21" t="s">
        <v>22</v>
      </c>
      <c r="C21" t="s">
        <v>30</v>
      </c>
      <c r="D21" t="s">
        <v>21</v>
      </c>
      <c r="E21">
        <v>5</v>
      </c>
      <c r="F21">
        <v>5</v>
      </c>
      <c r="G21">
        <v>0.02</v>
      </c>
      <c r="Q21"/>
    </row>
    <row r="22" spans="1:17" x14ac:dyDescent="0.25">
      <c r="A22" s="4">
        <v>44408</v>
      </c>
      <c r="B22" t="s">
        <v>22</v>
      </c>
      <c r="C22" t="s">
        <v>31</v>
      </c>
      <c r="D22" t="s">
        <v>17</v>
      </c>
      <c r="E22">
        <v>8</v>
      </c>
      <c r="F22">
        <v>8</v>
      </c>
      <c r="Q22"/>
    </row>
    <row r="23" spans="1:17" hidden="1" x14ac:dyDescent="0.25">
      <c r="A23" s="4">
        <v>44408</v>
      </c>
      <c r="B23" t="s">
        <v>22</v>
      </c>
      <c r="C23" t="s">
        <v>31</v>
      </c>
      <c r="D23" t="s">
        <v>21</v>
      </c>
      <c r="E23">
        <v>8</v>
      </c>
      <c r="F23">
        <v>8</v>
      </c>
      <c r="Q23"/>
    </row>
    <row r="24" spans="1:17" x14ac:dyDescent="0.25">
      <c r="A24" s="4">
        <v>44408</v>
      </c>
      <c r="B24" t="s">
        <v>22</v>
      </c>
      <c r="C24" t="s">
        <v>32</v>
      </c>
      <c r="D24" t="s">
        <v>17</v>
      </c>
      <c r="E24">
        <v>31</v>
      </c>
      <c r="F24">
        <v>31</v>
      </c>
      <c r="G24">
        <v>0.05</v>
      </c>
      <c r="Q24"/>
    </row>
    <row r="25" spans="1:17" hidden="1" x14ac:dyDescent="0.25">
      <c r="A25" s="4">
        <v>44408</v>
      </c>
      <c r="B25" t="s">
        <v>22</v>
      </c>
      <c r="C25" t="s">
        <v>32</v>
      </c>
      <c r="D25" t="s">
        <v>21</v>
      </c>
      <c r="E25">
        <v>31</v>
      </c>
      <c r="F25">
        <v>31</v>
      </c>
      <c r="G25">
        <v>0.05</v>
      </c>
      <c r="Q25"/>
    </row>
    <row r="26" spans="1:17" x14ac:dyDescent="0.25">
      <c r="A26" s="4">
        <v>44408</v>
      </c>
      <c r="B26" t="s">
        <v>33</v>
      </c>
      <c r="C26" t="s">
        <v>17</v>
      </c>
      <c r="D26" t="s">
        <v>17</v>
      </c>
      <c r="E26">
        <v>172</v>
      </c>
      <c r="F26">
        <v>265</v>
      </c>
      <c r="G26">
        <v>1.55</v>
      </c>
      <c r="H26">
        <v>5</v>
      </c>
      <c r="I26">
        <v>3</v>
      </c>
      <c r="Q26"/>
    </row>
    <row r="27" spans="1:17" x14ac:dyDescent="0.25">
      <c r="A27" s="4">
        <v>44408</v>
      </c>
      <c r="B27" t="s">
        <v>33</v>
      </c>
      <c r="C27" t="s">
        <v>20</v>
      </c>
      <c r="D27" t="s">
        <v>17</v>
      </c>
      <c r="E27">
        <v>172</v>
      </c>
      <c r="F27">
        <v>225</v>
      </c>
      <c r="G27">
        <v>1.48</v>
      </c>
      <c r="H27">
        <v>4</v>
      </c>
      <c r="I27">
        <v>2</v>
      </c>
      <c r="Q27"/>
    </row>
    <row r="28" spans="1:17" hidden="1" x14ac:dyDescent="0.25">
      <c r="A28" s="4">
        <v>44408</v>
      </c>
      <c r="B28" t="s">
        <v>33</v>
      </c>
      <c r="C28" t="s">
        <v>20</v>
      </c>
      <c r="D28" t="s">
        <v>21</v>
      </c>
      <c r="E28">
        <v>172</v>
      </c>
      <c r="F28">
        <v>225</v>
      </c>
      <c r="G28">
        <v>1.48</v>
      </c>
      <c r="H28">
        <v>4</v>
      </c>
      <c r="I28">
        <v>2</v>
      </c>
      <c r="Q28"/>
    </row>
    <row r="29" spans="1:17" x14ac:dyDescent="0.25">
      <c r="A29" s="4">
        <v>44408</v>
      </c>
      <c r="B29" t="s">
        <v>33</v>
      </c>
      <c r="C29" t="s">
        <v>34</v>
      </c>
      <c r="D29" t="s">
        <v>17</v>
      </c>
      <c r="E29">
        <v>12</v>
      </c>
      <c r="F29">
        <v>40</v>
      </c>
      <c r="G29">
        <v>7.0000000000000007E-2</v>
      </c>
      <c r="H29">
        <v>1</v>
      </c>
      <c r="I29">
        <v>1</v>
      </c>
      <c r="Q29"/>
    </row>
    <row r="30" spans="1:17" hidden="1" x14ac:dyDescent="0.25">
      <c r="A30" s="4">
        <v>44408</v>
      </c>
      <c r="B30" t="s">
        <v>33</v>
      </c>
      <c r="C30" t="s">
        <v>34</v>
      </c>
      <c r="D30" t="s">
        <v>21</v>
      </c>
      <c r="E30">
        <v>12</v>
      </c>
      <c r="F30">
        <v>40</v>
      </c>
      <c r="G30">
        <v>7.0000000000000007E-2</v>
      </c>
      <c r="H30">
        <v>1</v>
      </c>
      <c r="I30">
        <v>1</v>
      </c>
      <c r="Q30"/>
    </row>
    <row r="31" spans="1:17" hidden="1" x14ac:dyDescent="0.25">
      <c r="A31" s="4">
        <v>44407</v>
      </c>
      <c r="B31" t="s">
        <v>17</v>
      </c>
      <c r="C31" t="s">
        <v>17</v>
      </c>
      <c r="D31" t="s">
        <v>17</v>
      </c>
      <c r="E31">
        <v>13336</v>
      </c>
      <c r="F31">
        <v>16600</v>
      </c>
      <c r="G31">
        <v>84.94</v>
      </c>
      <c r="H31">
        <v>192</v>
      </c>
      <c r="I31">
        <v>145</v>
      </c>
      <c r="J31">
        <v>4</v>
      </c>
      <c r="L31">
        <v>29</v>
      </c>
      <c r="M31">
        <v>2365.1999999999998</v>
      </c>
      <c r="N31">
        <v>23</v>
      </c>
      <c r="P31">
        <v>475.1</v>
      </c>
      <c r="Q31">
        <v>4</v>
      </c>
    </row>
    <row r="32" spans="1:17" x14ac:dyDescent="0.25">
      <c r="A32" s="4">
        <v>44407</v>
      </c>
      <c r="B32" t="s">
        <v>33</v>
      </c>
      <c r="C32" t="s">
        <v>17</v>
      </c>
      <c r="D32" t="s">
        <v>17</v>
      </c>
      <c r="E32">
        <v>176</v>
      </c>
      <c r="F32">
        <v>189</v>
      </c>
      <c r="G32">
        <v>1.36</v>
      </c>
      <c r="H32">
        <v>1</v>
      </c>
      <c r="I32">
        <v>1</v>
      </c>
      <c r="Q32"/>
    </row>
    <row r="33" spans="1:17" x14ac:dyDescent="0.25">
      <c r="A33" s="4">
        <v>44407</v>
      </c>
      <c r="B33" t="s">
        <v>33</v>
      </c>
      <c r="C33" t="s">
        <v>34</v>
      </c>
      <c r="D33" t="s">
        <v>17</v>
      </c>
      <c r="E33">
        <v>8</v>
      </c>
      <c r="F33">
        <v>23</v>
      </c>
      <c r="G33">
        <v>0.04</v>
      </c>
      <c r="Q33"/>
    </row>
    <row r="34" spans="1:17" hidden="1" x14ac:dyDescent="0.25">
      <c r="A34" s="4">
        <v>44407</v>
      </c>
      <c r="B34" t="s">
        <v>33</v>
      </c>
      <c r="C34" t="s">
        <v>34</v>
      </c>
      <c r="D34" t="s">
        <v>21</v>
      </c>
      <c r="E34">
        <v>8</v>
      </c>
      <c r="F34">
        <v>23</v>
      </c>
      <c r="G34">
        <v>0.04</v>
      </c>
      <c r="Q34"/>
    </row>
    <row r="35" spans="1:17" x14ac:dyDescent="0.25">
      <c r="A35" s="4">
        <v>44407</v>
      </c>
      <c r="B35" t="s">
        <v>33</v>
      </c>
      <c r="C35" t="s">
        <v>20</v>
      </c>
      <c r="D35" t="s">
        <v>17</v>
      </c>
      <c r="E35">
        <v>166</v>
      </c>
      <c r="F35">
        <v>166</v>
      </c>
      <c r="G35">
        <v>1.32</v>
      </c>
      <c r="H35">
        <v>1</v>
      </c>
      <c r="I35">
        <v>1</v>
      </c>
      <c r="Q35"/>
    </row>
    <row r="36" spans="1:17" hidden="1" x14ac:dyDescent="0.25">
      <c r="A36" s="4">
        <v>44407</v>
      </c>
      <c r="B36" t="s">
        <v>33</v>
      </c>
      <c r="C36" t="s">
        <v>20</v>
      </c>
      <c r="D36" t="s">
        <v>21</v>
      </c>
      <c r="E36">
        <v>166</v>
      </c>
      <c r="F36">
        <v>166</v>
      </c>
      <c r="G36">
        <v>1.32</v>
      </c>
      <c r="H36">
        <v>1</v>
      </c>
      <c r="I36">
        <v>1</v>
      </c>
      <c r="Q36"/>
    </row>
    <row r="37" spans="1:17" x14ac:dyDescent="0.25">
      <c r="A37" s="4">
        <v>44407</v>
      </c>
      <c r="B37" t="s">
        <v>19</v>
      </c>
      <c r="C37" t="s">
        <v>17</v>
      </c>
      <c r="D37" t="s">
        <v>17</v>
      </c>
      <c r="E37">
        <v>132</v>
      </c>
      <c r="F37">
        <v>193</v>
      </c>
      <c r="G37">
        <v>0.71</v>
      </c>
      <c r="H37">
        <v>2</v>
      </c>
      <c r="I37">
        <v>3</v>
      </c>
      <c r="L37">
        <v>1</v>
      </c>
      <c r="M37">
        <v>65.900000000000006</v>
      </c>
      <c r="N37">
        <v>1</v>
      </c>
      <c r="Q37"/>
    </row>
    <row r="38" spans="1:17" x14ac:dyDescent="0.25">
      <c r="A38" s="4">
        <v>44407</v>
      </c>
      <c r="B38" t="s">
        <v>19</v>
      </c>
      <c r="C38" t="s">
        <v>20</v>
      </c>
      <c r="D38" t="s">
        <v>17</v>
      </c>
      <c r="E38">
        <v>132</v>
      </c>
      <c r="F38">
        <v>193</v>
      </c>
      <c r="G38">
        <v>0.71</v>
      </c>
      <c r="H38">
        <v>2</v>
      </c>
      <c r="I38">
        <v>3</v>
      </c>
      <c r="L38">
        <v>1</v>
      </c>
      <c r="M38">
        <v>65.900000000000006</v>
      </c>
      <c r="N38">
        <v>1</v>
      </c>
      <c r="Q38"/>
    </row>
    <row r="39" spans="1:17" hidden="1" x14ac:dyDescent="0.25">
      <c r="A39" s="4">
        <v>44407</v>
      </c>
      <c r="B39" t="s">
        <v>19</v>
      </c>
      <c r="C39" t="s">
        <v>20</v>
      </c>
      <c r="D39" t="s">
        <v>21</v>
      </c>
      <c r="E39">
        <v>132</v>
      </c>
      <c r="F39">
        <v>193</v>
      </c>
      <c r="G39">
        <v>0.71</v>
      </c>
      <c r="H39">
        <v>2</v>
      </c>
      <c r="I39">
        <v>3</v>
      </c>
      <c r="L39">
        <v>1</v>
      </c>
      <c r="M39">
        <v>65.900000000000006</v>
      </c>
      <c r="N39">
        <v>1</v>
      </c>
      <c r="Q39"/>
    </row>
    <row r="40" spans="1:17" x14ac:dyDescent="0.25">
      <c r="A40" s="4">
        <v>44407</v>
      </c>
      <c r="B40" t="s">
        <v>22</v>
      </c>
      <c r="C40" t="s">
        <v>17</v>
      </c>
      <c r="D40" t="s">
        <v>17</v>
      </c>
      <c r="E40">
        <v>13092</v>
      </c>
      <c r="F40">
        <v>16218</v>
      </c>
      <c r="G40">
        <v>82.87</v>
      </c>
      <c r="H40">
        <v>189</v>
      </c>
      <c r="I40">
        <v>141</v>
      </c>
      <c r="J40">
        <v>4</v>
      </c>
      <c r="L40">
        <v>28</v>
      </c>
      <c r="M40">
        <v>2299.3000000000002</v>
      </c>
      <c r="N40">
        <v>22</v>
      </c>
      <c r="P40">
        <v>475.1</v>
      </c>
      <c r="Q40">
        <v>4</v>
      </c>
    </row>
    <row r="41" spans="1:17" x14ac:dyDescent="0.25">
      <c r="A41" s="4">
        <v>44407</v>
      </c>
      <c r="B41" t="s">
        <v>22</v>
      </c>
      <c r="C41" t="s">
        <v>27</v>
      </c>
      <c r="D41" t="s">
        <v>17</v>
      </c>
      <c r="E41">
        <v>296</v>
      </c>
      <c r="F41">
        <v>296</v>
      </c>
      <c r="G41">
        <v>0.92</v>
      </c>
      <c r="Q41"/>
    </row>
    <row r="42" spans="1:17" hidden="1" x14ac:dyDescent="0.25">
      <c r="A42" s="4">
        <v>44407</v>
      </c>
      <c r="B42" t="s">
        <v>22</v>
      </c>
      <c r="C42" t="s">
        <v>27</v>
      </c>
      <c r="D42" t="s">
        <v>21</v>
      </c>
      <c r="E42">
        <v>296</v>
      </c>
      <c r="F42">
        <v>296</v>
      </c>
      <c r="G42">
        <v>0.92</v>
      </c>
      <c r="Q42"/>
    </row>
    <row r="43" spans="1:17" x14ac:dyDescent="0.25">
      <c r="A43" s="4">
        <v>44407</v>
      </c>
      <c r="B43" t="s">
        <v>22</v>
      </c>
      <c r="C43" t="s">
        <v>30</v>
      </c>
      <c r="D43" t="s">
        <v>17</v>
      </c>
      <c r="F43">
        <v>5</v>
      </c>
      <c r="G43">
        <v>0.04</v>
      </c>
      <c r="Q43"/>
    </row>
    <row r="44" spans="1:17" hidden="1" x14ac:dyDescent="0.25">
      <c r="A44" s="4">
        <v>44407</v>
      </c>
      <c r="B44" t="s">
        <v>22</v>
      </c>
      <c r="C44" t="s">
        <v>30</v>
      </c>
      <c r="D44" t="s">
        <v>21</v>
      </c>
      <c r="F44">
        <v>5</v>
      </c>
      <c r="G44">
        <v>0.04</v>
      </c>
      <c r="Q44"/>
    </row>
    <row r="45" spans="1:17" x14ac:dyDescent="0.25">
      <c r="A45" s="4">
        <v>44407</v>
      </c>
      <c r="B45" t="s">
        <v>22</v>
      </c>
      <c r="C45" t="s">
        <v>32</v>
      </c>
      <c r="D45" t="s">
        <v>17</v>
      </c>
      <c r="E45">
        <v>17</v>
      </c>
      <c r="F45">
        <v>17</v>
      </c>
      <c r="G45">
        <v>0.08</v>
      </c>
      <c r="Q45"/>
    </row>
    <row r="46" spans="1:17" hidden="1" x14ac:dyDescent="0.25">
      <c r="A46" s="4">
        <v>44407</v>
      </c>
      <c r="B46" t="s">
        <v>22</v>
      </c>
      <c r="C46" t="s">
        <v>32</v>
      </c>
      <c r="D46" t="s">
        <v>21</v>
      </c>
      <c r="E46">
        <v>17</v>
      </c>
      <c r="F46">
        <v>17</v>
      </c>
      <c r="G46">
        <v>0.08</v>
      </c>
      <c r="Q46"/>
    </row>
    <row r="47" spans="1:17" x14ac:dyDescent="0.25">
      <c r="A47" s="4">
        <v>44407</v>
      </c>
      <c r="B47" t="s">
        <v>22</v>
      </c>
      <c r="C47" t="s">
        <v>28</v>
      </c>
      <c r="D47" t="s">
        <v>17</v>
      </c>
      <c r="E47">
        <v>30</v>
      </c>
      <c r="F47">
        <v>30</v>
      </c>
      <c r="G47">
        <v>7.0000000000000007E-2</v>
      </c>
      <c r="Q47"/>
    </row>
    <row r="48" spans="1:17" hidden="1" x14ac:dyDescent="0.25">
      <c r="A48" s="4">
        <v>44407</v>
      </c>
      <c r="B48" t="s">
        <v>22</v>
      </c>
      <c r="C48" t="s">
        <v>28</v>
      </c>
      <c r="D48" t="s">
        <v>29</v>
      </c>
      <c r="E48">
        <v>30</v>
      </c>
      <c r="F48">
        <v>30</v>
      </c>
      <c r="G48">
        <v>7.0000000000000007E-2</v>
      </c>
      <c r="Q48"/>
    </row>
    <row r="49" spans="1:17" x14ac:dyDescent="0.25">
      <c r="A49" s="4">
        <v>44407</v>
      </c>
      <c r="B49" t="s">
        <v>22</v>
      </c>
      <c r="C49" t="s">
        <v>24</v>
      </c>
      <c r="D49" t="s">
        <v>17</v>
      </c>
      <c r="E49">
        <v>333</v>
      </c>
      <c r="F49">
        <v>333</v>
      </c>
      <c r="G49">
        <v>1.19</v>
      </c>
      <c r="H49">
        <v>3</v>
      </c>
      <c r="I49">
        <v>2</v>
      </c>
      <c r="Q49"/>
    </row>
    <row r="50" spans="1:17" hidden="1" x14ac:dyDescent="0.25">
      <c r="A50" s="4">
        <v>44407</v>
      </c>
      <c r="B50" t="s">
        <v>22</v>
      </c>
      <c r="C50" t="s">
        <v>24</v>
      </c>
      <c r="D50" t="s">
        <v>25</v>
      </c>
      <c r="E50">
        <v>333</v>
      </c>
      <c r="F50">
        <v>333</v>
      </c>
      <c r="G50">
        <v>1.19</v>
      </c>
      <c r="H50">
        <v>3</v>
      </c>
      <c r="I50">
        <v>2</v>
      </c>
      <c r="Q50"/>
    </row>
    <row r="51" spans="1:17" x14ac:dyDescent="0.25">
      <c r="A51" s="4">
        <v>44407</v>
      </c>
      <c r="B51" t="s">
        <v>22</v>
      </c>
      <c r="C51" t="s">
        <v>20</v>
      </c>
      <c r="D51" t="s">
        <v>17</v>
      </c>
      <c r="E51">
        <v>9676</v>
      </c>
      <c r="F51">
        <v>12274</v>
      </c>
      <c r="G51">
        <v>72.38</v>
      </c>
      <c r="H51">
        <v>166</v>
      </c>
      <c r="I51">
        <v>124</v>
      </c>
      <c r="J51">
        <v>4</v>
      </c>
      <c r="L51">
        <v>28</v>
      </c>
      <c r="M51">
        <v>2299.3000000000002</v>
      </c>
      <c r="N51">
        <v>22</v>
      </c>
      <c r="P51">
        <v>475.1</v>
      </c>
      <c r="Q51">
        <v>4</v>
      </c>
    </row>
    <row r="52" spans="1:17" hidden="1" x14ac:dyDescent="0.25">
      <c r="A52" s="4">
        <v>44407</v>
      </c>
      <c r="B52" t="s">
        <v>22</v>
      </c>
      <c r="C52" t="s">
        <v>20</v>
      </c>
      <c r="D52" t="s">
        <v>21</v>
      </c>
      <c r="E52">
        <v>6220</v>
      </c>
      <c r="F52">
        <v>7609</v>
      </c>
      <c r="G52">
        <v>42.28</v>
      </c>
      <c r="H52">
        <v>129</v>
      </c>
      <c r="I52">
        <v>90</v>
      </c>
      <c r="J52">
        <v>4</v>
      </c>
      <c r="L52">
        <v>22</v>
      </c>
      <c r="M52">
        <v>1664.5</v>
      </c>
      <c r="N52">
        <v>17</v>
      </c>
      <c r="P52">
        <v>475.1</v>
      </c>
      <c r="Q52">
        <v>4</v>
      </c>
    </row>
    <row r="53" spans="1:17" hidden="1" x14ac:dyDescent="0.25">
      <c r="A53" s="4">
        <v>44407</v>
      </c>
      <c r="B53" t="s">
        <v>22</v>
      </c>
      <c r="C53" t="s">
        <v>20</v>
      </c>
      <c r="D53" t="s">
        <v>25</v>
      </c>
      <c r="E53">
        <v>4364</v>
      </c>
      <c r="F53">
        <v>4665</v>
      </c>
      <c r="G53">
        <v>30.1</v>
      </c>
      <c r="H53">
        <v>37</v>
      </c>
      <c r="I53">
        <v>34</v>
      </c>
      <c r="L53">
        <v>6</v>
      </c>
      <c r="M53">
        <v>634.79999999999995</v>
      </c>
      <c r="N53">
        <v>5</v>
      </c>
      <c r="Q53"/>
    </row>
    <row r="54" spans="1:17" x14ac:dyDescent="0.25">
      <c r="A54" s="4">
        <v>44407</v>
      </c>
      <c r="B54" t="s">
        <v>22</v>
      </c>
      <c r="C54" t="s">
        <v>26</v>
      </c>
      <c r="D54" t="s">
        <v>17</v>
      </c>
      <c r="E54">
        <v>3204</v>
      </c>
      <c r="F54">
        <v>3241</v>
      </c>
      <c r="G54">
        <v>8.1199999999999992</v>
      </c>
      <c r="H54">
        <v>18</v>
      </c>
      <c r="I54">
        <v>15</v>
      </c>
      <c r="Q54"/>
    </row>
    <row r="55" spans="1:17" hidden="1" x14ac:dyDescent="0.25">
      <c r="A55" s="4">
        <v>44407</v>
      </c>
      <c r="B55" t="s">
        <v>22</v>
      </c>
      <c r="C55" t="s">
        <v>26</v>
      </c>
      <c r="D55" t="s">
        <v>25</v>
      </c>
      <c r="E55">
        <v>3204</v>
      </c>
      <c r="F55">
        <v>3241</v>
      </c>
      <c r="G55">
        <v>8.1199999999999992</v>
      </c>
      <c r="H55">
        <v>18</v>
      </c>
      <c r="I55">
        <v>15</v>
      </c>
      <c r="Q55"/>
    </row>
    <row r="56" spans="1:17" x14ac:dyDescent="0.25">
      <c r="A56" s="4">
        <v>44407</v>
      </c>
      <c r="B56" t="s">
        <v>22</v>
      </c>
      <c r="C56" t="s">
        <v>31</v>
      </c>
      <c r="D56" t="s">
        <v>17</v>
      </c>
      <c r="E56">
        <v>8</v>
      </c>
      <c r="F56">
        <v>8</v>
      </c>
      <c r="G56">
        <v>0.04</v>
      </c>
      <c r="Q56"/>
    </row>
    <row r="57" spans="1:17" hidden="1" x14ac:dyDescent="0.25">
      <c r="A57" s="4">
        <v>44407</v>
      </c>
      <c r="B57" t="s">
        <v>22</v>
      </c>
      <c r="C57" t="s">
        <v>31</v>
      </c>
      <c r="D57" t="s">
        <v>21</v>
      </c>
      <c r="E57">
        <v>8</v>
      </c>
      <c r="F57">
        <v>8</v>
      </c>
      <c r="G57">
        <v>0.04</v>
      </c>
      <c r="Q57"/>
    </row>
    <row r="58" spans="1:17" x14ac:dyDescent="0.25">
      <c r="A58" s="4">
        <v>44407</v>
      </c>
      <c r="B58" t="s">
        <v>22</v>
      </c>
      <c r="C58" t="s">
        <v>23</v>
      </c>
      <c r="D58" t="s">
        <v>17</v>
      </c>
      <c r="E58">
        <v>14</v>
      </c>
      <c r="F58">
        <v>14</v>
      </c>
      <c r="G58">
        <v>0.03</v>
      </c>
      <c r="H58">
        <v>2</v>
      </c>
      <c r="Q58"/>
    </row>
    <row r="59" spans="1:17" hidden="1" x14ac:dyDescent="0.25">
      <c r="A59" s="4">
        <v>44407</v>
      </c>
      <c r="B59" t="s">
        <v>22</v>
      </c>
      <c r="C59" t="s">
        <v>23</v>
      </c>
      <c r="D59" t="s">
        <v>21</v>
      </c>
      <c r="E59">
        <v>14</v>
      </c>
      <c r="F59">
        <v>14</v>
      </c>
      <c r="G59">
        <v>0.03</v>
      </c>
      <c r="H59">
        <v>2</v>
      </c>
      <c r="Q59"/>
    </row>
    <row r="60" spans="1:17" hidden="1" x14ac:dyDescent="0.25">
      <c r="A60" s="4">
        <v>44406</v>
      </c>
      <c r="B60" t="s">
        <v>17</v>
      </c>
      <c r="C60" t="s">
        <v>17</v>
      </c>
      <c r="D60" t="s">
        <v>17</v>
      </c>
      <c r="E60">
        <v>10968</v>
      </c>
      <c r="F60">
        <v>14099</v>
      </c>
      <c r="G60">
        <v>79.94</v>
      </c>
      <c r="H60">
        <v>173</v>
      </c>
      <c r="I60">
        <v>132</v>
      </c>
      <c r="J60">
        <v>5</v>
      </c>
      <c r="L60">
        <v>35</v>
      </c>
      <c r="M60">
        <v>3131.31</v>
      </c>
      <c r="N60">
        <v>24</v>
      </c>
      <c r="P60">
        <v>475</v>
      </c>
      <c r="Q60">
        <v>5</v>
      </c>
    </row>
    <row r="61" spans="1:17" x14ac:dyDescent="0.25">
      <c r="A61" s="4">
        <v>44406</v>
      </c>
      <c r="B61" t="s">
        <v>33</v>
      </c>
      <c r="C61" t="s">
        <v>17</v>
      </c>
      <c r="D61" t="s">
        <v>17</v>
      </c>
      <c r="E61">
        <v>276</v>
      </c>
      <c r="F61">
        <v>283</v>
      </c>
      <c r="G61">
        <v>2.29</v>
      </c>
      <c r="H61">
        <v>3</v>
      </c>
      <c r="I61">
        <v>3</v>
      </c>
      <c r="L61">
        <v>3</v>
      </c>
      <c r="M61">
        <v>269.39999999999998</v>
      </c>
      <c r="N61">
        <v>2</v>
      </c>
      <c r="Q61"/>
    </row>
    <row r="62" spans="1:17" x14ac:dyDescent="0.25">
      <c r="A62" s="4">
        <v>44406</v>
      </c>
      <c r="B62" t="s">
        <v>33</v>
      </c>
      <c r="C62" t="s">
        <v>34</v>
      </c>
      <c r="D62" t="s">
        <v>17</v>
      </c>
      <c r="E62">
        <v>12</v>
      </c>
      <c r="F62">
        <v>14</v>
      </c>
      <c r="G62">
        <v>0.02</v>
      </c>
      <c r="Q62"/>
    </row>
    <row r="63" spans="1:17" hidden="1" x14ac:dyDescent="0.25">
      <c r="A63" s="4">
        <v>44406</v>
      </c>
      <c r="B63" t="s">
        <v>33</v>
      </c>
      <c r="C63" t="s">
        <v>34</v>
      </c>
      <c r="D63" t="s">
        <v>21</v>
      </c>
      <c r="E63">
        <v>12</v>
      </c>
      <c r="F63">
        <v>14</v>
      </c>
      <c r="G63">
        <v>0.02</v>
      </c>
      <c r="Q63"/>
    </row>
    <row r="64" spans="1:17" x14ac:dyDescent="0.25">
      <c r="A64" s="4">
        <v>44406</v>
      </c>
      <c r="B64" t="s">
        <v>33</v>
      </c>
      <c r="C64" t="s">
        <v>20</v>
      </c>
      <c r="D64" t="s">
        <v>17</v>
      </c>
      <c r="E64">
        <v>269</v>
      </c>
      <c r="F64">
        <v>269</v>
      </c>
      <c r="G64">
        <v>2.27</v>
      </c>
      <c r="H64">
        <v>3</v>
      </c>
      <c r="I64">
        <v>3</v>
      </c>
      <c r="L64">
        <v>3</v>
      </c>
      <c r="M64">
        <v>269.39999999999998</v>
      </c>
      <c r="N64">
        <v>2</v>
      </c>
      <c r="Q64"/>
    </row>
    <row r="65" spans="1:17" hidden="1" x14ac:dyDescent="0.25">
      <c r="A65" s="4">
        <v>44406</v>
      </c>
      <c r="B65" t="s">
        <v>33</v>
      </c>
      <c r="C65" t="s">
        <v>20</v>
      </c>
      <c r="D65" t="s">
        <v>21</v>
      </c>
      <c r="E65">
        <v>269</v>
      </c>
      <c r="F65">
        <v>269</v>
      </c>
      <c r="G65">
        <v>2.27</v>
      </c>
      <c r="H65">
        <v>3</v>
      </c>
      <c r="I65">
        <v>3</v>
      </c>
      <c r="L65">
        <v>3</v>
      </c>
      <c r="M65">
        <v>269.39999999999998</v>
      </c>
      <c r="N65">
        <v>2</v>
      </c>
      <c r="Q65"/>
    </row>
    <row r="66" spans="1:17" x14ac:dyDescent="0.25">
      <c r="A66" s="4">
        <v>44406</v>
      </c>
      <c r="B66" t="s">
        <v>22</v>
      </c>
      <c r="C66" t="s">
        <v>17</v>
      </c>
      <c r="D66" t="s">
        <v>17</v>
      </c>
      <c r="E66">
        <v>10648</v>
      </c>
      <c r="F66">
        <v>13660</v>
      </c>
      <c r="G66">
        <v>77.03</v>
      </c>
      <c r="H66">
        <v>169</v>
      </c>
      <c r="I66">
        <v>129</v>
      </c>
      <c r="J66">
        <v>5</v>
      </c>
      <c r="L66">
        <v>32</v>
      </c>
      <c r="M66">
        <v>2861.91</v>
      </c>
      <c r="N66">
        <v>22</v>
      </c>
      <c r="P66">
        <v>475</v>
      </c>
      <c r="Q66">
        <v>5</v>
      </c>
    </row>
    <row r="67" spans="1:17" x14ac:dyDescent="0.25">
      <c r="A67" s="4">
        <v>44406</v>
      </c>
      <c r="B67" t="s">
        <v>22</v>
      </c>
      <c r="C67" t="s">
        <v>28</v>
      </c>
      <c r="D67" t="s">
        <v>17</v>
      </c>
      <c r="E67">
        <v>10</v>
      </c>
      <c r="F67">
        <v>10</v>
      </c>
      <c r="G67">
        <v>0.04</v>
      </c>
      <c r="Q67"/>
    </row>
    <row r="68" spans="1:17" hidden="1" x14ac:dyDescent="0.25">
      <c r="A68" s="4">
        <v>44406</v>
      </c>
      <c r="B68" t="s">
        <v>22</v>
      </c>
      <c r="C68" t="s">
        <v>28</v>
      </c>
      <c r="D68" t="s">
        <v>29</v>
      </c>
      <c r="E68">
        <v>10</v>
      </c>
      <c r="F68">
        <v>10</v>
      </c>
      <c r="G68">
        <v>0.04</v>
      </c>
      <c r="Q68"/>
    </row>
    <row r="69" spans="1:17" x14ac:dyDescent="0.25">
      <c r="A69" s="4">
        <v>44406</v>
      </c>
      <c r="B69" t="s">
        <v>22</v>
      </c>
      <c r="C69" t="s">
        <v>23</v>
      </c>
      <c r="D69" t="s">
        <v>17</v>
      </c>
      <c r="E69">
        <v>8</v>
      </c>
      <c r="F69">
        <v>13</v>
      </c>
      <c r="G69">
        <v>0.08</v>
      </c>
      <c r="Q69"/>
    </row>
    <row r="70" spans="1:17" hidden="1" x14ac:dyDescent="0.25">
      <c r="A70" s="4">
        <v>44406</v>
      </c>
      <c r="B70" t="s">
        <v>22</v>
      </c>
      <c r="C70" t="s">
        <v>23</v>
      </c>
      <c r="D70" t="s">
        <v>21</v>
      </c>
      <c r="E70">
        <v>8</v>
      </c>
      <c r="F70">
        <v>13</v>
      </c>
      <c r="G70">
        <v>0.08</v>
      </c>
      <c r="Q70"/>
    </row>
    <row r="71" spans="1:17" x14ac:dyDescent="0.25">
      <c r="A71" s="4">
        <v>44406</v>
      </c>
      <c r="B71" t="s">
        <v>22</v>
      </c>
      <c r="C71" t="s">
        <v>31</v>
      </c>
      <c r="D71" t="s">
        <v>17</v>
      </c>
      <c r="E71">
        <v>3</v>
      </c>
      <c r="F71">
        <v>3</v>
      </c>
      <c r="Q71"/>
    </row>
    <row r="72" spans="1:17" hidden="1" x14ac:dyDescent="0.25">
      <c r="A72" s="4">
        <v>44406</v>
      </c>
      <c r="B72" t="s">
        <v>22</v>
      </c>
      <c r="C72" t="s">
        <v>31</v>
      </c>
      <c r="D72" t="s">
        <v>21</v>
      </c>
      <c r="E72">
        <v>3</v>
      </c>
      <c r="F72">
        <v>3</v>
      </c>
      <c r="Q72"/>
    </row>
    <row r="73" spans="1:17" x14ac:dyDescent="0.25">
      <c r="A73" s="4">
        <v>44406</v>
      </c>
      <c r="B73" t="s">
        <v>22</v>
      </c>
      <c r="C73" t="s">
        <v>30</v>
      </c>
      <c r="D73" t="s">
        <v>17</v>
      </c>
      <c r="E73">
        <v>2</v>
      </c>
      <c r="F73">
        <v>2</v>
      </c>
      <c r="Q73"/>
    </row>
    <row r="74" spans="1:17" hidden="1" x14ac:dyDescent="0.25">
      <c r="A74" s="4">
        <v>44406</v>
      </c>
      <c r="B74" t="s">
        <v>22</v>
      </c>
      <c r="C74" t="s">
        <v>30</v>
      </c>
      <c r="D74" t="s">
        <v>21</v>
      </c>
      <c r="E74">
        <v>2</v>
      </c>
      <c r="F74">
        <v>2</v>
      </c>
      <c r="Q74"/>
    </row>
    <row r="75" spans="1:17" x14ac:dyDescent="0.25">
      <c r="A75" s="4">
        <v>44406</v>
      </c>
      <c r="B75" t="s">
        <v>22</v>
      </c>
      <c r="C75" t="s">
        <v>32</v>
      </c>
      <c r="D75" t="s">
        <v>17</v>
      </c>
      <c r="E75">
        <v>8</v>
      </c>
      <c r="F75">
        <v>11</v>
      </c>
      <c r="G75">
        <v>0.04</v>
      </c>
      <c r="Q75"/>
    </row>
    <row r="76" spans="1:17" hidden="1" x14ac:dyDescent="0.25">
      <c r="A76" s="4">
        <v>44406</v>
      </c>
      <c r="B76" t="s">
        <v>22</v>
      </c>
      <c r="C76" t="s">
        <v>32</v>
      </c>
      <c r="D76" t="s">
        <v>21</v>
      </c>
      <c r="E76">
        <v>8</v>
      </c>
      <c r="F76">
        <v>11</v>
      </c>
      <c r="G76">
        <v>0.04</v>
      </c>
      <c r="Q76"/>
    </row>
    <row r="77" spans="1:17" x14ac:dyDescent="0.25">
      <c r="A77" s="4">
        <v>44406</v>
      </c>
      <c r="B77" t="s">
        <v>22</v>
      </c>
      <c r="C77" t="s">
        <v>20</v>
      </c>
      <c r="D77" t="s">
        <v>17</v>
      </c>
      <c r="E77">
        <v>8588</v>
      </c>
      <c r="F77">
        <v>10910</v>
      </c>
      <c r="G77">
        <v>67.790000000000006</v>
      </c>
      <c r="H77">
        <v>154</v>
      </c>
      <c r="I77">
        <v>117</v>
      </c>
      <c r="J77">
        <v>5</v>
      </c>
      <c r="L77">
        <v>29</v>
      </c>
      <c r="M77">
        <v>2741.2</v>
      </c>
      <c r="N77">
        <v>20</v>
      </c>
      <c r="P77">
        <v>475</v>
      </c>
      <c r="Q77">
        <v>5</v>
      </c>
    </row>
    <row r="78" spans="1:17" hidden="1" x14ac:dyDescent="0.25">
      <c r="A78" s="4">
        <v>44406</v>
      </c>
      <c r="B78" t="s">
        <v>22</v>
      </c>
      <c r="C78" t="s">
        <v>20</v>
      </c>
      <c r="D78" t="s">
        <v>21</v>
      </c>
      <c r="E78">
        <v>5316</v>
      </c>
      <c r="F78">
        <v>6575</v>
      </c>
      <c r="G78">
        <v>38.659999999999997</v>
      </c>
      <c r="H78">
        <v>116</v>
      </c>
      <c r="I78">
        <v>82</v>
      </c>
      <c r="J78">
        <v>5</v>
      </c>
      <c r="L78">
        <v>25</v>
      </c>
      <c r="M78">
        <v>2286.4</v>
      </c>
      <c r="N78">
        <v>16</v>
      </c>
      <c r="P78">
        <v>475</v>
      </c>
      <c r="Q78">
        <v>5</v>
      </c>
    </row>
    <row r="79" spans="1:17" hidden="1" x14ac:dyDescent="0.25">
      <c r="A79" s="4">
        <v>44406</v>
      </c>
      <c r="B79" t="s">
        <v>22</v>
      </c>
      <c r="C79" t="s">
        <v>20</v>
      </c>
      <c r="D79" t="s">
        <v>25</v>
      </c>
      <c r="E79">
        <v>4168</v>
      </c>
      <c r="F79">
        <v>4335</v>
      </c>
      <c r="G79">
        <v>29.13</v>
      </c>
      <c r="H79">
        <v>38</v>
      </c>
      <c r="I79">
        <v>35</v>
      </c>
      <c r="L79">
        <v>4</v>
      </c>
      <c r="M79">
        <v>454.8</v>
      </c>
      <c r="N79">
        <v>4</v>
      </c>
      <c r="Q79"/>
    </row>
    <row r="80" spans="1:17" x14ac:dyDescent="0.25">
      <c r="A80" s="4">
        <v>44406</v>
      </c>
      <c r="B80" t="s">
        <v>22</v>
      </c>
      <c r="C80" t="s">
        <v>26</v>
      </c>
      <c r="D80" t="s">
        <v>17</v>
      </c>
      <c r="E80">
        <v>1748</v>
      </c>
      <c r="F80">
        <v>1907</v>
      </c>
      <c r="G80">
        <v>6.06</v>
      </c>
      <c r="H80">
        <v>10</v>
      </c>
      <c r="I80">
        <v>10</v>
      </c>
      <c r="L80">
        <v>2</v>
      </c>
      <c r="M80">
        <v>56.81</v>
      </c>
      <c r="N80">
        <v>1</v>
      </c>
      <c r="Q80"/>
    </row>
    <row r="81" spans="1:17" hidden="1" x14ac:dyDescent="0.25">
      <c r="A81" s="4">
        <v>44406</v>
      </c>
      <c r="B81" t="s">
        <v>22</v>
      </c>
      <c r="C81" t="s">
        <v>26</v>
      </c>
      <c r="D81" t="s">
        <v>25</v>
      </c>
      <c r="E81">
        <v>1748</v>
      </c>
      <c r="F81">
        <v>1907</v>
      </c>
      <c r="G81">
        <v>6.06</v>
      </c>
      <c r="H81">
        <v>10</v>
      </c>
      <c r="I81">
        <v>10</v>
      </c>
      <c r="L81">
        <v>2</v>
      </c>
      <c r="M81">
        <v>56.81</v>
      </c>
      <c r="N81">
        <v>1</v>
      </c>
      <c r="Q81"/>
    </row>
    <row r="82" spans="1:17" x14ac:dyDescent="0.25">
      <c r="A82" s="4">
        <v>44406</v>
      </c>
      <c r="B82" t="s">
        <v>22</v>
      </c>
      <c r="C82" t="s">
        <v>27</v>
      </c>
      <c r="D82" t="s">
        <v>17</v>
      </c>
      <c r="E82">
        <v>364</v>
      </c>
      <c r="F82">
        <v>454</v>
      </c>
      <c r="G82">
        <v>1.62</v>
      </c>
      <c r="H82">
        <v>4</v>
      </c>
      <c r="I82">
        <v>2</v>
      </c>
      <c r="L82">
        <v>1</v>
      </c>
      <c r="M82">
        <v>63.9</v>
      </c>
      <c r="N82">
        <v>1</v>
      </c>
      <c r="Q82"/>
    </row>
    <row r="83" spans="1:17" hidden="1" x14ac:dyDescent="0.25">
      <c r="A83" s="4">
        <v>44406</v>
      </c>
      <c r="B83" t="s">
        <v>22</v>
      </c>
      <c r="C83" t="s">
        <v>27</v>
      </c>
      <c r="D83" t="s">
        <v>21</v>
      </c>
      <c r="E83">
        <v>364</v>
      </c>
      <c r="F83">
        <v>454</v>
      </c>
      <c r="G83">
        <v>1.62</v>
      </c>
      <c r="H83">
        <v>4</v>
      </c>
      <c r="I83">
        <v>2</v>
      </c>
      <c r="L83">
        <v>1</v>
      </c>
      <c r="M83">
        <v>63.9</v>
      </c>
      <c r="N83">
        <v>1</v>
      </c>
      <c r="Q83"/>
    </row>
    <row r="84" spans="1:17" x14ac:dyDescent="0.25">
      <c r="A84" s="4">
        <v>44406</v>
      </c>
      <c r="B84" t="s">
        <v>22</v>
      </c>
      <c r="C84" t="s">
        <v>24</v>
      </c>
      <c r="D84" t="s">
        <v>17</v>
      </c>
      <c r="E84">
        <v>348</v>
      </c>
      <c r="F84">
        <v>350</v>
      </c>
      <c r="G84">
        <v>1.4</v>
      </c>
      <c r="H84">
        <v>1</v>
      </c>
      <c r="Q84"/>
    </row>
    <row r="85" spans="1:17" hidden="1" x14ac:dyDescent="0.25">
      <c r="A85" s="4">
        <v>44406</v>
      </c>
      <c r="B85" t="s">
        <v>22</v>
      </c>
      <c r="C85" t="s">
        <v>24</v>
      </c>
      <c r="D85" t="s">
        <v>25</v>
      </c>
      <c r="E85">
        <v>348</v>
      </c>
      <c r="F85">
        <v>350</v>
      </c>
      <c r="G85">
        <v>1.4</v>
      </c>
      <c r="H85">
        <v>1</v>
      </c>
      <c r="Q85"/>
    </row>
    <row r="86" spans="1:17" x14ac:dyDescent="0.25">
      <c r="A86" s="4">
        <v>44406</v>
      </c>
      <c r="B86" t="s">
        <v>19</v>
      </c>
      <c r="C86" t="s">
        <v>17</v>
      </c>
      <c r="D86" t="s">
        <v>17</v>
      </c>
      <c r="E86">
        <v>124</v>
      </c>
      <c r="F86">
        <v>156</v>
      </c>
      <c r="G86">
        <v>0.62</v>
      </c>
      <c r="H86">
        <v>1</v>
      </c>
      <c r="Q86"/>
    </row>
    <row r="87" spans="1:17" x14ac:dyDescent="0.25">
      <c r="A87" s="4">
        <v>44406</v>
      </c>
      <c r="B87" t="s">
        <v>19</v>
      </c>
      <c r="C87" t="s">
        <v>20</v>
      </c>
      <c r="D87" t="s">
        <v>17</v>
      </c>
      <c r="E87">
        <v>124</v>
      </c>
      <c r="F87">
        <v>156</v>
      </c>
      <c r="G87">
        <v>0.62</v>
      </c>
      <c r="H87">
        <v>1</v>
      </c>
      <c r="Q87"/>
    </row>
    <row r="88" spans="1:17" hidden="1" x14ac:dyDescent="0.25">
      <c r="A88" s="4">
        <v>44406</v>
      </c>
      <c r="B88" t="s">
        <v>19</v>
      </c>
      <c r="C88" t="s">
        <v>20</v>
      </c>
      <c r="D88" t="s">
        <v>21</v>
      </c>
      <c r="E88">
        <v>124</v>
      </c>
      <c r="F88">
        <v>156</v>
      </c>
      <c r="G88">
        <v>0.62</v>
      </c>
      <c r="H88">
        <v>1</v>
      </c>
      <c r="Q88"/>
    </row>
    <row r="89" spans="1:17" hidden="1" x14ac:dyDescent="0.25">
      <c r="A89" s="4">
        <v>44405</v>
      </c>
      <c r="B89" t="s">
        <v>17</v>
      </c>
      <c r="C89" t="s">
        <v>17</v>
      </c>
      <c r="D89" t="s">
        <v>17</v>
      </c>
      <c r="E89">
        <v>8270</v>
      </c>
      <c r="F89">
        <v>11589</v>
      </c>
      <c r="G89">
        <v>78.28</v>
      </c>
      <c r="H89">
        <v>212</v>
      </c>
      <c r="I89">
        <v>161</v>
      </c>
      <c r="J89">
        <v>13</v>
      </c>
      <c r="L89">
        <v>84</v>
      </c>
      <c r="M89">
        <v>7937.1</v>
      </c>
      <c r="N89">
        <v>61</v>
      </c>
      <c r="P89">
        <v>1428.3</v>
      </c>
      <c r="Q89">
        <v>13</v>
      </c>
    </row>
    <row r="90" spans="1:17" x14ac:dyDescent="0.25">
      <c r="A90" s="4">
        <v>44405</v>
      </c>
      <c r="B90" t="s">
        <v>19</v>
      </c>
      <c r="C90" t="s">
        <v>17</v>
      </c>
      <c r="D90" t="s">
        <v>17</v>
      </c>
      <c r="E90">
        <v>66</v>
      </c>
      <c r="F90">
        <v>99</v>
      </c>
      <c r="G90">
        <v>0.51</v>
      </c>
      <c r="H90">
        <v>1</v>
      </c>
      <c r="I90">
        <v>1</v>
      </c>
      <c r="Q90"/>
    </row>
    <row r="91" spans="1:17" x14ac:dyDescent="0.25">
      <c r="A91" s="4">
        <v>44405</v>
      </c>
      <c r="B91" t="s">
        <v>19</v>
      </c>
      <c r="C91" t="s">
        <v>20</v>
      </c>
      <c r="D91" t="s">
        <v>17</v>
      </c>
      <c r="E91">
        <v>66</v>
      </c>
      <c r="F91">
        <v>99</v>
      </c>
      <c r="G91">
        <v>0.51</v>
      </c>
      <c r="H91">
        <v>1</v>
      </c>
      <c r="I91">
        <v>1</v>
      </c>
      <c r="Q91"/>
    </row>
    <row r="92" spans="1:17" hidden="1" x14ac:dyDescent="0.25">
      <c r="A92" s="4">
        <v>44405</v>
      </c>
      <c r="B92" t="s">
        <v>19</v>
      </c>
      <c r="C92" t="s">
        <v>20</v>
      </c>
      <c r="D92" t="s">
        <v>21</v>
      </c>
      <c r="E92">
        <v>66</v>
      </c>
      <c r="F92">
        <v>99</v>
      </c>
      <c r="G92">
        <v>0.51</v>
      </c>
      <c r="H92">
        <v>1</v>
      </c>
      <c r="I92">
        <v>1</v>
      </c>
      <c r="Q92"/>
    </row>
    <row r="93" spans="1:17" x14ac:dyDescent="0.25">
      <c r="A93" s="4">
        <v>44405</v>
      </c>
      <c r="B93" t="s">
        <v>33</v>
      </c>
      <c r="C93" t="s">
        <v>17</v>
      </c>
      <c r="D93" t="s">
        <v>17</v>
      </c>
      <c r="E93">
        <v>170</v>
      </c>
      <c r="F93">
        <v>214</v>
      </c>
      <c r="G93">
        <v>1.81</v>
      </c>
      <c r="H93">
        <v>2</v>
      </c>
      <c r="I93">
        <v>2</v>
      </c>
      <c r="L93">
        <v>4</v>
      </c>
      <c r="M93">
        <v>547.1</v>
      </c>
      <c r="N93">
        <v>2</v>
      </c>
      <c r="Q93"/>
    </row>
    <row r="94" spans="1:17" x14ac:dyDescent="0.25">
      <c r="A94" s="4">
        <v>44405</v>
      </c>
      <c r="B94" t="s">
        <v>33</v>
      </c>
      <c r="C94" t="s">
        <v>20</v>
      </c>
      <c r="D94" t="s">
        <v>17</v>
      </c>
      <c r="E94">
        <v>168</v>
      </c>
      <c r="F94">
        <v>208</v>
      </c>
      <c r="G94">
        <v>1.81</v>
      </c>
      <c r="H94">
        <v>2</v>
      </c>
      <c r="I94">
        <v>2</v>
      </c>
      <c r="L94">
        <v>4</v>
      </c>
      <c r="M94">
        <v>547.1</v>
      </c>
      <c r="N94">
        <v>2</v>
      </c>
      <c r="Q94"/>
    </row>
    <row r="95" spans="1:17" hidden="1" x14ac:dyDescent="0.25">
      <c r="A95" s="4">
        <v>44405</v>
      </c>
      <c r="B95" t="s">
        <v>33</v>
      </c>
      <c r="C95" t="s">
        <v>20</v>
      </c>
      <c r="D95" t="s">
        <v>21</v>
      </c>
      <c r="E95">
        <v>168</v>
      </c>
      <c r="F95">
        <v>208</v>
      </c>
      <c r="G95">
        <v>1.81</v>
      </c>
      <c r="H95">
        <v>2</v>
      </c>
      <c r="I95">
        <v>2</v>
      </c>
      <c r="L95">
        <v>4</v>
      </c>
      <c r="M95">
        <v>547.1</v>
      </c>
      <c r="N95">
        <v>2</v>
      </c>
      <c r="Q95"/>
    </row>
    <row r="96" spans="1:17" x14ac:dyDescent="0.25">
      <c r="A96" s="4">
        <v>44405</v>
      </c>
      <c r="B96" t="s">
        <v>33</v>
      </c>
      <c r="C96" t="s">
        <v>34</v>
      </c>
      <c r="D96" t="s">
        <v>17</v>
      </c>
      <c r="E96">
        <v>6</v>
      </c>
      <c r="F96">
        <v>6</v>
      </c>
      <c r="Q96"/>
    </row>
    <row r="97" spans="1:17" hidden="1" x14ac:dyDescent="0.25">
      <c r="A97" s="4">
        <v>44405</v>
      </c>
      <c r="B97" t="s">
        <v>33</v>
      </c>
      <c r="C97" t="s">
        <v>34</v>
      </c>
      <c r="D97" t="s">
        <v>21</v>
      </c>
      <c r="E97">
        <v>6</v>
      </c>
      <c r="F97">
        <v>6</v>
      </c>
      <c r="Q97"/>
    </row>
    <row r="98" spans="1:17" x14ac:dyDescent="0.25">
      <c r="A98" s="4">
        <v>44405</v>
      </c>
      <c r="B98" t="s">
        <v>22</v>
      </c>
      <c r="C98" t="s">
        <v>17</v>
      </c>
      <c r="D98" t="s">
        <v>17</v>
      </c>
      <c r="E98">
        <v>8096</v>
      </c>
      <c r="F98">
        <v>11276</v>
      </c>
      <c r="G98">
        <v>75.959999999999994</v>
      </c>
      <c r="H98">
        <v>209</v>
      </c>
      <c r="I98">
        <v>158</v>
      </c>
      <c r="J98">
        <v>13</v>
      </c>
      <c r="L98">
        <v>80</v>
      </c>
      <c r="M98">
        <v>7390</v>
      </c>
      <c r="N98">
        <v>59</v>
      </c>
      <c r="P98">
        <v>1428.3</v>
      </c>
      <c r="Q98">
        <v>13</v>
      </c>
    </row>
    <row r="99" spans="1:17" x14ac:dyDescent="0.25">
      <c r="A99" s="4">
        <v>44405</v>
      </c>
      <c r="B99" t="s">
        <v>22</v>
      </c>
      <c r="C99" t="s">
        <v>30</v>
      </c>
      <c r="D99" t="s">
        <v>17</v>
      </c>
      <c r="E99">
        <v>4</v>
      </c>
      <c r="F99">
        <v>4</v>
      </c>
      <c r="G99">
        <v>0.03</v>
      </c>
      <c r="Q99"/>
    </row>
    <row r="100" spans="1:17" hidden="1" x14ac:dyDescent="0.25">
      <c r="A100" s="4">
        <v>44405</v>
      </c>
      <c r="B100" t="s">
        <v>22</v>
      </c>
      <c r="C100" t="s">
        <v>30</v>
      </c>
      <c r="D100" t="s">
        <v>21</v>
      </c>
      <c r="E100">
        <v>4</v>
      </c>
      <c r="F100">
        <v>4</v>
      </c>
      <c r="G100">
        <v>0.03</v>
      </c>
      <c r="Q100"/>
    </row>
    <row r="101" spans="1:17" x14ac:dyDescent="0.25">
      <c r="A101" s="4">
        <v>44405</v>
      </c>
      <c r="B101" t="s">
        <v>22</v>
      </c>
      <c r="C101" t="s">
        <v>20</v>
      </c>
      <c r="D101" t="s">
        <v>17</v>
      </c>
      <c r="E101">
        <v>6868</v>
      </c>
      <c r="F101">
        <v>9646</v>
      </c>
      <c r="G101">
        <v>68.900000000000006</v>
      </c>
      <c r="H101">
        <v>192</v>
      </c>
      <c r="I101">
        <v>143</v>
      </c>
      <c r="J101">
        <v>10</v>
      </c>
      <c r="L101">
        <v>61</v>
      </c>
      <c r="M101">
        <v>5593.5</v>
      </c>
      <c r="N101">
        <v>48</v>
      </c>
      <c r="P101">
        <v>1080.9000000000001</v>
      </c>
      <c r="Q101">
        <v>10</v>
      </c>
    </row>
    <row r="102" spans="1:17" hidden="1" x14ac:dyDescent="0.25">
      <c r="A102" s="4">
        <v>44405</v>
      </c>
      <c r="B102" t="s">
        <v>22</v>
      </c>
      <c r="C102" t="s">
        <v>20</v>
      </c>
      <c r="D102" t="s">
        <v>25</v>
      </c>
      <c r="E102">
        <v>3432</v>
      </c>
      <c r="F102">
        <v>3835</v>
      </c>
      <c r="G102">
        <v>28.58</v>
      </c>
      <c r="H102">
        <v>46</v>
      </c>
      <c r="I102">
        <v>43</v>
      </c>
      <c r="J102">
        <v>3</v>
      </c>
      <c r="L102">
        <v>35</v>
      </c>
      <c r="M102">
        <v>4089.3</v>
      </c>
      <c r="N102">
        <v>29</v>
      </c>
      <c r="P102">
        <v>409.2</v>
      </c>
      <c r="Q102">
        <v>3</v>
      </c>
    </row>
    <row r="103" spans="1:17" hidden="1" x14ac:dyDescent="0.25">
      <c r="A103" s="4">
        <v>44405</v>
      </c>
      <c r="B103" t="s">
        <v>22</v>
      </c>
      <c r="C103" t="s">
        <v>20</v>
      </c>
      <c r="D103" t="s">
        <v>21</v>
      </c>
      <c r="E103">
        <v>4206</v>
      </c>
      <c r="F103">
        <v>5811</v>
      </c>
      <c r="G103">
        <v>40.32</v>
      </c>
      <c r="H103">
        <v>146</v>
      </c>
      <c r="I103">
        <v>100</v>
      </c>
      <c r="J103">
        <v>7</v>
      </c>
      <c r="L103">
        <v>26</v>
      </c>
      <c r="M103">
        <v>1504.2</v>
      </c>
      <c r="N103">
        <v>19</v>
      </c>
      <c r="P103">
        <v>671.7</v>
      </c>
      <c r="Q103">
        <v>7</v>
      </c>
    </row>
    <row r="104" spans="1:17" x14ac:dyDescent="0.25">
      <c r="A104" s="4">
        <v>44405</v>
      </c>
      <c r="B104" t="s">
        <v>22</v>
      </c>
      <c r="C104" t="s">
        <v>27</v>
      </c>
      <c r="D104" t="s">
        <v>17</v>
      </c>
      <c r="E104">
        <v>246</v>
      </c>
      <c r="F104">
        <v>246</v>
      </c>
      <c r="G104">
        <v>0.85</v>
      </c>
      <c r="H104">
        <v>7</v>
      </c>
      <c r="I104">
        <v>6</v>
      </c>
      <c r="J104">
        <v>1</v>
      </c>
      <c r="L104">
        <v>5</v>
      </c>
      <c r="M104">
        <v>515.20000000000005</v>
      </c>
      <c r="N104">
        <v>2</v>
      </c>
      <c r="P104">
        <v>147.80000000000001</v>
      </c>
      <c r="Q104">
        <v>1</v>
      </c>
    </row>
    <row r="105" spans="1:17" hidden="1" x14ac:dyDescent="0.25">
      <c r="A105" s="4">
        <v>44405</v>
      </c>
      <c r="B105" t="s">
        <v>22</v>
      </c>
      <c r="C105" t="s">
        <v>27</v>
      </c>
      <c r="D105" t="s">
        <v>21</v>
      </c>
      <c r="E105">
        <v>246</v>
      </c>
      <c r="F105">
        <v>246</v>
      </c>
      <c r="G105">
        <v>0.85</v>
      </c>
      <c r="H105">
        <v>7</v>
      </c>
      <c r="I105">
        <v>6</v>
      </c>
      <c r="J105">
        <v>1</v>
      </c>
      <c r="L105">
        <v>5</v>
      </c>
      <c r="M105">
        <v>515.20000000000005</v>
      </c>
      <c r="N105">
        <v>2</v>
      </c>
      <c r="P105">
        <v>147.80000000000001</v>
      </c>
      <c r="Q105">
        <v>1</v>
      </c>
    </row>
    <row r="106" spans="1:17" x14ac:dyDescent="0.25">
      <c r="A106" s="4">
        <v>44405</v>
      </c>
      <c r="B106" t="s">
        <v>22</v>
      </c>
      <c r="C106" t="s">
        <v>24</v>
      </c>
      <c r="D106" t="s">
        <v>17</v>
      </c>
      <c r="E106">
        <v>250</v>
      </c>
      <c r="F106">
        <v>262</v>
      </c>
      <c r="G106">
        <v>1.1399999999999999</v>
      </c>
      <c r="H106">
        <v>2</v>
      </c>
      <c r="I106">
        <v>2</v>
      </c>
      <c r="L106">
        <v>2</v>
      </c>
      <c r="M106">
        <v>191.7</v>
      </c>
      <c r="N106">
        <v>1</v>
      </c>
      <c r="Q106"/>
    </row>
    <row r="107" spans="1:17" hidden="1" x14ac:dyDescent="0.25">
      <c r="A107" s="4">
        <v>44405</v>
      </c>
      <c r="B107" t="s">
        <v>22</v>
      </c>
      <c r="C107" t="s">
        <v>24</v>
      </c>
      <c r="D107" t="s">
        <v>25</v>
      </c>
      <c r="E107">
        <v>250</v>
      </c>
      <c r="F107">
        <v>262</v>
      </c>
      <c r="G107">
        <v>1.1399999999999999</v>
      </c>
      <c r="H107">
        <v>2</v>
      </c>
      <c r="I107">
        <v>2</v>
      </c>
      <c r="L107">
        <v>2</v>
      </c>
      <c r="M107">
        <v>191.7</v>
      </c>
      <c r="N107">
        <v>1</v>
      </c>
      <c r="Q107"/>
    </row>
    <row r="108" spans="1:17" x14ac:dyDescent="0.25">
      <c r="A108" s="4">
        <v>44405</v>
      </c>
      <c r="B108" t="s">
        <v>22</v>
      </c>
      <c r="C108" t="s">
        <v>35</v>
      </c>
      <c r="D108" t="s">
        <v>17</v>
      </c>
      <c r="E108">
        <v>1</v>
      </c>
      <c r="F108">
        <v>1</v>
      </c>
      <c r="G108">
        <v>0.02</v>
      </c>
      <c r="Q108"/>
    </row>
    <row r="109" spans="1:17" hidden="1" x14ac:dyDescent="0.25">
      <c r="A109" s="4">
        <v>44405</v>
      </c>
      <c r="B109" t="s">
        <v>22</v>
      </c>
      <c r="C109" t="s">
        <v>35</v>
      </c>
      <c r="D109" t="s">
        <v>29</v>
      </c>
      <c r="E109">
        <v>1</v>
      </c>
      <c r="F109">
        <v>1</v>
      </c>
      <c r="G109">
        <v>0.02</v>
      </c>
      <c r="Q109"/>
    </row>
    <row r="110" spans="1:17" x14ac:dyDescent="0.25">
      <c r="A110" s="4">
        <v>44405</v>
      </c>
      <c r="B110" t="s">
        <v>22</v>
      </c>
      <c r="C110" t="s">
        <v>32</v>
      </c>
      <c r="D110" t="s">
        <v>17</v>
      </c>
      <c r="E110">
        <v>3</v>
      </c>
      <c r="F110">
        <v>3</v>
      </c>
      <c r="G110">
        <v>0.01</v>
      </c>
      <c r="Q110"/>
    </row>
    <row r="111" spans="1:17" hidden="1" x14ac:dyDescent="0.25">
      <c r="A111" s="4">
        <v>44405</v>
      </c>
      <c r="B111" t="s">
        <v>22</v>
      </c>
      <c r="C111" t="s">
        <v>32</v>
      </c>
      <c r="D111" t="s">
        <v>21</v>
      </c>
      <c r="E111">
        <v>3</v>
      </c>
      <c r="F111">
        <v>3</v>
      </c>
      <c r="G111">
        <v>0.01</v>
      </c>
      <c r="Q111"/>
    </row>
    <row r="112" spans="1:17" x14ac:dyDescent="0.25">
      <c r="A112" s="4">
        <v>44405</v>
      </c>
      <c r="B112" t="s">
        <v>22</v>
      </c>
      <c r="C112" t="s">
        <v>26</v>
      </c>
      <c r="D112" t="s">
        <v>17</v>
      </c>
      <c r="E112">
        <v>1036</v>
      </c>
      <c r="F112">
        <v>1103</v>
      </c>
      <c r="G112">
        <v>4.9400000000000004</v>
      </c>
      <c r="H112">
        <v>8</v>
      </c>
      <c r="I112">
        <v>7</v>
      </c>
      <c r="J112">
        <v>2</v>
      </c>
      <c r="L112">
        <v>12</v>
      </c>
      <c r="M112">
        <v>1089.5999999999999</v>
      </c>
      <c r="N112">
        <v>8</v>
      </c>
      <c r="P112">
        <v>199.6</v>
      </c>
      <c r="Q112">
        <v>2</v>
      </c>
    </row>
    <row r="113" spans="1:17" hidden="1" x14ac:dyDescent="0.25">
      <c r="A113" s="4">
        <v>44405</v>
      </c>
      <c r="B113" t="s">
        <v>22</v>
      </c>
      <c r="C113" t="s">
        <v>26</v>
      </c>
      <c r="D113" t="s">
        <v>25</v>
      </c>
      <c r="E113">
        <v>1036</v>
      </c>
      <c r="F113">
        <v>1103</v>
      </c>
      <c r="G113">
        <v>4.9400000000000004</v>
      </c>
      <c r="H113">
        <v>8</v>
      </c>
      <c r="I113">
        <v>7</v>
      </c>
      <c r="J113">
        <v>2</v>
      </c>
      <c r="L113">
        <v>12</v>
      </c>
      <c r="M113">
        <v>1089.5999999999999</v>
      </c>
      <c r="N113">
        <v>8</v>
      </c>
      <c r="P113">
        <v>199.6</v>
      </c>
      <c r="Q113">
        <v>2</v>
      </c>
    </row>
    <row r="114" spans="1:17" x14ac:dyDescent="0.25">
      <c r="A114" s="4">
        <v>44405</v>
      </c>
      <c r="B114" t="s">
        <v>22</v>
      </c>
      <c r="C114" t="s">
        <v>31</v>
      </c>
      <c r="D114" t="s">
        <v>17</v>
      </c>
      <c r="E114">
        <v>2</v>
      </c>
      <c r="F114">
        <v>3</v>
      </c>
      <c r="G114">
        <v>0.03</v>
      </c>
      <c r="Q114"/>
    </row>
    <row r="115" spans="1:17" hidden="1" x14ac:dyDescent="0.25">
      <c r="A115" s="4">
        <v>44405</v>
      </c>
      <c r="B115" t="s">
        <v>22</v>
      </c>
      <c r="C115" t="s">
        <v>31</v>
      </c>
      <c r="D115" t="s">
        <v>21</v>
      </c>
      <c r="E115">
        <v>2</v>
      </c>
      <c r="F115">
        <v>3</v>
      </c>
      <c r="G115">
        <v>0.03</v>
      </c>
      <c r="Q115"/>
    </row>
    <row r="116" spans="1:17" x14ac:dyDescent="0.25">
      <c r="A116" s="4">
        <v>44405</v>
      </c>
      <c r="B116" t="s">
        <v>22</v>
      </c>
      <c r="C116" t="s">
        <v>28</v>
      </c>
      <c r="D116" t="s">
        <v>17</v>
      </c>
      <c r="E116">
        <v>4</v>
      </c>
      <c r="F116">
        <v>5</v>
      </c>
      <c r="Q116"/>
    </row>
    <row r="117" spans="1:17" hidden="1" x14ac:dyDescent="0.25">
      <c r="A117" s="4">
        <v>44405</v>
      </c>
      <c r="B117" t="s">
        <v>22</v>
      </c>
      <c r="C117" t="s">
        <v>28</v>
      </c>
      <c r="D117" t="s">
        <v>29</v>
      </c>
      <c r="E117">
        <v>4</v>
      </c>
      <c r="F117">
        <v>5</v>
      </c>
      <c r="Q117"/>
    </row>
    <row r="118" spans="1:17" x14ac:dyDescent="0.25">
      <c r="A118" s="4">
        <v>44405</v>
      </c>
      <c r="B118" t="s">
        <v>22</v>
      </c>
      <c r="C118" t="s">
        <v>23</v>
      </c>
      <c r="D118" t="s">
        <v>17</v>
      </c>
      <c r="E118">
        <v>3</v>
      </c>
      <c r="F118">
        <v>3</v>
      </c>
      <c r="G118">
        <v>0.04</v>
      </c>
      <c r="Q118"/>
    </row>
    <row r="119" spans="1:17" hidden="1" x14ac:dyDescent="0.25">
      <c r="A119" s="4">
        <v>44405</v>
      </c>
      <c r="B119" t="s">
        <v>22</v>
      </c>
      <c r="C119" t="s">
        <v>23</v>
      </c>
      <c r="D119" t="s">
        <v>21</v>
      </c>
      <c r="E119">
        <v>3</v>
      </c>
      <c r="F119">
        <v>3</v>
      </c>
      <c r="G119">
        <v>0.04</v>
      </c>
      <c r="Q119"/>
    </row>
    <row r="120" spans="1:17" hidden="1" x14ac:dyDescent="0.25">
      <c r="A120" s="4">
        <v>44404</v>
      </c>
      <c r="B120" t="s">
        <v>17</v>
      </c>
      <c r="C120" t="s">
        <v>17</v>
      </c>
      <c r="D120" t="s">
        <v>17</v>
      </c>
      <c r="E120">
        <v>11512</v>
      </c>
      <c r="F120">
        <v>13312</v>
      </c>
      <c r="G120">
        <v>56.95</v>
      </c>
      <c r="H120">
        <v>88</v>
      </c>
      <c r="I120">
        <v>67</v>
      </c>
      <c r="J120">
        <v>9</v>
      </c>
      <c r="L120">
        <v>102</v>
      </c>
      <c r="M120">
        <v>10598.46</v>
      </c>
      <c r="N120">
        <v>63</v>
      </c>
      <c r="P120">
        <v>1090.01</v>
      </c>
      <c r="Q120">
        <v>9</v>
      </c>
    </row>
    <row r="121" spans="1:17" x14ac:dyDescent="0.25">
      <c r="A121" s="4">
        <v>44404</v>
      </c>
      <c r="B121" t="s">
        <v>19</v>
      </c>
      <c r="C121" t="s">
        <v>17</v>
      </c>
      <c r="D121" t="s">
        <v>17</v>
      </c>
      <c r="E121">
        <v>124</v>
      </c>
      <c r="F121">
        <v>142</v>
      </c>
      <c r="G121">
        <v>0.35</v>
      </c>
      <c r="H121">
        <v>1</v>
      </c>
      <c r="I121">
        <v>1</v>
      </c>
      <c r="Q121"/>
    </row>
    <row r="122" spans="1:17" x14ac:dyDescent="0.25">
      <c r="A122" s="4">
        <v>44404</v>
      </c>
      <c r="B122" t="s">
        <v>19</v>
      </c>
      <c r="C122" t="s">
        <v>20</v>
      </c>
      <c r="D122" t="s">
        <v>17</v>
      </c>
      <c r="E122">
        <v>124</v>
      </c>
      <c r="F122">
        <v>142</v>
      </c>
      <c r="G122">
        <v>0.35</v>
      </c>
      <c r="H122">
        <v>1</v>
      </c>
      <c r="I122">
        <v>1</v>
      </c>
      <c r="Q122"/>
    </row>
    <row r="123" spans="1:17" hidden="1" x14ac:dyDescent="0.25">
      <c r="A123" s="4">
        <v>44404</v>
      </c>
      <c r="B123" t="s">
        <v>19</v>
      </c>
      <c r="C123" t="s">
        <v>20</v>
      </c>
      <c r="D123" t="s">
        <v>21</v>
      </c>
      <c r="E123">
        <v>124</v>
      </c>
      <c r="F123">
        <v>142</v>
      </c>
      <c r="G123">
        <v>0.35</v>
      </c>
      <c r="H123">
        <v>1</v>
      </c>
      <c r="I123">
        <v>1</v>
      </c>
      <c r="Q123"/>
    </row>
    <row r="124" spans="1:17" x14ac:dyDescent="0.25">
      <c r="A124" s="4">
        <v>44404</v>
      </c>
      <c r="B124" t="s">
        <v>22</v>
      </c>
      <c r="C124" t="s">
        <v>17</v>
      </c>
      <c r="D124" t="s">
        <v>17</v>
      </c>
      <c r="E124">
        <v>11156</v>
      </c>
      <c r="F124">
        <v>12717</v>
      </c>
      <c r="G124">
        <v>54</v>
      </c>
      <c r="H124">
        <v>82</v>
      </c>
      <c r="I124">
        <v>61</v>
      </c>
      <c r="J124">
        <v>9</v>
      </c>
      <c r="L124">
        <v>94</v>
      </c>
      <c r="M124">
        <v>9481.4599999999991</v>
      </c>
      <c r="N124">
        <v>61</v>
      </c>
      <c r="P124">
        <v>1090.01</v>
      </c>
      <c r="Q124">
        <v>9</v>
      </c>
    </row>
    <row r="125" spans="1:17" x14ac:dyDescent="0.25">
      <c r="A125" s="4">
        <v>44404</v>
      </c>
      <c r="B125" t="s">
        <v>22</v>
      </c>
      <c r="C125" t="s">
        <v>28</v>
      </c>
      <c r="D125" t="s">
        <v>17</v>
      </c>
      <c r="E125">
        <v>11</v>
      </c>
      <c r="F125">
        <v>11</v>
      </c>
      <c r="G125">
        <v>0.04</v>
      </c>
      <c r="Q125"/>
    </row>
    <row r="126" spans="1:17" hidden="1" x14ac:dyDescent="0.25">
      <c r="A126" s="4">
        <v>44404</v>
      </c>
      <c r="B126" t="s">
        <v>22</v>
      </c>
      <c r="C126" t="s">
        <v>28</v>
      </c>
      <c r="D126" t="s">
        <v>29</v>
      </c>
      <c r="E126">
        <v>11</v>
      </c>
      <c r="F126">
        <v>11</v>
      </c>
      <c r="G126">
        <v>0.04</v>
      </c>
      <c r="Q126"/>
    </row>
    <row r="127" spans="1:17" x14ac:dyDescent="0.25">
      <c r="A127" s="4">
        <v>44404</v>
      </c>
      <c r="B127" t="s">
        <v>22</v>
      </c>
      <c r="C127" t="s">
        <v>23</v>
      </c>
      <c r="D127" t="s">
        <v>17</v>
      </c>
      <c r="E127">
        <v>8</v>
      </c>
      <c r="F127">
        <v>12</v>
      </c>
      <c r="G127">
        <v>0.03</v>
      </c>
      <c r="Q127"/>
    </row>
    <row r="128" spans="1:17" hidden="1" x14ac:dyDescent="0.25">
      <c r="A128" s="4">
        <v>44404</v>
      </c>
      <c r="B128" t="s">
        <v>22</v>
      </c>
      <c r="C128" t="s">
        <v>23</v>
      </c>
      <c r="D128" t="s">
        <v>21</v>
      </c>
      <c r="E128">
        <v>8</v>
      </c>
      <c r="F128">
        <v>12</v>
      </c>
      <c r="G128">
        <v>0.03</v>
      </c>
      <c r="Q128"/>
    </row>
    <row r="129" spans="1:17" x14ac:dyDescent="0.25">
      <c r="A129" s="4">
        <v>44404</v>
      </c>
      <c r="B129" t="s">
        <v>22</v>
      </c>
      <c r="C129" t="s">
        <v>27</v>
      </c>
      <c r="D129" t="s">
        <v>17</v>
      </c>
      <c r="E129">
        <v>24</v>
      </c>
      <c r="F129">
        <v>43</v>
      </c>
      <c r="G129">
        <v>0.13</v>
      </c>
      <c r="Q129"/>
    </row>
    <row r="130" spans="1:17" hidden="1" x14ac:dyDescent="0.25">
      <c r="A130" s="4">
        <v>44404</v>
      </c>
      <c r="B130" t="s">
        <v>22</v>
      </c>
      <c r="C130" t="s">
        <v>27</v>
      </c>
      <c r="D130" t="s">
        <v>21</v>
      </c>
      <c r="E130">
        <v>24</v>
      </c>
      <c r="F130">
        <v>43</v>
      </c>
      <c r="G130">
        <v>0.13</v>
      </c>
      <c r="Q130"/>
    </row>
    <row r="131" spans="1:17" x14ac:dyDescent="0.25">
      <c r="A131" s="4">
        <v>44404</v>
      </c>
      <c r="B131" t="s">
        <v>22</v>
      </c>
      <c r="C131" t="s">
        <v>30</v>
      </c>
      <c r="D131" t="s">
        <v>17</v>
      </c>
      <c r="E131">
        <v>8</v>
      </c>
      <c r="F131">
        <v>9</v>
      </c>
      <c r="G131">
        <v>0.03</v>
      </c>
      <c r="Q131"/>
    </row>
    <row r="132" spans="1:17" hidden="1" x14ac:dyDescent="0.25">
      <c r="A132" s="4">
        <v>44404</v>
      </c>
      <c r="B132" t="s">
        <v>22</v>
      </c>
      <c r="C132" t="s">
        <v>30</v>
      </c>
      <c r="D132" t="s">
        <v>21</v>
      </c>
      <c r="E132">
        <v>8</v>
      </c>
      <c r="F132">
        <v>9</v>
      </c>
      <c r="G132">
        <v>0.03</v>
      </c>
      <c r="Q132"/>
    </row>
    <row r="133" spans="1:17" x14ac:dyDescent="0.25">
      <c r="A133" s="4">
        <v>44404</v>
      </c>
      <c r="B133" t="s">
        <v>22</v>
      </c>
      <c r="C133" t="s">
        <v>32</v>
      </c>
      <c r="D133" t="s">
        <v>17</v>
      </c>
      <c r="E133">
        <v>19</v>
      </c>
      <c r="F133">
        <v>19</v>
      </c>
      <c r="G133">
        <v>0.06</v>
      </c>
      <c r="Q133"/>
    </row>
    <row r="134" spans="1:17" hidden="1" x14ac:dyDescent="0.25">
      <c r="A134" s="4">
        <v>44404</v>
      </c>
      <c r="B134" t="s">
        <v>22</v>
      </c>
      <c r="C134" t="s">
        <v>32</v>
      </c>
      <c r="D134" t="s">
        <v>21</v>
      </c>
      <c r="E134">
        <v>19</v>
      </c>
      <c r="F134">
        <v>19</v>
      </c>
      <c r="G134">
        <v>0.06</v>
      </c>
      <c r="Q134"/>
    </row>
    <row r="135" spans="1:17" x14ac:dyDescent="0.25">
      <c r="A135" s="4">
        <v>44404</v>
      </c>
      <c r="B135" t="s">
        <v>22</v>
      </c>
      <c r="C135" t="s">
        <v>26</v>
      </c>
      <c r="D135" t="s">
        <v>17</v>
      </c>
      <c r="E135">
        <v>2540</v>
      </c>
      <c r="F135">
        <v>2571</v>
      </c>
      <c r="G135">
        <v>10.48</v>
      </c>
      <c r="H135">
        <v>7</v>
      </c>
      <c r="I135">
        <v>6</v>
      </c>
      <c r="J135">
        <v>1</v>
      </c>
      <c r="L135">
        <v>9</v>
      </c>
      <c r="M135">
        <v>646.9</v>
      </c>
      <c r="N135">
        <v>7</v>
      </c>
      <c r="P135">
        <v>65.900000000000006</v>
      </c>
      <c r="Q135">
        <v>1</v>
      </c>
    </row>
    <row r="136" spans="1:17" hidden="1" x14ac:dyDescent="0.25">
      <c r="A136" s="4">
        <v>44404</v>
      </c>
      <c r="B136" t="s">
        <v>22</v>
      </c>
      <c r="C136" t="s">
        <v>26</v>
      </c>
      <c r="D136" t="s">
        <v>25</v>
      </c>
      <c r="E136">
        <v>2540</v>
      </c>
      <c r="F136">
        <v>2571</v>
      </c>
      <c r="G136">
        <v>10.48</v>
      </c>
      <c r="H136">
        <v>7</v>
      </c>
      <c r="I136">
        <v>6</v>
      </c>
      <c r="J136">
        <v>1</v>
      </c>
      <c r="L136">
        <v>9</v>
      </c>
      <c r="M136">
        <v>646.9</v>
      </c>
      <c r="N136">
        <v>7</v>
      </c>
      <c r="P136">
        <v>65.900000000000006</v>
      </c>
      <c r="Q136">
        <v>1</v>
      </c>
    </row>
    <row r="137" spans="1:17" x14ac:dyDescent="0.25">
      <c r="A137" s="4">
        <v>44404</v>
      </c>
      <c r="B137" t="s">
        <v>22</v>
      </c>
      <c r="C137" t="s">
        <v>24</v>
      </c>
      <c r="D137" t="s">
        <v>17</v>
      </c>
      <c r="E137">
        <v>276</v>
      </c>
      <c r="F137">
        <v>281</v>
      </c>
      <c r="G137">
        <v>1.42</v>
      </c>
      <c r="H137">
        <v>1</v>
      </c>
      <c r="Q137"/>
    </row>
    <row r="138" spans="1:17" hidden="1" x14ac:dyDescent="0.25">
      <c r="A138" s="4">
        <v>44404</v>
      </c>
      <c r="B138" t="s">
        <v>22</v>
      </c>
      <c r="C138" t="s">
        <v>24</v>
      </c>
      <c r="D138" t="s">
        <v>25</v>
      </c>
      <c r="E138">
        <v>276</v>
      </c>
      <c r="F138">
        <v>281</v>
      </c>
      <c r="G138">
        <v>1.42</v>
      </c>
      <c r="H138">
        <v>1</v>
      </c>
      <c r="Q138"/>
    </row>
    <row r="139" spans="1:17" x14ac:dyDescent="0.25">
      <c r="A139" s="4">
        <v>44404</v>
      </c>
      <c r="B139" t="s">
        <v>22</v>
      </c>
      <c r="C139" t="s">
        <v>20</v>
      </c>
      <c r="D139" t="s">
        <v>17</v>
      </c>
      <c r="E139">
        <v>8464</v>
      </c>
      <c r="F139">
        <v>9771</v>
      </c>
      <c r="G139">
        <v>41.81</v>
      </c>
      <c r="H139">
        <v>74</v>
      </c>
      <c r="I139">
        <v>55</v>
      </c>
      <c r="J139">
        <v>8</v>
      </c>
      <c r="L139">
        <v>85</v>
      </c>
      <c r="M139">
        <v>8834.56</v>
      </c>
      <c r="N139">
        <v>54</v>
      </c>
      <c r="P139">
        <v>1024.1099999999999</v>
      </c>
      <c r="Q139">
        <v>8</v>
      </c>
    </row>
    <row r="140" spans="1:17" hidden="1" x14ac:dyDescent="0.25">
      <c r="A140" s="4">
        <v>44404</v>
      </c>
      <c r="B140" t="s">
        <v>22</v>
      </c>
      <c r="C140" t="s">
        <v>20</v>
      </c>
      <c r="D140" t="s">
        <v>25</v>
      </c>
      <c r="E140">
        <v>4744</v>
      </c>
      <c r="F140">
        <v>4990</v>
      </c>
      <c r="G140">
        <v>20.73</v>
      </c>
      <c r="H140">
        <v>33</v>
      </c>
      <c r="I140">
        <v>26</v>
      </c>
      <c r="J140">
        <v>1</v>
      </c>
      <c r="L140">
        <v>13</v>
      </c>
      <c r="M140">
        <v>1019.9</v>
      </c>
      <c r="N140">
        <v>9</v>
      </c>
      <c r="P140">
        <v>89.8</v>
      </c>
      <c r="Q140">
        <v>1</v>
      </c>
    </row>
    <row r="141" spans="1:17" hidden="1" x14ac:dyDescent="0.25">
      <c r="A141" s="4">
        <v>44404</v>
      </c>
      <c r="B141" t="s">
        <v>22</v>
      </c>
      <c r="C141" t="s">
        <v>20</v>
      </c>
      <c r="D141" t="s">
        <v>21</v>
      </c>
      <c r="E141">
        <v>4184</v>
      </c>
      <c r="F141">
        <v>4781</v>
      </c>
      <c r="G141">
        <v>21.08</v>
      </c>
      <c r="H141">
        <v>41</v>
      </c>
      <c r="I141">
        <v>29</v>
      </c>
      <c r="J141">
        <v>7</v>
      </c>
      <c r="L141">
        <v>72</v>
      </c>
      <c r="M141">
        <v>7814.66</v>
      </c>
      <c r="N141">
        <v>45</v>
      </c>
      <c r="P141">
        <v>934.31</v>
      </c>
      <c r="Q141">
        <v>7</v>
      </c>
    </row>
    <row r="142" spans="1:17" x14ac:dyDescent="0.25">
      <c r="A142" s="4">
        <v>44404</v>
      </c>
      <c r="B142" t="s">
        <v>33</v>
      </c>
      <c r="C142" t="s">
        <v>17</v>
      </c>
      <c r="D142" t="s">
        <v>17</v>
      </c>
      <c r="E142">
        <v>324</v>
      </c>
      <c r="F142">
        <v>453</v>
      </c>
      <c r="G142">
        <v>2.6</v>
      </c>
      <c r="H142">
        <v>5</v>
      </c>
      <c r="I142">
        <v>5</v>
      </c>
      <c r="L142">
        <v>8</v>
      </c>
      <c r="M142">
        <v>1117</v>
      </c>
      <c r="N142">
        <v>2</v>
      </c>
      <c r="Q142"/>
    </row>
    <row r="143" spans="1:17" x14ac:dyDescent="0.25">
      <c r="A143" s="4">
        <v>44404</v>
      </c>
      <c r="B143" t="s">
        <v>33</v>
      </c>
      <c r="C143" t="s">
        <v>34</v>
      </c>
      <c r="D143" t="s">
        <v>17</v>
      </c>
      <c r="E143">
        <v>56</v>
      </c>
      <c r="F143">
        <v>127</v>
      </c>
      <c r="G143">
        <v>0.12</v>
      </c>
      <c r="Q143"/>
    </row>
    <row r="144" spans="1:17" hidden="1" x14ac:dyDescent="0.25">
      <c r="A144" s="4">
        <v>44404</v>
      </c>
      <c r="B144" t="s">
        <v>33</v>
      </c>
      <c r="C144" t="s">
        <v>34</v>
      </c>
      <c r="D144" t="s">
        <v>21</v>
      </c>
      <c r="E144">
        <v>56</v>
      </c>
      <c r="F144">
        <v>127</v>
      </c>
      <c r="G144">
        <v>0.12</v>
      </c>
      <c r="Q144"/>
    </row>
    <row r="145" spans="1:17" x14ac:dyDescent="0.25">
      <c r="A145" s="4">
        <v>44404</v>
      </c>
      <c r="B145" t="s">
        <v>33</v>
      </c>
      <c r="C145" t="s">
        <v>20</v>
      </c>
      <c r="D145" t="s">
        <v>17</v>
      </c>
      <c r="E145">
        <v>288</v>
      </c>
      <c r="F145">
        <v>326</v>
      </c>
      <c r="G145">
        <v>2.48</v>
      </c>
      <c r="H145">
        <v>5</v>
      </c>
      <c r="I145">
        <v>5</v>
      </c>
      <c r="L145">
        <v>8</v>
      </c>
      <c r="M145">
        <v>1117</v>
      </c>
      <c r="N145">
        <v>2</v>
      </c>
      <c r="Q145"/>
    </row>
    <row r="146" spans="1:17" hidden="1" x14ac:dyDescent="0.25">
      <c r="A146" s="4">
        <v>44404</v>
      </c>
      <c r="B146" t="s">
        <v>33</v>
      </c>
      <c r="C146" t="s">
        <v>20</v>
      </c>
      <c r="D146" t="s">
        <v>21</v>
      </c>
      <c r="E146">
        <v>288</v>
      </c>
      <c r="F146">
        <v>326</v>
      </c>
      <c r="G146">
        <v>2.48</v>
      </c>
      <c r="H146">
        <v>5</v>
      </c>
      <c r="I146">
        <v>5</v>
      </c>
      <c r="L146">
        <v>8</v>
      </c>
      <c r="M146">
        <v>1117</v>
      </c>
      <c r="N146">
        <v>2</v>
      </c>
      <c r="Q146"/>
    </row>
    <row r="147" spans="1:17" hidden="1" x14ac:dyDescent="0.25">
      <c r="A147" s="4">
        <v>44403</v>
      </c>
      <c r="B147" t="s">
        <v>17</v>
      </c>
      <c r="C147" t="s">
        <v>17</v>
      </c>
      <c r="D147" t="s">
        <v>17</v>
      </c>
      <c r="E147">
        <v>21276</v>
      </c>
      <c r="F147">
        <v>26410</v>
      </c>
      <c r="G147">
        <v>100.25</v>
      </c>
      <c r="H147">
        <v>176</v>
      </c>
      <c r="I147">
        <v>129</v>
      </c>
      <c r="J147">
        <v>8</v>
      </c>
      <c r="L147">
        <v>59</v>
      </c>
      <c r="M147">
        <v>5166.3999999999996</v>
      </c>
      <c r="N147">
        <v>41</v>
      </c>
      <c r="P147">
        <v>820.2</v>
      </c>
      <c r="Q147">
        <v>8</v>
      </c>
    </row>
    <row r="148" spans="1:17" x14ac:dyDescent="0.25">
      <c r="A148" s="4">
        <v>44403</v>
      </c>
      <c r="B148" t="s">
        <v>19</v>
      </c>
      <c r="C148" t="s">
        <v>17</v>
      </c>
      <c r="D148" t="s">
        <v>17</v>
      </c>
      <c r="E148">
        <v>212</v>
      </c>
      <c r="F148">
        <v>268</v>
      </c>
      <c r="G148">
        <v>0.97</v>
      </c>
      <c r="J148">
        <v>1</v>
      </c>
      <c r="P148">
        <v>69.8</v>
      </c>
      <c r="Q148">
        <v>1</v>
      </c>
    </row>
    <row r="149" spans="1:17" x14ac:dyDescent="0.25">
      <c r="A149" s="4">
        <v>44403</v>
      </c>
      <c r="B149" t="s">
        <v>19</v>
      </c>
      <c r="C149" t="s">
        <v>20</v>
      </c>
      <c r="D149" t="s">
        <v>17</v>
      </c>
      <c r="E149">
        <v>212</v>
      </c>
      <c r="F149">
        <v>268</v>
      </c>
      <c r="G149">
        <v>0.97</v>
      </c>
      <c r="J149">
        <v>1</v>
      </c>
      <c r="P149">
        <v>69.8</v>
      </c>
      <c r="Q149">
        <v>1</v>
      </c>
    </row>
    <row r="150" spans="1:17" hidden="1" x14ac:dyDescent="0.25">
      <c r="A150" s="4">
        <v>44403</v>
      </c>
      <c r="B150" t="s">
        <v>19</v>
      </c>
      <c r="C150" t="s">
        <v>20</v>
      </c>
      <c r="D150" t="s">
        <v>21</v>
      </c>
      <c r="E150">
        <v>212</v>
      </c>
      <c r="F150">
        <v>268</v>
      </c>
      <c r="G150">
        <v>0.97</v>
      </c>
      <c r="J150">
        <v>1</v>
      </c>
      <c r="P150">
        <v>69.8</v>
      </c>
      <c r="Q150">
        <v>1</v>
      </c>
    </row>
    <row r="151" spans="1:17" x14ac:dyDescent="0.25">
      <c r="A151" s="4">
        <v>44403</v>
      </c>
      <c r="B151" t="s">
        <v>22</v>
      </c>
      <c r="C151" t="s">
        <v>17</v>
      </c>
      <c r="D151" t="s">
        <v>17</v>
      </c>
      <c r="E151">
        <v>20788</v>
      </c>
      <c r="F151">
        <v>25541</v>
      </c>
      <c r="G151">
        <v>95.26</v>
      </c>
      <c r="H151">
        <v>168</v>
      </c>
      <c r="I151">
        <v>127</v>
      </c>
      <c r="J151">
        <v>7</v>
      </c>
      <c r="L151">
        <v>52</v>
      </c>
      <c r="M151">
        <v>4588.2</v>
      </c>
      <c r="N151">
        <v>38</v>
      </c>
      <c r="P151">
        <v>750.4</v>
      </c>
      <c r="Q151">
        <v>7</v>
      </c>
    </row>
    <row r="152" spans="1:17" x14ac:dyDescent="0.25">
      <c r="A152" s="4">
        <v>44403</v>
      </c>
      <c r="B152" t="s">
        <v>22</v>
      </c>
      <c r="C152" t="s">
        <v>27</v>
      </c>
      <c r="D152" t="s">
        <v>17</v>
      </c>
      <c r="E152">
        <v>96</v>
      </c>
      <c r="F152">
        <v>96</v>
      </c>
      <c r="G152">
        <v>0.18</v>
      </c>
      <c r="Q152"/>
    </row>
    <row r="153" spans="1:17" hidden="1" x14ac:dyDescent="0.25">
      <c r="A153" s="4">
        <v>44403</v>
      </c>
      <c r="B153" t="s">
        <v>22</v>
      </c>
      <c r="C153" t="s">
        <v>27</v>
      </c>
      <c r="D153" t="s">
        <v>21</v>
      </c>
      <c r="E153">
        <v>96</v>
      </c>
      <c r="F153">
        <v>96</v>
      </c>
      <c r="G153">
        <v>0.18</v>
      </c>
      <c r="Q153"/>
    </row>
    <row r="154" spans="1:17" x14ac:dyDescent="0.25">
      <c r="A154" s="4">
        <v>44403</v>
      </c>
      <c r="B154" t="s">
        <v>22</v>
      </c>
      <c r="C154" t="s">
        <v>32</v>
      </c>
      <c r="D154" t="s">
        <v>17</v>
      </c>
      <c r="E154">
        <v>36</v>
      </c>
      <c r="F154">
        <v>38</v>
      </c>
      <c r="G154">
        <v>0.13</v>
      </c>
      <c r="Q154"/>
    </row>
    <row r="155" spans="1:17" hidden="1" x14ac:dyDescent="0.25">
      <c r="A155" s="4">
        <v>44403</v>
      </c>
      <c r="B155" t="s">
        <v>22</v>
      </c>
      <c r="C155" t="s">
        <v>32</v>
      </c>
      <c r="D155" t="s">
        <v>21</v>
      </c>
      <c r="E155">
        <v>36</v>
      </c>
      <c r="F155">
        <v>38</v>
      </c>
      <c r="G155">
        <v>0.13</v>
      </c>
      <c r="Q155"/>
    </row>
    <row r="156" spans="1:17" x14ac:dyDescent="0.25">
      <c r="A156" s="4">
        <v>44403</v>
      </c>
      <c r="B156" t="s">
        <v>22</v>
      </c>
      <c r="C156" t="s">
        <v>30</v>
      </c>
      <c r="D156" t="s">
        <v>17</v>
      </c>
      <c r="E156">
        <v>4</v>
      </c>
      <c r="F156">
        <v>12</v>
      </c>
      <c r="G156">
        <v>0.02</v>
      </c>
      <c r="Q156"/>
    </row>
    <row r="157" spans="1:17" hidden="1" x14ac:dyDescent="0.25">
      <c r="A157" s="4">
        <v>44403</v>
      </c>
      <c r="B157" t="s">
        <v>22</v>
      </c>
      <c r="C157" t="s">
        <v>30</v>
      </c>
      <c r="D157" t="s">
        <v>21</v>
      </c>
      <c r="E157">
        <v>4</v>
      </c>
      <c r="F157">
        <v>12</v>
      </c>
      <c r="G157">
        <v>0.02</v>
      </c>
      <c r="Q157"/>
    </row>
    <row r="158" spans="1:17" x14ac:dyDescent="0.25">
      <c r="A158" s="4">
        <v>44403</v>
      </c>
      <c r="B158" t="s">
        <v>22</v>
      </c>
      <c r="C158" t="s">
        <v>28</v>
      </c>
      <c r="D158" t="s">
        <v>17</v>
      </c>
      <c r="F158">
        <v>9</v>
      </c>
      <c r="G158">
        <v>0.02</v>
      </c>
      <c r="Q158"/>
    </row>
    <row r="159" spans="1:17" hidden="1" x14ac:dyDescent="0.25">
      <c r="A159" s="4">
        <v>44403</v>
      </c>
      <c r="B159" t="s">
        <v>22</v>
      </c>
      <c r="C159" t="s">
        <v>28</v>
      </c>
      <c r="D159" t="s">
        <v>29</v>
      </c>
      <c r="F159">
        <v>9</v>
      </c>
      <c r="G159">
        <v>0.02</v>
      </c>
      <c r="Q159"/>
    </row>
    <row r="160" spans="1:17" x14ac:dyDescent="0.25">
      <c r="A160" s="4">
        <v>44403</v>
      </c>
      <c r="B160" t="s">
        <v>22</v>
      </c>
      <c r="C160" t="s">
        <v>26</v>
      </c>
      <c r="D160" t="s">
        <v>17</v>
      </c>
      <c r="E160">
        <v>4420</v>
      </c>
      <c r="F160">
        <v>4670</v>
      </c>
      <c r="G160">
        <v>11.28</v>
      </c>
      <c r="H160">
        <v>10</v>
      </c>
      <c r="I160">
        <v>10</v>
      </c>
      <c r="L160">
        <v>2</v>
      </c>
      <c r="M160">
        <v>139.69999999999999</v>
      </c>
      <c r="N160">
        <v>2</v>
      </c>
      <c r="Q160"/>
    </row>
    <row r="161" spans="1:17" hidden="1" x14ac:dyDescent="0.25">
      <c r="A161" s="4">
        <v>44403</v>
      </c>
      <c r="B161" t="s">
        <v>22</v>
      </c>
      <c r="C161" t="s">
        <v>26</v>
      </c>
      <c r="D161" t="s">
        <v>25</v>
      </c>
      <c r="E161">
        <v>4420</v>
      </c>
      <c r="F161">
        <v>4670</v>
      </c>
      <c r="G161">
        <v>11.28</v>
      </c>
      <c r="H161">
        <v>10</v>
      </c>
      <c r="I161">
        <v>10</v>
      </c>
      <c r="L161">
        <v>2</v>
      </c>
      <c r="M161">
        <v>139.69999999999999</v>
      </c>
      <c r="N161">
        <v>2</v>
      </c>
      <c r="Q161"/>
    </row>
    <row r="162" spans="1:17" x14ac:dyDescent="0.25">
      <c r="A162" s="4">
        <v>44403</v>
      </c>
      <c r="B162" t="s">
        <v>22</v>
      </c>
      <c r="C162" t="s">
        <v>23</v>
      </c>
      <c r="D162" t="s">
        <v>17</v>
      </c>
      <c r="E162">
        <v>25</v>
      </c>
      <c r="F162">
        <v>25</v>
      </c>
      <c r="G162">
        <v>0.03</v>
      </c>
      <c r="H162">
        <v>1</v>
      </c>
      <c r="Q162"/>
    </row>
    <row r="163" spans="1:17" hidden="1" x14ac:dyDescent="0.25">
      <c r="A163" s="4">
        <v>44403</v>
      </c>
      <c r="B163" t="s">
        <v>22</v>
      </c>
      <c r="C163" t="s">
        <v>23</v>
      </c>
      <c r="D163" t="s">
        <v>21</v>
      </c>
      <c r="E163">
        <v>25</v>
      </c>
      <c r="F163">
        <v>25</v>
      </c>
      <c r="G163">
        <v>0.03</v>
      </c>
      <c r="H163">
        <v>1</v>
      </c>
      <c r="Q163"/>
    </row>
    <row r="164" spans="1:17" x14ac:dyDescent="0.25">
      <c r="A164" s="4">
        <v>44403</v>
      </c>
      <c r="B164" t="s">
        <v>22</v>
      </c>
      <c r="C164" t="s">
        <v>24</v>
      </c>
      <c r="D164" t="s">
        <v>17</v>
      </c>
      <c r="E164">
        <v>732</v>
      </c>
      <c r="F164">
        <v>738</v>
      </c>
      <c r="G164">
        <v>1.8</v>
      </c>
      <c r="H164">
        <v>2</v>
      </c>
      <c r="I164">
        <v>2</v>
      </c>
      <c r="Q164"/>
    </row>
    <row r="165" spans="1:17" hidden="1" x14ac:dyDescent="0.25">
      <c r="A165" s="4">
        <v>44403</v>
      </c>
      <c r="B165" t="s">
        <v>22</v>
      </c>
      <c r="C165" t="s">
        <v>24</v>
      </c>
      <c r="D165" t="s">
        <v>25</v>
      </c>
      <c r="E165">
        <v>732</v>
      </c>
      <c r="F165">
        <v>738</v>
      </c>
      <c r="G165">
        <v>1.8</v>
      </c>
      <c r="H165">
        <v>2</v>
      </c>
      <c r="I165">
        <v>2</v>
      </c>
      <c r="Q165"/>
    </row>
    <row r="166" spans="1:17" x14ac:dyDescent="0.25">
      <c r="A166" s="4">
        <v>44403</v>
      </c>
      <c r="B166" t="s">
        <v>22</v>
      </c>
      <c r="C166" t="s">
        <v>20</v>
      </c>
      <c r="D166" t="s">
        <v>17</v>
      </c>
      <c r="E166">
        <v>16132</v>
      </c>
      <c r="F166">
        <v>19953</v>
      </c>
      <c r="G166">
        <v>81.8</v>
      </c>
      <c r="H166">
        <v>155</v>
      </c>
      <c r="I166">
        <v>115</v>
      </c>
      <c r="J166">
        <v>7</v>
      </c>
      <c r="L166">
        <v>50</v>
      </c>
      <c r="M166">
        <v>4448.5</v>
      </c>
      <c r="N166">
        <v>36</v>
      </c>
      <c r="P166">
        <v>750.4</v>
      </c>
      <c r="Q166">
        <v>7</v>
      </c>
    </row>
    <row r="167" spans="1:17" hidden="1" x14ac:dyDescent="0.25">
      <c r="A167" s="4">
        <v>44403</v>
      </c>
      <c r="B167" t="s">
        <v>22</v>
      </c>
      <c r="C167" t="s">
        <v>20</v>
      </c>
      <c r="D167" t="s">
        <v>21</v>
      </c>
      <c r="E167">
        <v>8840</v>
      </c>
      <c r="F167">
        <v>10887</v>
      </c>
      <c r="G167">
        <v>43.95</v>
      </c>
      <c r="H167">
        <v>107</v>
      </c>
      <c r="I167">
        <v>71</v>
      </c>
      <c r="J167">
        <v>4</v>
      </c>
      <c r="L167">
        <v>26</v>
      </c>
      <c r="M167">
        <v>1944.6</v>
      </c>
      <c r="N167">
        <v>18</v>
      </c>
      <c r="P167">
        <v>411.1</v>
      </c>
      <c r="Q167">
        <v>4</v>
      </c>
    </row>
    <row r="168" spans="1:17" hidden="1" x14ac:dyDescent="0.25">
      <c r="A168" s="4">
        <v>44403</v>
      </c>
      <c r="B168" t="s">
        <v>22</v>
      </c>
      <c r="C168" t="s">
        <v>20</v>
      </c>
      <c r="D168" t="s">
        <v>25</v>
      </c>
      <c r="E168">
        <v>8528</v>
      </c>
      <c r="F168">
        <v>9066</v>
      </c>
      <c r="G168">
        <v>37.85</v>
      </c>
      <c r="H168">
        <v>48</v>
      </c>
      <c r="I168">
        <v>44</v>
      </c>
      <c r="J168">
        <v>3</v>
      </c>
      <c r="L168">
        <v>24</v>
      </c>
      <c r="M168">
        <v>2503.9</v>
      </c>
      <c r="N168">
        <v>18</v>
      </c>
      <c r="P168">
        <v>339.3</v>
      </c>
      <c r="Q168">
        <v>3</v>
      </c>
    </row>
    <row r="169" spans="1:17" x14ac:dyDescent="0.25">
      <c r="A169" s="4">
        <v>44403</v>
      </c>
      <c r="B169" t="s">
        <v>33</v>
      </c>
      <c r="C169" t="s">
        <v>17</v>
      </c>
      <c r="D169" t="s">
        <v>17</v>
      </c>
      <c r="E169">
        <v>440</v>
      </c>
      <c r="F169">
        <v>601</v>
      </c>
      <c r="G169">
        <v>4.0199999999999996</v>
      </c>
      <c r="H169">
        <v>8</v>
      </c>
      <c r="I169">
        <v>2</v>
      </c>
      <c r="L169">
        <v>7</v>
      </c>
      <c r="M169">
        <v>578.20000000000005</v>
      </c>
      <c r="N169">
        <v>3</v>
      </c>
      <c r="Q169"/>
    </row>
    <row r="170" spans="1:17" x14ac:dyDescent="0.25">
      <c r="A170" s="4">
        <v>44403</v>
      </c>
      <c r="B170" t="s">
        <v>33</v>
      </c>
      <c r="C170" t="s">
        <v>34</v>
      </c>
      <c r="D170" t="s">
        <v>17</v>
      </c>
      <c r="E170">
        <v>64</v>
      </c>
      <c r="F170">
        <v>133</v>
      </c>
      <c r="G170">
        <v>0.25</v>
      </c>
      <c r="H170">
        <v>1</v>
      </c>
      <c r="Q170"/>
    </row>
    <row r="171" spans="1:17" hidden="1" x14ac:dyDescent="0.25">
      <c r="A171" s="4">
        <v>44403</v>
      </c>
      <c r="B171" t="s">
        <v>33</v>
      </c>
      <c r="C171" t="s">
        <v>34</v>
      </c>
      <c r="D171" t="s">
        <v>21</v>
      </c>
      <c r="E171">
        <v>64</v>
      </c>
      <c r="F171">
        <v>133</v>
      </c>
      <c r="G171">
        <v>0.25</v>
      </c>
      <c r="H171">
        <v>1</v>
      </c>
      <c r="Q171"/>
    </row>
    <row r="172" spans="1:17" x14ac:dyDescent="0.25">
      <c r="A172" s="4">
        <v>44403</v>
      </c>
      <c r="B172" t="s">
        <v>33</v>
      </c>
      <c r="C172" t="s">
        <v>20</v>
      </c>
      <c r="D172" t="s">
        <v>17</v>
      </c>
      <c r="E172">
        <v>412</v>
      </c>
      <c r="F172">
        <v>468</v>
      </c>
      <c r="G172">
        <v>3.77</v>
      </c>
      <c r="H172">
        <v>7</v>
      </c>
      <c r="I172">
        <v>2</v>
      </c>
      <c r="L172">
        <v>7</v>
      </c>
      <c r="M172">
        <v>578.20000000000005</v>
      </c>
      <c r="N172">
        <v>3</v>
      </c>
      <c r="Q172"/>
    </row>
    <row r="173" spans="1:17" hidden="1" x14ac:dyDescent="0.25">
      <c r="A173" s="4">
        <v>44403</v>
      </c>
      <c r="B173" t="s">
        <v>33</v>
      </c>
      <c r="C173" t="s">
        <v>20</v>
      </c>
      <c r="D173" t="s">
        <v>21</v>
      </c>
      <c r="E173">
        <v>412</v>
      </c>
      <c r="F173">
        <v>468</v>
      </c>
      <c r="G173">
        <v>3.77</v>
      </c>
      <c r="H173">
        <v>7</v>
      </c>
      <c r="I173">
        <v>2</v>
      </c>
      <c r="L173">
        <v>7</v>
      </c>
      <c r="M173">
        <v>578.20000000000005</v>
      </c>
      <c r="N173">
        <v>3</v>
      </c>
      <c r="Q173"/>
    </row>
    <row r="174" spans="1:17" hidden="1" x14ac:dyDescent="0.25">
      <c r="A174" s="4">
        <v>44402</v>
      </c>
      <c r="B174" t="s">
        <v>17</v>
      </c>
      <c r="C174" t="s">
        <v>17</v>
      </c>
      <c r="D174" t="s">
        <v>17</v>
      </c>
      <c r="E174">
        <v>21836</v>
      </c>
      <c r="F174">
        <v>27487</v>
      </c>
      <c r="G174">
        <v>98.18</v>
      </c>
      <c r="H174">
        <v>156</v>
      </c>
      <c r="I174">
        <v>126</v>
      </c>
      <c r="J174">
        <v>5</v>
      </c>
      <c r="L174">
        <v>94</v>
      </c>
      <c r="M174">
        <v>11937</v>
      </c>
      <c r="N174">
        <v>50</v>
      </c>
      <c r="P174">
        <v>625.30999999999995</v>
      </c>
      <c r="Q174">
        <v>5</v>
      </c>
    </row>
    <row r="175" spans="1:17" x14ac:dyDescent="0.25">
      <c r="A175" s="4">
        <v>44402</v>
      </c>
      <c r="B175" t="s">
        <v>33</v>
      </c>
      <c r="C175" t="s">
        <v>17</v>
      </c>
      <c r="D175" t="s">
        <v>17</v>
      </c>
      <c r="E175">
        <v>340</v>
      </c>
      <c r="F175">
        <v>457</v>
      </c>
      <c r="G175">
        <v>2.66</v>
      </c>
      <c r="H175">
        <v>11</v>
      </c>
      <c r="I175">
        <v>11</v>
      </c>
      <c r="L175">
        <v>16</v>
      </c>
      <c r="M175">
        <v>3603</v>
      </c>
      <c r="N175">
        <v>8</v>
      </c>
      <c r="Q175"/>
    </row>
    <row r="176" spans="1:17" x14ac:dyDescent="0.25">
      <c r="A176" s="4">
        <v>44402</v>
      </c>
      <c r="B176" t="s">
        <v>33</v>
      </c>
      <c r="C176" t="s">
        <v>20</v>
      </c>
      <c r="D176" t="s">
        <v>17</v>
      </c>
      <c r="E176">
        <v>324</v>
      </c>
      <c r="F176">
        <v>362</v>
      </c>
      <c r="G176">
        <v>2.4900000000000002</v>
      </c>
      <c r="H176">
        <v>10</v>
      </c>
      <c r="I176">
        <v>10</v>
      </c>
      <c r="L176">
        <v>16</v>
      </c>
      <c r="M176">
        <v>3603</v>
      </c>
      <c r="N176">
        <v>8</v>
      </c>
      <c r="Q176"/>
    </row>
    <row r="177" spans="1:17" hidden="1" x14ac:dyDescent="0.25">
      <c r="A177" s="4">
        <v>44402</v>
      </c>
      <c r="B177" t="s">
        <v>33</v>
      </c>
      <c r="C177" t="s">
        <v>20</v>
      </c>
      <c r="D177" t="s">
        <v>21</v>
      </c>
      <c r="E177">
        <v>324</v>
      </c>
      <c r="F177">
        <v>362</v>
      </c>
      <c r="G177">
        <v>2.4900000000000002</v>
      </c>
      <c r="H177">
        <v>10</v>
      </c>
      <c r="I177">
        <v>10</v>
      </c>
      <c r="L177">
        <v>16</v>
      </c>
      <c r="M177">
        <v>3603</v>
      </c>
      <c r="N177">
        <v>8</v>
      </c>
      <c r="Q177"/>
    </row>
    <row r="178" spans="1:17" x14ac:dyDescent="0.25">
      <c r="A178" s="4">
        <v>44402</v>
      </c>
      <c r="B178" t="s">
        <v>33</v>
      </c>
      <c r="C178" t="s">
        <v>34</v>
      </c>
      <c r="D178" t="s">
        <v>17</v>
      </c>
      <c r="E178">
        <v>48</v>
      </c>
      <c r="F178">
        <v>95</v>
      </c>
      <c r="G178">
        <v>0.17</v>
      </c>
      <c r="H178">
        <v>1</v>
      </c>
      <c r="I178">
        <v>1</v>
      </c>
      <c r="Q178"/>
    </row>
    <row r="179" spans="1:17" hidden="1" x14ac:dyDescent="0.25">
      <c r="A179" s="4">
        <v>44402</v>
      </c>
      <c r="B179" t="s">
        <v>33</v>
      </c>
      <c r="C179" t="s">
        <v>34</v>
      </c>
      <c r="D179" t="s">
        <v>21</v>
      </c>
      <c r="E179">
        <v>48</v>
      </c>
      <c r="F179">
        <v>95</v>
      </c>
      <c r="G179">
        <v>0.17</v>
      </c>
      <c r="H179">
        <v>1</v>
      </c>
      <c r="I179">
        <v>1</v>
      </c>
      <c r="Q179"/>
    </row>
    <row r="180" spans="1:17" x14ac:dyDescent="0.25">
      <c r="A180" s="4">
        <v>44402</v>
      </c>
      <c r="B180" t="s">
        <v>19</v>
      </c>
      <c r="C180" t="s">
        <v>17</v>
      </c>
      <c r="D180" t="s">
        <v>17</v>
      </c>
      <c r="E180">
        <v>264</v>
      </c>
      <c r="F180">
        <v>345</v>
      </c>
      <c r="G180">
        <v>1.37</v>
      </c>
      <c r="H180">
        <v>4</v>
      </c>
      <c r="I180">
        <v>3</v>
      </c>
      <c r="Q180"/>
    </row>
    <row r="181" spans="1:17" x14ac:dyDescent="0.25">
      <c r="A181" s="4">
        <v>44402</v>
      </c>
      <c r="B181" t="s">
        <v>19</v>
      </c>
      <c r="C181" t="s">
        <v>20</v>
      </c>
      <c r="D181" t="s">
        <v>17</v>
      </c>
      <c r="E181">
        <v>264</v>
      </c>
      <c r="F181">
        <v>345</v>
      </c>
      <c r="G181">
        <v>1.37</v>
      </c>
      <c r="H181">
        <v>4</v>
      </c>
      <c r="I181">
        <v>3</v>
      </c>
      <c r="Q181"/>
    </row>
    <row r="182" spans="1:17" hidden="1" x14ac:dyDescent="0.25">
      <c r="A182" s="4">
        <v>44402</v>
      </c>
      <c r="B182" t="s">
        <v>19</v>
      </c>
      <c r="C182" t="s">
        <v>20</v>
      </c>
      <c r="D182" t="s">
        <v>21</v>
      </c>
      <c r="E182">
        <v>264</v>
      </c>
      <c r="F182">
        <v>345</v>
      </c>
      <c r="G182">
        <v>1.37</v>
      </c>
      <c r="H182">
        <v>4</v>
      </c>
      <c r="I182">
        <v>3</v>
      </c>
      <c r="Q182"/>
    </row>
    <row r="183" spans="1:17" x14ac:dyDescent="0.25">
      <c r="A183" s="4">
        <v>44402</v>
      </c>
      <c r="B183" t="s">
        <v>22</v>
      </c>
      <c r="C183" t="s">
        <v>17</v>
      </c>
      <c r="D183" t="s">
        <v>17</v>
      </c>
      <c r="E183">
        <v>21420</v>
      </c>
      <c r="F183">
        <v>26685</v>
      </c>
      <c r="G183">
        <v>94.15</v>
      </c>
      <c r="H183">
        <v>141</v>
      </c>
      <c r="I183">
        <v>112</v>
      </c>
      <c r="J183">
        <v>5</v>
      </c>
      <c r="L183">
        <v>78</v>
      </c>
      <c r="M183">
        <v>8334</v>
      </c>
      <c r="N183">
        <v>42</v>
      </c>
      <c r="P183">
        <v>625.30999999999995</v>
      </c>
      <c r="Q183">
        <v>5</v>
      </c>
    </row>
    <row r="184" spans="1:17" x14ac:dyDescent="0.25">
      <c r="A184" s="4">
        <v>44402</v>
      </c>
      <c r="B184" t="s">
        <v>22</v>
      </c>
      <c r="C184" t="s">
        <v>31</v>
      </c>
      <c r="D184" t="s">
        <v>17</v>
      </c>
      <c r="E184">
        <v>1</v>
      </c>
      <c r="F184">
        <v>1</v>
      </c>
      <c r="Q184"/>
    </row>
    <row r="185" spans="1:17" hidden="1" x14ac:dyDescent="0.25">
      <c r="A185" s="4">
        <v>44402</v>
      </c>
      <c r="B185" t="s">
        <v>22</v>
      </c>
      <c r="C185" t="s">
        <v>31</v>
      </c>
      <c r="D185" t="s">
        <v>21</v>
      </c>
      <c r="E185">
        <v>1</v>
      </c>
      <c r="F185">
        <v>1</v>
      </c>
      <c r="Q185"/>
    </row>
    <row r="186" spans="1:17" x14ac:dyDescent="0.25">
      <c r="A186" s="4">
        <v>44402</v>
      </c>
      <c r="B186" t="s">
        <v>22</v>
      </c>
      <c r="C186" t="s">
        <v>30</v>
      </c>
      <c r="D186" t="s">
        <v>17</v>
      </c>
      <c r="E186">
        <v>19</v>
      </c>
      <c r="F186">
        <v>19</v>
      </c>
      <c r="G186">
        <v>0.03</v>
      </c>
      <c r="Q186"/>
    </row>
    <row r="187" spans="1:17" hidden="1" x14ac:dyDescent="0.25">
      <c r="A187" s="4">
        <v>44402</v>
      </c>
      <c r="B187" t="s">
        <v>22</v>
      </c>
      <c r="C187" t="s">
        <v>30</v>
      </c>
      <c r="D187" t="s">
        <v>21</v>
      </c>
      <c r="E187">
        <v>19</v>
      </c>
      <c r="F187">
        <v>19</v>
      </c>
      <c r="G187">
        <v>0.03</v>
      </c>
      <c r="Q187"/>
    </row>
    <row r="188" spans="1:17" x14ac:dyDescent="0.25">
      <c r="A188" s="4">
        <v>44402</v>
      </c>
      <c r="B188" t="s">
        <v>22</v>
      </c>
      <c r="C188" t="s">
        <v>27</v>
      </c>
      <c r="D188" t="s">
        <v>17</v>
      </c>
      <c r="E188">
        <v>68</v>
      </c>
      <c r="F188">
        <v>74</v>
      </c>
      <c r="G188">
        <v>0.19</v>
      </c>
      <c r="Q188"/>
    </row>
    <row r="189" spans="1:17" hidden="1" x14ac:dyDescent="0.25">
      <c r="A189" s="4">
        <v>44402</v>
      </c>
      <c r="B189" t="s">
        <v>22</v>
      </c>
      <c r="C189" t="s">
        <v>27</v>
      </c>
      <c r="D189" t="s">
        <v>21</v>
      </c>
      <c r="E189">
        <v>68</v>
      </c>
      <c r="F189">
        <v>74</v>
      </c>
      <c r="G189">
        <v>0.19</v>
      </c>
      <c r="Q189"/>
    </row>
    <row r="190" spans="1:17" x14ac:dyDescent="0.25">
      <c r="A190" s="4">
        <v>44402</v>
      </c>
      <c r="B190" t="s">
        <v>22</v>
      </c>
      <c r="C190" t="s">
        <v>23</v>
      </c>
      <c r="D190" t="s">
        <v>17</v>
      </c>
      <c r="F190">
        <v>3</v>
      </c>
      <c r="G190">
        <v>0.02</v>
      </c>
      <c r="Q190"/>
    </row>
    <row r="191" spans="1:17" hidden="1" x14ac:dyDescent="0.25">
      <c r="A191" s="4">
        <v>44402</v>
      </c>
      <c r="B191" t="s">
        <v>22</v>
      </c>
      <c r="C191" t="s">
        <v>23</v>
      </c>
      <c r="D191" t="s">
        <v>21</v>
      </c>
      <c r="F191">
        <v>3</v>
      </c>
      <c r="G191">
        <v>0.02</v>
      </c>
      <c r="Q191"/>
    </row>
    <row r="192" spans="1:17" x14ac:dyDescent="0.25">
      <c r="A192" s="4">
        <v>44402</v>
      </c>
      <c r="B192" t="s">
        <v>22</v>
      </c>
      <c r="C192" t="s">
        <v>28</v>
      </c>
      <c r="D192" t="s">
        <v>17</v>
      </c>
      <c r="E192">
        <v>4</v>
      </c>
      <c r="F192">
        <v>4</v>
      </c>
      <c r="Q192"/>
    </row>
    <row r="193" spans="1:17" hidden="1" x14ac:dyDescent="0.25">
      <c r="A193" s="4">
        <v>44402</v>
      </c>
      <c r="B193" t="s">
        <v>22</v>
      </c>
      <c r="C193" t="s">
        <v>28</v>
      </c>
      <c r="D193" t="s">
        <v>29</v>
      </c>
      <c r="E193">
        <v>4</v>
      </c>
      <c r="F193">
        <v>4</v>
      </c>
      <c r="Q193"/>
    </row>
    <row r="194" spans="1:17" x14ac:dyDescent="0.25">
      <c r="A194" s="4">
        <v>44402</v>
      </c>
      <c r="B194" t="s">
        <v>22</v>
      </c>
      <c r="C194" t="s">
        <v>26</v>
      </c>
      <c r="D194" t="s">
        <v>17</v>
      </c>
      <c r="E194">
        <v>4708</v>
      </c>
      <c r="F194">
        <v>4803</v>
      </c>
      <c r="G194">
        <v>8.9499999999999993</v>
      </c>
      <c r="H194">
        <v>7</v>
      </c>
      <c r="I194">
        <v>6</v>
      </c>
      <c r="L194">
        <v>6</v>
      </c>
      <c r="M194">
        <v>506.9</v>
      </c>
      <c r="N194">
        <v>2</v>
      </c>
      <c r="Q194"/>
    </row>
    <row r="195" spans="1:17" hidden="1" x14ac:dyDescent="0.25">
      <c r="A195" s="4">
        <v>44402</v>
      </c>
      <c r="B195" t="s">
        <v>22</v>
      </c>
      <c r="C195" t="s">
        <v>26</v>
      </c>
      <c r="D195" t="s">
        <v>25</v>
      </c>
      <c r="E195">
        <v>4708</v>
      </c>
      <c r="F195">
        <v>4803</v>
      </c>
      <c r="G195">
        <v>8.9499999999999993</v>
      </c>
      <c r="H195">
        <v>7</v>
      </c>
      <c r="I195">
        <v>6</v>
      </c>
      <c r="L195">
        <v>6</v>
      </c>
      <c r="M195">
        <v>506.9</v>
      </c>
      <c r="N195">
        <v>2</v>
      </c>
      <c r="Q195"/>
    </row>
    <row r="196" spans="1:17" x14ac:dyDescent="0.25">
      <c r="A196" s="4">
        <v>44402</v>
      </c>
      <c r="B196" t="s">
        <v>22</v>
      </c>
      <c r="C196" t="s">
        <v>32</v>
      </c>
      <c r="D196" t="s">
        <v>17</v>
      </c>
      <c r="E196">
        <v>32</v>
      </c>
      <c r="F196">
        <v>35</v>
      </c>
      <c r="G196">
        <v>7.0000000000000007E-2</v>
      </c>
      <c r="Q196"/>
    </row>
    <row r="197" spans="1:17" hidden="1" x14ac:dyDescent="0.25">
      <c r="A197" s="4">
        <v>44402</v>
      </c>
      <c r="B197" t="s">
        <v>22</v>
      </c>
      <c r="C197" t="s">
        <v>32</v>
      </c>
      <c r="D197" t="s">
        <v>21</v>
      </c>
      <c r="E197">
        <v>32</v>
      </c>
      <c r="F197">
        <v>35</v>
      </c>
      <c r="G197">
        <v>7.0000000000000007E-2</v>
      </c>
      <c r="Q197"/>
    </row>
    <row r="198" spans="1:17" x14ac:dyDescent="0.25">
      <c r="A198" s="4">
        <v>44402</v>
      </c>
      <c r="B198" t="s">
        <v>22</v>
      </c>
      <c r="C198" t="s">
        <v>24</v>
      </c>
      <c r="D198" t="s">
        <v>17</v>
      </c>
      <c r="E198">
        <v>593</v>
      </c>
      <c r="F198">
        <v>593</v>
      </c>
      <c r="G198">
        <v>1.33</v>
      </c>
      <c r="H198">
        <v>4</v>
      </c>
      <c r="I198">
        <v>3</v>
      </c>
      <c r="Q198"/>
    </row>
    <row r="199" spans="1:17" hidden="1" x14ac:dyDescent="0.25">
      <c r="A199" s="4">
        <v>44402</v>
      </c>
      <c r="B199" t="s">
        <v>22</v>
      </c>
      <c r="C199" t="s">
        <v>24</v>
      </c>
      <c r="D199" t="s">
        <v>25</v>
      </c>
      <c r="E199">
        <v>593</v>
      </c>
      <c r="F199">
        <v>593</v>
      </c>
      <c r="G199">
        <v>1.33</v>
      </c>
      <c r="H199">
        <v>4</v>
      </c>
      <c r="I199">
        <v>3</v>
      </c>
      <c r="Q199"/>
    </row>
    <row r="200" spans="1:17" x14ac:dyDescent="0.25">
      <c r="A200" s="4">
        <v>44402</v>
      </c>
      <c r="B200" t="s">
        <v>22</v>
      </c>
      <c r="C200" t="s">
        <v>20</v>
      </c>
      <c r="D200" t="s">
        <v>17</v>
      </c>
      <c r="E200">
        <v>16548</v>
      </c>
      <c r="F200">
        <v>21153</v>
      </c>
      <c r="G200">
        <v>83.56</v>
      </c>
      <c r="H200">
        <v>130</v>
      </c>
      <c r="I200">
        <v>103</v>
      </c>
      <c r="J200">
        <v>5</v>
      </c>
      <c r="L200">
        <v>72</v>
      </c>
      <c r="M200">
        <v>7827.1</v>
      </c>
      <c r="N200">
        <v>40</v>
      </c>
      <c r="P200">
        <v>625.30999999999995</v>
      </c>
      <c r="Q200">
        <v>5</v>
      </c>
    </row>
    <row r="201" spans="1:17" hidden="1" x14ac:dyDescent="0.25">
      <c r="A201" s="4">
        <v>44402</v>
      </c>
      <c r="B201" t="s">
        <v>22</v>
      </c>
      <c r="C201" t="s">
        <v>20</v>
      </c>
      <c r="D201" t="s">
        <v>21</v>
      </c>
      <c r="E201">
        <v>8676</v>
      </c>
      <c r="F201">
        <v>11475</v>
      </c>
      <c r="G201">
        <v>49.11</v>
      </c>
      <c r="H201">
        <v>90</v>
      </c>
      <c r="I201">
        <v>67</v>
      </c>
      <c r="J201">
        <v>4</v>
      </c>
      <c r="L201">
        <v>36</v>
      </c>
      <c r="M201">
        <v>3728.5</v>
      </c>
      <c r="N201">
        <v>23</v>
      </c>
      <c r="P201">
        <v>555.41</v>
      </c>
      <c r="Q201">
        <v>4</v>
      </c>
    </row>
    <row r="202" spans="1:17" hidden="1" x14ac:dyDescent="0.25">
      <c r="A202" s="4">
        <v>44402</v>
      </c>
      <c r="B202" t="s">
        <v>22</v>
      </c>
      <c r="C202" t="s">
        <v>20</v>
      </c>
      <c r="D202" t="s">
        <v>25</v>
      </c>
      <c r="E202">
        <v>9184</v>
      </c>
      <c r="F202">
        <v>9678</v>
      </c>
      <c r="G202">
        <v>34.450000000000003</v>
      </c>
      <c r="H202">
        <v>40</v>
      </c>
      <c r="I202">
        <v>36</v>
      </c>
      <c r="J202">
        <v>1</v>
      </c>
      <c r="L202">
        <v>36</v>
      </c>
      <c r="M202">
        <v>4098.6000000000004</v>
      </c>
      <c r="N202">
        <v>17</v>
      </c>
      <c r="P202">
        <v>69.900000000000006</v>
      </c>
      <c r="Q202">
        <v>1</v>
      </c>
    </row>
    <row r="203" spans="1:17" hidden="1" x14ac:dyDescent="0.25">
      <c r="A203" s="4">
        <v>44401</v>
      </c>
      <c r="B203" t="s">
        <v>17</v>
      </c>
      <c r="C203" t="s">
        <v>17</v>
      </c>
      <c r="D203" t="s">
        <v>17</v>
      </c>
      <c r="E203">
        <v>20288</v>
      </c>
      <c r="F203">
        <v>24841</v>
      </c>
      <c r="G203">
        <v>96.65</v>
      </c>
      <c r="H203">
        <v>179</v>
      </c>
      <c r="I203">
        <v>148</v>
      </c>
      <c r="J203">
        <v>5</v>
      </c>
      <c r="L203">
        <v>88</v>
      </c>
      <c r="M203">
        <v>9832.2099999999991</v>
      </c>
      <c r="N203">
        <v>51</v>
      </c>
      <c r="P203">
        <v>977.53</v>
      </c>
      <c r="Q203">
        <v>5</v>
      </c>
    </row>
    <row r="204" spans="1:17" x14ac:dyDescent="0.25">
      <c r="A204" s="4">
        <v>44401</v>
      </c>
      <c r="B204" t="s">
        <v>22</v>
      </c>
      <c r="C204" t="s">
        <v>17</v>
      </c>
      <c r="D204" t="s">
        <v>17</v>
      </c>
      <c r="E204">
        <v>20144</v>
      </c>
      <c r="F204">
        <v>24466</v>
      </c>
      <c r="G204">
        <v>94.93</v>
      </c>
      <c r="H204">
        <v>176</v>
      </c>
      <c r="I204">
        <v>145</v>
      </c>
      <c r="J204">
        <v>5</v>
      </c>
      <c r="L204">
        <v>88</v>
      </c>
      <c r="M204">
        <v>9832.2099999999991</v>
      </c>
      <c r="N204">
        <v>51</v>
      </c>
      <c r="P204">
        <v>977.53</v>
      </c>
      <c r="Q204">
        <v>5</v>
      </c>
    </row>
    <row r="205" spans="1:17" x14ac:dyDescent="0.25">
      <c r="A205" s="4">
        <v>44401</v>
      </c>
      <c r="B205" t="s">
        <v>22</v>
      </c>
      <c r="C205" t="s">
        <v>20</v>
      </c>
      <c r="D205" t="s">
        <v>17</v>
      </c>
      <c r="E205">
        <v>13372</v>
      </c>
      <c r="F205">
        <v>16765</v>
      </c>
      <c r="G205">
        <v>76.95</v>
      </c>
      <c r="H205">
        <v>147</v>
      </c>
      <c r="I205">
        <v>119</v>
      </c>
      <c r="J205">
        <v>5</v>
      </c>
      <c r="L205">
        <v>85</v>
      </c>
      <c r="M205">
        <v>9712.61</v>
      </c>
      <c r="N205">
        <v>49</v>
      </c>
      <c r="P205">
        <v>977.53</v>
      </c>
      <c r="Q205">
        <v>5</v>
      </c>
    </row>
    <row r="206" spans="1:17" hidden="1" x14ac:dyDescent="0.25">
      <c r="A206" s="4">
        <v>44401</v>
      </c>
      <c r="B206" t="s">
        <v>22</v>
      </c>
      <c r="C206" t="s">
        <v>20</v>
      </c>
      <c r="D206" t="s">
        <v>25</v>
      </c>
      <c r="E206">
        <v>8856</v>
      </c>
      <c r="F206">
        <v>9283</v>
      </c>
      <c r="G206">
        <v>40.869999999999997</v>
      </c>
      <c r="H206">
        <v>78</v>
      </c>
      <c r="I206">
        <v>74</v>
      </c>
      <c r="J206">
        <v>3</v>
      </c>
      <c r="L206">
        <v>60</v>
      </c>
      <c r="M206">
        <v>7349.21</v>
      </c>
      <c r="N206">
        <v>28</v>
      </c>
      <c r="P206">
        <v>459.63</v>
      </c>
      <c r="Q206">
        <v>3</v>
      </c>
    </row>
    <row r="207" spans="1:17" hidden="1" x14ac:dyDescent="0.25">
      <c r="A207" s="4">
        <v>44401</v>
      </c>
      <c r="B207" t="s">
        <v>22</v>
      </c>
      <c r="C207" t="s">
        <v>20</v>
      </c>
      <c r="D207" t="s">
        <v>21</v>
      </c>
      <c r="E207">
        <v>5916</v>
      </c>
      <c r="F207">
        <v>7482</v>
      </c>
      <c r="G207">
        <v>36.08</v>
      </c>
      <c r="H207">
        <v>69</v>
      </c>
      <c r="I207">
        <v>45</v>
      </c>
      <c r="J207">
        <v>2</v>
      </c>
      <c r="L207">
        <v>25</v>
      </c>
      <c r="M207">
        <v>2363.4</v>
      </c>
      <c r="N207">
        <v>21</v>
      </c>
      <c r="P207">
        <v>517.9</v>
      </c>
      <c r="Q207">
        <v>2</v>
      </c>
    </row>
    <row r="208" spans="1:17" x14ac:dyDescent="0.25">
      <c r="A208" s="4">
        <v>44401</v>
      </c>
      <c r="B208" t="s">
        <v>22</v>
      </c>
      <c r="C208" t="s">
        <v>26</v>
      </c>
      <c r="D208" t="s">
        <v>17</v>
      </c>
      <c r="E208">
        <v>6920</v>
      </c>
      <c r="F208">
        <v>7168</v>
      </c>
      <c r="G208">
        <v>16.48</v>
      </c>
      <c r="H208">
        <v>28</v>
      </c>
      <c r="I208">
        <v>25</v>
      </c>
      <c r="L208">
        <v>3</v>
      </c>
      <c r="M208">
        <v>119.6</v>
      </c>
      <c r="N208">
        <v>2</v>
      </c>
      <c r="Q208"/>
    </row>
    <row r="209" spans="1:17" hidden="1" x14ac:dyDescent="0.25">
      <c r="A209" s="4">
        <v>44401</v>
      </c>
      <c r="B209" t="s">
        <v>22</v>
      </c>
      <c r="C209" t="s">
        <v>26</v>
      </c>
      <c r="D209" t="s">
        <v>25</v>
      </c>
      <c r="E209">
        <v>6920</v>
      </c>
      <c r="F209">
        <v>7168</v>
      </c>
      <c r="G209">
        <v>16.48</v>
      </c>
      <c r="H209">
        <v>28</v>
      </c>
      <c r="I209">
        <v>25</v>
      </c>
      <c r="L209">
        <v>3</v>
      </c>
      <c r="M209">
        <v>119.6</v>
      </c>
      <c r="N209">
        <v>2</v>
      </c>
      <c r="Q209"/>
    </row>
    <row r="210" spans="1:17" x14ac:dyDescent="0.25">
      <c r="A210" s="4">
        <v>44401</v>
      </c>
      <c r="B210" t="s">
        <v>22</v>
      </c>
      <c r="C210" t="s">
        <v>31</v>
      </c>
      <c r="D210" t="s">
        <v>17</v>
      </c>
      <c r="F210">
        <v>1</v>
      </c>
      <c r="G210">
        <v>0.01</v>
      </c>
      <c r="Q210"/>
    </row>
    <row r="211" spans="1:17" hidden="1" x14ac:dyDescent="0.25">
      <c r="A211" s="4">
        <v>44401</v>
      </c>
      <c r="B211" t="s">
        <v>22</v>
      </c>
      <c r="C211" t="s">
        <v>31</v>
      </c>
      <c r="D211" t="s">
        <v>21</v>
      </c>
      <c r="F211">
        <v>1</v>
      </c>
      <c r="G211">
        <v>0.01</v>
      </c>
      <c r="Q211"/>
    </row>
    <row r="212" spans="1:17" x14ac:dyDescent="0.25">
      <c r="A212" s="4">
        <v>44401</v>
      </c>
      <c r="B212" t="s">
        <v>22</v>
      </c>
      <c r="C212" t="s">
        <v>24</v>
      </c>
      <c r="D212" t="s">
        <v>17</v>
      </c>
      <c r="E212">
        <v>388</v>
      </c>
      <c r="F212">
        <v>409</v>
      </c>
      <c r="G212">
        <v>1</v>
      </c>
      <c r="H212">
        <v>1</v>
      </c>
      <c r="I212">
        <v>1</v>
      </c>
      <c r="Q212"/>
    </row>
    <row r="213" spans="1:17" hidden="1" x14ac:dyDescent="0.25">
      <c r="A213" s="4">
        <v>44401</v>
      </c>
      <c r="B213" t="s">
        <v>22</v>
      </c>
      <c r="C213" t="s">
        <v>24</v>
      </c>
      <c r="D213" t="s">
        <v>25</v>
      </c>
      <c r="E213">
        <v>388</v>
      </c>
      <c r="F213">
        <v>409</v>
      </c>
      <c r="G213">
        <v>1</v>
      </c>
      <c r="H213">
        <v>1</v>
      </c>
      <c r="I213">
        <v>1</v>
      </c>
      <c r="Q213"/>
    </row>
    <row r="214" spans="1:17" x14ac:dyDescent="0.25">
      <c r="A214" s="4">
        <v>44401</v>
      </c>
      <c r="B214" t="s">
        <v>22</v>
      </c>
      <c r="C214" t="s">
        <v>30</v>
      </c>
      <c r="D214" t="s">
        <v>17</v>
      </c>
      <c r="E214">
        <v>12</v>
      </c>
      <c r="F214">
        <v>13</v>
      </c>
      <c r="G214">
        <v>0.05</v>
      </c>
      <c r="Q214"/>
    </row>
    <row r="215" spans="1:17" hidden="1" x14ac:dyDescent="0.25">
      <c r="A215" s="4">
        <v>44401</v>
      </c>
      <c r="B215" t="s">
        <v>22</v>
      </c>
      <c r="C215" t="s">
        <v>30</v>
      </c>
      <c r="D215" t="s">
        <v>21</v>
      </c>
      <c r="E215">
        <v>12</v>
      </c>
      <c r="F215">
        <v>13</v>
      </c>
      <c r="G215">
        <v>0.05</v>
      </c>
      <c r="Q215"/>
    </row>
    <row r="216" spans="1:17" x14ac:dyDescent="0.25">
      <c r="A216" s="4">
        <v>44401</v>
      </c>
      <c r="B216" t="s">
        <v>22</v>
      </c>
      <c r="C216" t="s">
        <v>28</v>
      </c>
      <c r="D216" t="s">
        <v>17</v>
      </c>
      <c r="E216">
        <v>8</v>
      </c>
      <c r="F216">
        <v>14</v>
      </c>
      <c r="G216">
        <v>7.0000000000000007E-2</v>
      </c>
      <c r="Q216"/>
    </row>
    <row r="217" spans="1:17" hidden="1" x14ac:dyDescent="0.25">
      <c r="A217" s="4">
        <v>44401</v>
      </c>
      <c r="B217" t="s">
        <v>22</v>
      </c>
      <c r="C217" t="s">
        <v>28</v>
      </c>
      <c r="D217" t="s">
        <v>29</v>
      </c>
      <c r="E217">
        <v>8</v>
      </c>
      <c r="F217">
        <v>14</v>
      </c>
      <c r="G217">
        <v>7.0000000000000007E-2</v>
      </c>
      <c r="Q217"/>
    </row>
    <row r="218" spans="1:17" x14ac:dyDescent="0.25">
      <c r="A218" s="4">
        <v>44401</v>
      </c>
      <c r="B218" t="s">
        <v>22</v>
      </c>
      <c r="C218" t="s">
        <v>23</v>
      </c>
      <c r="D218" t="s">
        <v>17</v>
      </c>
      <c r="E218">
        <v>10</v>
      </c>
      <c r="F218">
        <v>10</v>
      </c>
      <c r="G218">
        <v>0.06</v>
      </c>
      <c r="Q218"/>
    </row>
    <row r="219" spans="1:17" hidden="1" x14ac:dyDescent="0.25">
      <c r="A219" s="4">
        <v>44401</v>
      </c>
      <c r="B219" t="s">
        <v>22</v>
      </c>
      <c r="C219" t="s">
        <v>23</v>
      </c>
      <c r="D219" t="s">
        <v>21</v>
      </c>
      <c r="E219">
        <v>10</v>
      </c>
      <c r="F219">
        <v>10</v>
      </c>
      <c r="G219">
        <v>0.06</v>
      </c>
      <c r="Q219"/>
    </row>
    <row r="220" spans="1:17" x14ac:dyDescent="0.25">
      <c r="A220" s="4">
        <v>44401</v>
      </c>
      <c r="B220" t="s">
        <v>22</v>
      </c>
      <c r="C220" t="s">
        <v>27</v>
      </c>
      <c r="D220" t="s">
        <v>17</v>
      </c>
      <c r="E220">
        <v>41</v>
      </c>
      <c r="F220">
        <v>41</v>
      </c>
      <c r="G220">
        <v>0.09</v>
      </c>
      <c r="Q220"/>
    </row>
    <row r="221" spans="1:17" hidden="1" x14ac:dyDescent="0.25">
      <c r="A221" s="4">
        <v>44401</v>
      </c>
      <c r="B221" t="s">
        <v>22</v>
      </c>
      <c r="C221" t="s">
        <v>27</v>
      </c>
      <c r="D221" t="s">
        <v>21</v>
      </c>
      <c r="E221">
        <v>41</v>
      </c>
      <c r="F221">
        <v>41</v>
      </c>
      <c r="G221">
        <v>0.09</v>
      </c>
      <c r="Q221"/>
    </row>
    <row r="222" spans="1:17" x14ac:dyDescent="0.25">
      <c r="A222" s="4">
        <v>44401</v>
      </c>
      <c r="B222" t="s">
        <v>22</v>
      </c>
      <c r="C222" t="s">
        <v>32</v>
      </c>
      <c r="D222" t="s">
        <v>17</v>
      </c>
      <c r="E222">
        <v>28</v>
      </c>
      <c r="F222">
        <v>45</v>
      </c>
      <c r="G222">
        <v>0.22</v>
      </c>
      <c r="Q222"/>
    </row>
    <row r="223" spans="1:17" hidden="1" x14ac:dyDescent="0.25">
      <c r="A223" s="4">
        <v>44401</v>
      </c>
      <c r="B223" t="s">
        <v>22</v>
      </c>
      <c r="C223" t="s">
        <v>32</v>
      </c>
      <c r="D223" t="s">
        <v>21</v>
      </c>
      <c r="E223">
        <v>28</v>
      </c>
      <c r="F223">
        <v>45</v>
      </c>
      <c r="G223">
        <v>0.22</v>
      </c>
      <c r="Q223"/>
    </row>
    <row r="224" spans="1:17" x14ac:dyDescent="0.25">
      <c r="A224" s="4">
        <v>44401</v>
      </c>
      <c r="B224" t="s">
        <v>33</v>
      </c>
      <c r="C224" t="s">
        <v>17</v>
      </c>
      <c r="D224" t="s">
        <v>17</v>
      </c>
      <c r="E224">
        <v>144</v>
      </c>
      <c r="F224">
        <v>208</v>
      </c>
      <c r="G224">
        <v>1.04</v>
      </c>
      <c r="H224">
        <v>3</v>
      </c>
      <c r="I224">
        <v>3</v>
      </c>
      <c r="Q224"/>
    </row>
    <row r="225" spans="1:17" x14ac:dyDescent="0.25">
      <c r="A225" s="4">
        <v>44401</v>
      </c>
      <c r="B225" t="s">
        <v>33</v>
      </c>
      <c r="C225" t="s">
        <v>23</v>
      </c>
      <c r="D225" t="s">
        <v>17</v>
      </c>
      <c r="F225">
        <v>1</v>
      </c>
      <c r="Q225"/>
    </row>
    <row r="226" spans="1:17" hidden="1" x14ac:dyDescent="0.25">
      <c r="A226" s="4">
        <v>44401</v>
      </c>
      <c r="B226" t="s">
        <v>33</v>
      </c>
      <c r="C226" t="s">
        <v>23</v>
      </c>
      <c r="D226" t="s">
        <v>21</v>
      </c>
      <c r="F226">
        <v>1</v>
      </c>
      <c r="Q226"/>
    </row>
    <row r="227" spans="1:17" x14ac:dyDescent="0.25">
      <c r="A227" s="4">
        <v>44401</v>
      </c>
      <c r="B227" t="s">
        <v>33</v>
      </c>
      <c r="C227" t="s">
        <v>34</v>
      </c>
      <c r="D227" t="s">
        <v>17</v>
      </c>
      <c r="E227">
        <v>32</v>
      </c>
      <c r="F227">
        <v>42</v>
      </c>
      <c r="G227">
        <v>0.08</v>
      </c>
      <c r="Q227"/>
    </row>
    <row r="228" spans="1:17" hidden="1" x14ac:dyDescent="0.25">
      <c r="A228" s="4">
        <v>44401</v>
      </c>
      <c r="B228" t="s">
        <v>33</v>
      </c>
      <c r="C228" t="s">
        <v>34</v>
      </c>
      <c r="D228" t="s">
        <v>21</v>
      </c>
      <c r="E228">
        <v>32</v>
      </c>
      <c r="F228">
        <v>42</v>
      </c>
      <c r="G228">
        <v>0.08</v>
      </c>
      <c r="Q228"/>
    </row>
    <row r="229" spans="1:17" x14ac:dyDescent="0.25">
      <c r="A229" s="4">
        <v>44401</v>
      </c>
      <c r="B229" t="s">
        <v>33</v>
      </c>
      <c r="C229" t="s">
        <v>20</v>
      </c>
      <c r="D229" t="s">
        <v>17</v>
      </c>
      <c r="E229">
        <v>132</v>
      </c>
      <c r="F229">
        <v>165</v>
      </c>
      <c r="G229">
        <v>0.96</v>
      </c>
      <c r="H229">
        <v>3</v>
      </c>
      <c r="I229">
        <v>3</v>
      </c>
      <c r="Q229"/>
    </row>
    <row r="230" spans="1:17" hidden="1" x14ac:dyDescent="0.25">
      <c r="A230" s="4">
        <v>44401</v>
      </c>
      <c r="B230" t="s">
        <v>33</v>
      </c>
      <c r="C230" t="s">
        <v>20</v>
      </c>
      <c r="D230" t="s">
        <v>21</v>
      </c>
      <c r="E230">
        <v>132</v>
      </c>
      <c r="F230">
        <v>165</v>
      </c>
      <c r="G230">
        <v>0.96</v>
      </c>
      <c r="H230">
        <v>3</v>
      </c>
      <c r="I230">
        <v>3</v>
      </c>
      <c r="Q230"/>
    </row>
    <row r="231" spans="1:17" x14ac:dyDescent="0.25">
      <c r="A231" s="4">
        <v>44401</v>
      </c>
      <c r="B231" t="s">
        <v>19</v>
      </c>
      <c r="C231" t="s">
        <v>17</v>
      </c>
      <c r="D231" t="s">
        <v>17</v>
      </c>
      <c r="E231">
        <v>92</v>
      </c>
      <c r="F231">
        <v>167</v>
      </c>
      <c r="G231">
        <v>0.68</v>
      </c>
      <c r="Q231"/>
    </row>
    <row r="232" spans="1:17" x14ac:dyDescent="0.25">
      <c r="A232" s="4">
        <v>44401</v>
      </c>
      <c r="B232" t="s">
        <v>19</v>
      </c>
      <c r="C232" t="s">
        <v>20</v>
      </c>
      <c r="D232" t="s">
        <v>17</v>
      </c>
      <c r="E232">
        <v>92</v>
      </c>
      <c r="F232">
        <v>167</v>
      </c>
      <c r="G232">
        <v>0.68</v>
      </c>
      <c r="Q232"/>
    </row>
    <row r="233" spans="1:17" hidden="1" x14ac:dyDescent="0.25">
      <c r="A233" s="4">
        <v>44401</v>
      </c>
      <c r="B233" t="s">
        <v>19</v>
      </c>
      <c r="C233" t="s">
        <v>20</v>
      </c>
      <c r="D233" t="s">
        <v>21</v>
      </c>
      <c r="E233">
        <v>92</v>
      </c>
      <c r="F233">
        <v>167</v>
      </c>
      <c r="G233">
        <v>0.68</v>
      </c>
      <c r="Q233"/>
    </row>
    <row r="234" spans="1:17" hidden="1" x14ac:dyDescent="0.25">
      <c r="A234" s="4">
        <v>44400</v>
      </c>
      <c r="B234" t="s">
        <v>17</v>
      </c>
      <c r="C234" t="s">
        <v>17</v>
      </c>
      <c r="D234" t="s">
        <v>17</v>
      </c>
      <c r="E234">
        <v>17572</v>
      </c>
      <c r="F234">
        <v>23818</v>
      </c>
      <c r="G234">
        <v>104.29</v>
      </c>
      <c r="H234">
        <v>185</v>
      </c>
      <c r="I234">
        <v>152</v>
      </c>
      <c r="J234">
        <v>5</v>
      </c>
      <c r="L234">
        <v>90</v>
      </c>
      <c r="M234">
        <v>7814.01</v>
      </c>
      <c r="N234">
        <v>58</v>
      </c>
      <c r="P234">
        <v>557.1</v>
      </c>
      <c r="Q234">
        <v>5</v>
      </c>
    </row>
    <row r="235" spans="1:17" x14ac:dyDescent="0.25">
      <c r="A235" s="4">
        <v>44400</v>
      </c>
      <c r="B235" t="s">
        <v>33</v>
      </c>
      <c r="C235" t="s">
        <v>17</v>
      </c>
      <c r="D235" t="s">
        <v>17</v>
      </c>
      <c r="E235">
        <v>184</v>
      </c>
      <c r="F235">
        <v>232</v>
      </c>
      <c r="G235">
        <v>1.53</v>
      </c>
      <c r="H235">
        <v>2</v>
      </c>
      <c r="I235">
        <v>1</v>
      </c>
      <c r="Q235"/>
    </row>
    <row r="236" spans="1:17" x14ac:dyDescent="0.25">
      <c r="A236" s="4">
        <v>44400</v>
      </c>
      <c r="B236" t="s">
        <v>33</v>
      </c>
      <c r="C236" t="s">
        <v>20</v>
      </c>
      <c r="D236" t="s">
        <v>17</v>
      </c>
      <c r="E236">
        <v>176</v>
      </c>
      <c r="F236">
        <v>200</v>
      </c>
      <c r="G236">
        <v>1.46</v>
      </c>
      <c r="H236">
        <v>2</v>
      </c>
      <c r="I236">
        <v>1</v>
      </c>
      <c r="Q236"/>
    </row>
    <row r="237" spans="1:17" hidden="1" x14ac:dyDescent="0.25">
      <c r="A237" s="4">
        <v>44400</v>
      </c>
      <c r="B237" t="s">
        <v>33</v>
      </c>
      <c r="C237" t="s">
        <v>20</v>
      </c>
      <c r="D237" t="s">
        <v>21</v>
      </c>
      <c r="E237">
        <v>176</v>
      </c>
      <c r="F237">
        <v>200</v>
      </c>
      <c r="G237">
        <v>1.46</v>
      </c>
      <c r="H237">
        <v>2</v>
      </c>
      <c r="I237">
        <v>1</v>
      </c>
      <c r="Q237"/>
    </row>
    <row r="238" spans="1:17" x14ac:dyDescent="0.25">
      <c r="A238" s="4">
        <v>44400</v>
      </c>
      <c r="B238" t="s">
        <v>33</v>
      </c>
      <c r="C238" t="s">
        <v>23</v>
      </c>
      <c r="D238" t="s">
        <v>17</v>
      </c>
      <c r="E238">
        <v>1</v>
      </c>
      <c r="F238">
        <v>1</v>
      </c>
      <c r="Q238"/>
    </row>
    <row r="239" spans="1:17" hidden="1" x14ac:dyDescent="0.25">
      <c r="A239" s="4">
        <v>44400</v>
      </c>
      <c r="B239" t="s">
        <v>33</v>
      </c>
      <c r="C239" t="s">
        <v>23</v>
      </c>
      <c r="D239" t="s">
        <v>21</v>
      </c>
      <c r="E239">
        <v>1</v>
      </c>
      <c r="F239">
        <v>1</v>
      </c>
      <c r="Q239"/>
    </row>
    <row r="240" spans="1:17" x14ac:dyDescent="0.25">
      <c r="A240" s="4">
        <v>44400</v>
      </c>
      <c r="B240" t="s">
        <v>33</v>
      </c>
      <c r="C240" t="s">
        <v>34</v>
      </c>
      <c r="D240" t="s">
        <v>17</v>
      </c>
      <c r="E240">
        <v>16</v>
      </c>
      <c r="F240">
        <v>31</v>
      </c>
      <c r="G240">
        <v>7.0000000000000007E-2</v>
      </c>
      <c r="Q240"/>
    </row>
    <row r="241" spans="1:17" hidden="1" x14ac:dyDescent="0.25">
      <c r="A241" s="4">
        <v>44400</v>
      </c>
      <c r="B241" t="s">
        <v>33</v>
      </c>
      <c r="C241" t="s">
        <v>34</v>
      </c>
      <c r="D241" t="s">
        <v>21</v>
      </c>
      <c r="E241">
        <v>16</v>
      </c>
      <c r="F241">
        <v>31</v>
      </c>
      <c r="G241">
        <v>7.0000000000000007E-2</v>
      </c>
      <c r="Q241"/>
    </row>
    <row r="242" spans="1:17" x14ac:dyDescent="0.25">
      <c r="A242" s="4">
        <v>44400</v>
      </c>
      <c r="B242" t="s">
        <v>22</v>
      </c>
      <c r="C242" t="s">
        <v>17</v>
      </c>
      <c r="D242" t="s">
        <v>17</v>
      </c>
      <c r="E242">
        <v>17348</v>
      </c>
      <c r="F242">
        <v>23350</v>
      </c>
      <c r="G242">
        <v>101.84</v>
      </c>
      <c r="H242">
        <v>181</v>
      </c>
      <c r="I242">
        <v>149</v>
      </c>
      <c r="J242">
        <v>5</v>
      </c>
      <c r="L242">
        <v>90</v>
      </c>
      <c r="M242">
        <v>7814.01</v>
      </c>
      <c r="N242">
        <v>58</v>
      </c>
      <c r="P242">
        <v>557.1</v>
      </c>
      <c r="Q242">
        <v>5</v>
      </c>
    </row>
    <row r="243" spans="1:17" x14ac:dyDescent="0.25">
      <c r="A243" s="4">
        <v>44400</v>
      </c>
      <c r="B243" t="s">
        <v>22</v>
      </c>
      <c r="C243" t="s">
        <v>24</v>
      </c>
      <c r="D243" t="s">
        <v>17</v>
      </c>
      <c r="E243">
        <v>552</v>
      </c>
      <c r="F243">
        <v>586</v>
      </c>
      <c r="G243">
        <v>1.88</v>
      </c>
      <c r="H243">
        <v>3</v>
      </c>
      <c r="I243">
        <v>1</v>
      </c>
      <c r="Q243"/>
    </row>
    <row r="244" spans="1:17" hidden="1" x14ac:dyDescent="0.25">
      <c r="A244" s="4">
        <v>44400</v>
      </c>
      <c r="B244" t="s">
        <v>22</v>
      </c>
      <c r="C244" t="s">
        <v>24</v>
      </c>
      <c r="D244" t="s">
        <v>25</v>
      </c>
      <c r="E244">
        <v>552</v>
      </c>
      <c r="F244">
        <v>586</v>
      </c>
      <c r="G244">
        <v>1.88</v>
      </c>
      <c r="H244">
        <v>3</v>
      </c>
      <c r="I244">
        <v>1</v>
      </c>
      <c r="Q244"/>
    </row>
    <row r="245" spans="1:17" x14ac:dyDescent="0.25">
      <c r="A245" s="4">
        <v>44400</v>
      </c>
      <c r="B245" t="s">
        <v>22</v>
      </c>
      <c r="C245" t="s">
        <v>20</v>
      </c>
      <c r="D245" t="s">
        <v>17</v>
      </c>
      <c r="E245">
        <v>13356</v>
      </c>
      <c r="F245">
        <v>18256</v>
      </c>
      <c r="G245">
        <v>88.08</v>
      </c>
      <c r="H245">
        <v>163</v>
      </c>
      <c r="I245">
        <v>135</v>
      </c>
      <c r="J245">
        <v>5</v>
      </c>
      <c r="L245">
        <v>78</v>
      </c>
      <c r="M245">
        <v>6719.2</v>
      </c>
      <c r="N245">
        <v>51</v>
      </c>
      <c r="P245">
        <v>557.1</v>
      </c>
      <c r="Q245">
        <v>5</v>
      </c>
    </row>
    <row r="246" spans="1:17" hidden="1" x14ac:dyDescent="0.25">
      <c r="A246" s="4">
        <v>44400</v>
      </c>
      <c r="B246" t="s">
        <v>22</v>
      </c>
      <c r="C246" t="s">
        <v>20</v>
      </c>
      <c r="D246" t="s">
        <v>21</v>
      </c>
      <c r="E246">
        <v>8268</v>
      </c>
      <c r="F246">
        <v>11303</v>
      </c>
      <c r="G246">
        <v>50.71</v>
      </c>
      <c r="H246">
        <v>110</v>
      </c>
      <c r="I246">
        <v>84</v>
      </c>
      <c r="J246">
        <v>3</v>
      </c>
      <c r="L246">
        <v>37</v>
      </c>
      <c r="M246">
        <v>2664.2</v>
      </c>
      <c r="N246">
        <v>30</v>
      </c>
      <c r="P246">
        <v>241.7</v>
      </c>
      <c r="Q246">
        <v>3</v>
      </c>
    </row>
    <row r="247" spans="1:17" hidden="1" x14ac:dyDescent="0.25">
      <c r="A247" s="4">
        <v>44400</v>
      </c>
      <c r="B247" t="s">
        <v>22</v>
      </c>
      <c r="C247" t="s">
        <v>20</v>
      </c>
      <c r="D247" t="s">
        <v>25</v>
      </c>
      <c r="E247">
        <v>6600</v>
      </c>
      <c r="F247">
        <v>6953</v>
      </c>
      <c r="G247">
        <v>37.369999999999997</v>
      </c>
      <c r="H247">
        <v>53</v>
      </c>
      <c r="I247">
        <v>51</v>
      </c>
      <c r="J247">
        <v>2</v>
      </c>
      <c r="L247">
        <v>41</v>
      </c>
      <c r="M247">
        <v>4055</v>
      </c>
      <c r="N247">
        <v>21</v>
      </c>
      <c r="P247">
        <v>315.39999999999998</v>
      </c>
      <c r="Q247">
        <v>2</v>
      </c>
    </row>
    <row r="248" spans="1:17" x14ac:dyDescent="0.25">
      <c r="A248" s="4">
        <v>44400</v>
      </c>
      <c r="B248" t="s">
        <v>22</v>
      </c>
      <c r="C248" t="s">
        <v>26</v>
      </c>
      <c r="D248" t="s">
        <v>17</v>
      </c>
      <c r="E248">
        <v>4032</v>
      </c>
      <c r="F248">
        <v>4241</v>
      </c>
      <c r="G248">
        <v>10.99</v>
      </c>
      <c r="H248">
        <v>15</v>
      </c>
      <c r="I248">
        <v>13</v>
      </c>
      <c r="L248">
        <v>11</v>
      </c>
      <c r="M248">
        <v>1044.9100000000001</v>
      </c>
      <c r="N248">
        <v>6</v>
      </c>
      <c r="Q248"/>
    </row>
    <row r="249" spans="1:17" hidden="1" x14ac:dyDescent="0.25">
      <c r="A249" s="4">
        <v>44400</v>
      </c>
      <c r="B249" t="s">
        <v>22</v>
      </c>
      <c r="C249" t="s">
        <v>26</v>
      </c>
      <c r="D249" t="s">
        <v>25</v>
      </c>
      <c r="E249">
        <v>4032</v>
      </c>
      <c r="F249">
        <v>4241</v>
      </c>
      <c r="G249">
        <v>10.99</v>
      </c>
      <c r="H249">
        <v>15</v>
      </c>
      <c r="I249">
        <v>13</v>
      </c>
      <c r="L249">
        <v>11</v>
      </c>
      <c r="M249">
        <v>1044.9100000000001</v>
      </c>
      <c r="N249">
        <v>6</v>
      </c>
      <c r="Q249"/>
    </row>
    <row r="250" spans="1:17" x14ac:dyDescent="0.25">
      <c r="A250" s="4">
        <v>44400</v>
      </c>
      <c r="B250" t="s">
        <v>22</v>
      </c>
      <c r="C250" t="s">
        <v>27</v>
      </c>
      <c r="D250" t="s">
        <v>17</v>
      </c>
      <c r="E250">
        <v>196</v>
      </c>
      <c r="F250">
        <v>196</v>
      </c>
      <c r="G250">
        <v>0.59</v>
      </c>
      <c r="L250">
        <v>1</v>
      </c>
      <c r="M250">
        <v>49.9</v>
      </c>
      <c r="N250">
        <v>1</v>
      </c>
      <c r="Q250"/>
    </row>
    <row r="251" spans="1:17" hidden="1" x14ac:dyDescent="0.25">
      <c r="A251" s="4">
        <v>44400</v>
      </c>
      <c r="B251" t="s">
        <v>22</v>
      </c>
      <c r="C251" t="s">
        <v>27</v>
      </c>
      <c r="D251" t="s">
        <v>21</v>
      </c>
      <c r="E251">
        <v>196</v>
      </c>
      <c r="F251">
        <v>196</v>
      </c>
      <c r="G251">
        <v>0.59</v>
      </c>
      <c r="L251">
        <v>1</v>
      </c>
      <c r="M251">
        <v>49.9</v>
      </c>
      <c r="N251">
        <v>1</v>
      </c>
      <c r="Q251"/>
    </row>
    <row r="252" spans="1:17" x14ac:dyDescent="0.25">
      <c r="A252" s="4">
        <v>44400</v>
      </c>
      <c r="B252" t="s">
        <v>22</v>
      </c>
      <c r="C252" t="s">
        <v>32</v>
      </c>
      <c r="D252" t="s">
        <v>17</v>
      </c>
      <c r="E252">
        <v>32</v>
      </c>
      <c r="F252">
        <v>42</v>
      </c>
      <c r="G252">
        <v>0.2</v>
      </c>
      <c r="Q252"/>
    </row>
    <row r="253" spans="1:17" hidden="1" x14ac:dyDescent="0.25">
      <c r="A253" s="4">
        <v>44400</v>
      </c>
      <c r="B253" t="s">
        <v>22</v>
      </c>
      <c r="C253" t="s">
        <v>32</v>
      </c>
      <c r="D253" t="s">
        <v>21</v>
      </c>
      <c r="E253">
        <v>32</v>
      </c>
      <c r="F253">
        <v>42</v>
      </c>
      <c r="G253">
        <v>0.2</v>
      </c>
      <c r="Q253"/>
    </row>
    <row r="254" spans="1:17" x14ac:dyDescent="0.25">
      <c r="A254" s="4">
        <v>44400</v>
      </c>
      <c r="B254" t="s">
        <v>22</v>
      </c>
      <c r="C254" t="s">
        <v>30</v>
      </c>
      <c r="D254" t="s">
        <v>17</v>
      </c>
      <c r="E254">
        <v>16</v>
      </c>
      <c r="F254">
        <v>16</v>
      </c>
      <c r="G254">
        <v>0.05</v>
      </c>
      <c r="Q254"/>
    </row>
    <row r="255" spans="1:17" hidden="1" x14ac:dyDescent="0.25">
      <c r="A255" s="4">
        <v>44400</v>
      </c>
      <c r="B255" t="s">
        <v>22</v>
      </c>
      <c r="C255" t="s">
        <v>30</v>
      </c>
      <c r="D255" t="s">
        <v>21</v>
      </c>
      <c r="E255">
        <v>16</v>
      </c>
      <c r="F255">
        <v>16</v>
      </c>
      <c r="G255">
        <v>0.05</v>
      </c>
      <c r="Q255"/>
    </row>
    <row r="256" spans="1:17" x14ac:dyDescent="0.25">
      <c r="A256" s="4">
        <v>44400</v>
      </c>
      <c r="B256" t="s">
        <v>22</v>
      </c>
      <c r="C256" t="s">
        <v>31</v>
      </c>
      <c r="D256" t="s">
        <v>17</v>
      </c>
      <c r="F256">
        <v>1</v>
      </c>
      <c r="Q256"/>
    </row>
    <row r="257" spans="1:17" hidden="1" x14ac:dyDescent="0.25">
      <c r="A257" s="4">
        <v>44400</v>
      </c>
      <c r="B257" t="s">
        <v>22</v>
      </c>
      <c r="C257" t="s">
        <v>31</v>
      </c>
      <c r="D257" t="s">
        <v>21</v>
      </c>
      <c r="F257">
        <v>1</v>
      </c>
      <c r="Q257"/>
    </row>
    <row r="258" spans="1:17" x14ac:dyDescent="0.25">
      <c r="A258" s="4">
        <v>44400</v>
      </c>
      <c r="B258" t="s">
        <v>22</v>
      </c>
      <c r="C258" t="s">
        <v>28</v>
      </c>
      <c r="D258" t="s">
        <v>17</v>
      </c>
      <c r="E258">
        <v>4</v>
      </c>
      <c r="F258">
        <v>6</v>
      </c>
      <c r="Q258"/>
    </row>
    <row r="259" spans="1:17" hidden="1" x14ac:dyDescent="0.25">
      <c r="A259" s="4">
        <v>44400</v>
      </c>
      <c r="B259" t="s">
        <v>22</v>
      </c>
      <c r="C259" t="s">
        <v>28</v>
      </c>
      <c r="D259" t="s">
        <v>29</v>
      </c>
      <c r="E259">
        <v>4</v>
      </c>
      <c r="F259">
        <v>6</v>
      </c>
      <c r="Q259"/>
    </row>
    <row r="260" spans="1:17" x14ac:dyDescent="0.25">
      <c r="A260" s="4">
        <v>44400</v>
      </c>
      <c r="B260" t="s">
        <v>22</v>
      </c>
      <c r="C260" t="s">
        <v>23</v>
      </c>
      <c r="D260" t="s">
        <v>17</v>
      </c>
      <c r="E260">
        <v>6</v>
      </c>
      <c r="F260">
        <v>6</v>
      </c>
      <c r="G260">
        <v>0.05</v>
      </c>
      <c r="Q260"/>
    </row>
    <row r="261" spans="1:17" hidden="1" x14ac:dyDescent="0.25">
      <c r="A261" s="4">
        <v>44400</v>
      </c>
      <c r="B261" t="s">
        <v>22</v>
      </c>
      <c r="C261" t="s">
        <v>23</v>
      </c>
      <c r="D261" t="s">
        <v>21</v>
      </c>
      <c r="E261">
        <v>6</v>
      </c>
      <c r="F261">
        <v>6</v>
      </c>
      <c r="G261">
        <v>0.05</v>
      </c>
      <c r="Q261"/>
    </row>
    <row r="262" spans="1:17" x14ac:dyDescent="0.25">
      <c r="A262" s="4">
        <v>44400</v>
      </c>
      <c r="B262" t="s">
        <v>19</v>
      </c>
      <c r="C262" t="s">
        <v>17</v>
      </c>
      <c r="D262" t="s">
        <v>17</v>
      </c>
      <c r="E262">
        <v>172</v>
      </c>
      <c r="F262">
        <v>236</v>
      </c>
      <c r="G262">
        <v>0.92</v>
      </c>
      <c r="H262">
        <v>2</v>
      </c>
      <c r="I262">
        <v>2</v>
      </c>
      <c r="Q262"/>
    </row>
    <row r="263" spans="1:17" x14ac:dyDescent="0.25">
      <c r="A263" s="4">
        <v>44400</v>
      </c>
      <c r="B263" t="s">
        <v>19</v>
      </c>
      <c r="C263" t="s">
        <v>20</v>
      </c>
      <c r="D263" t="s">
        <v>17</v>
      </c>
      <c r="E263">
        <v>172</v>
      </c>
      <c r="F263">
        <v>236</v>
      </c>
      <c r="G263">
        <v>0.92</v>
      </c>
      <c r="H263">
        <v>2</v>
      </c>
      <c r="I263">
        <v>2</v>
      </c>
      <c r="Q263"/>
    </row>
    <row r="264" spans="1:17" hidden="1" x14ac:dyDescent="0.25">
      <c r="A264" s="4">
        <v>44400</v>
      </c>
      <c r="B264" t="s">
        <v>19</v>
      </c>
      <c r="C264" t="s">
        <v>20</v>
      </c>
      <c r="D264" t="s">
        <v>21</v>
      </c>
      <c r="E264">
        <v>172</v>
      </c>
      <c r="F264">
        <v>236</v>
      </c>
      <c r="G264">
        <v>0.92</v>
      </c>
      <c r="H264">
        <v>2</v>
      </c>
      <c r="I264">
        <v>2</v>
      </c>
      <c r="Q264"/>
    </row>
    <row r="265" spans="1:17" hidden="1" x14ac:dyDescent="0.25">
      <c r="A265" s="4">
        <v>44399</v>
      </c>
      <c r="B265" t="s">
        <v>17</v>
      </c>
      <c r="C265" t="s">
        <v>17</v>
      </c>
      <c r="D265" t="s">
        <v>17</v>
      </c>
      <c r="E265">
        <v>16852</v>
      </c>
      <c r="F265">
        <v>22128</v>
      </c>
      <c r="G265">
        <v>96.71</v>
      </c>
      <c r="H265">
        <v>163</v>
      </c>
      <c r="I265">
        <v>131</v>
      </c>
      <c r="J265">
        <v>3</v>
      </c>
      <c r="L265">
        <v>39</v>
      </c>
      <c r="M265">
        <v>3830</v>
      </c>
      <c r="N265">
        <v>26</v>
      </c>
      <c r="P265">
        <v>381.81</v>
      </c>
      <c r="Q265">
        <v>3</v>
      </c>
    </row>
    <row r="266" spans="1:17" x14ac:dyDescent="0.25">
      <c r="A266" s="4">
        <v>44399</v>
      </c>
      <c r="B266" t="s">
        <v>22</v>
      </c>
      <c r="C266" t="s">
        <v>17</v>
      </c>
      <c r="D266" t="s">
        <v>17</v>
      </c>
      <c r="E266">
        <v>16556</v>
      </c>
      <c r="F266">
        <v>21558</v>
      </c>
      <c r="G266">
        <v>94.15</v>
      </c>
      <c r="H266">
        <v>163</v>
      </c>
      <c r="I266">
        <v>131</v>
      </c>
      <c r="J266">
        <v>3</v>
      </c>
      <c r="L266">
        <v>39</v>
      </c>
      <c r="M266">
        <v>3830</v>
      </c>
      <c r="N266">
        <v>26</v>
      </c>
      <c r="P266">
        <v>381.81</v>
      </c>
      <c r="Q266">
        <v>3</v>
      </c>
    </row>
    <row r="267" spans="1:17" x14ac:dyDescent="0.25">
      <c r="A267" s="4">
        <v>44399</v>
      </c>
      <c r="B267" t="s">
        <v>22</v>
      </c>
      <c r="C267" t="s">
        <v>30</v>
      </c>
      <c r="D267" t="s">
        <v>17</v>
      </c>
      <c r="F267">
        <v>1</v>
      </c>
      <c r="G267">
        <v>0.01</v>
      </c>
      <c r="Q267"/>
    </row>
    <row r="268" spans="1:17" hidden="1" x14ac:dyDescent="0.25">
      <c r="A268" s="4">
        <v>44399</v>
      </c>
      <c r="B268" t="s">
        <v>22</v>
      </c>
      <c r="C268" t="s">
        <v>30</v>
      </c>
      <c r="D268" t="s">
        <v>21</v>
      </c>
      <c r="F268">
        <v>1</v>
      </c>
      <c r="G268">
        <v>0.01</v>
      </c>
      <c r="Q268"/>
    </row>
    <row r="269" spans="1:17" x14ac:dyDescent="0.25">
      <c r="A269" s="4">
        <v>44399</v>
      </c>
      <c r="B269" t="s">
        <v>22</v>
      </c>
      <c r="C269" t="s">
        <v>26</v>
      </c>
      <c r="D269" t="s">
        <v>17</v>
      </c>
      <c r="E269">
        <v>1952</v>
      </c>
      <c r="F269">
        <v>2066</v>
      </c>
      <c r="G269">
        <v>5.08</v>
      </c>
      <c r="H269">
        <v>6</v>
      </c>
      <c r="I269">
        <v>5</v>
      </c>
      <c r="L269">
        <v>1</v>
      </c>
      <c r="M269">
        <v>39.9</v>
      </c>
      <c r="N269">
        <v>1</v>
      </c>
      <c r="Q269"/>
    </row>
    <row r="270" spans="1:17" hidden="1" x14ac:dyDescent="0.25">
      <c r="A270" s="4">
        <v>44399</v>
      </c>
      <c r="B270" t="s">
        <v>22</v>
      </c>
      <c r="C270" t="s">
        <v>26</v>
      </c>
      <c r="D270" t="s">
        <v>25</v>
      </c>
      <c r="E270">
        <v>1952</v>
      </c>
      <c r="F270">
        <v>2066</v>
      </c>
      <c r="G270">
        <v>5.08</v>
      </c>
      <c r="H270">
        <v>6</v>
      </c>
      <c r="I270">
        <v>5</v>
      </c>
      <c r="L270">
        <v>1</v>
      </c>
      <c r="M270">
        <v>39.9</v>
      </c>
      <c r="N270">
        <v>1</v>
      </c>
      <c r="Q270"/>
    </row>
    <row r="271" spans="1:17" x14ac:dyDescent="0.25">
      <c r="A271" s="4">
        <v>44399</v>
      </c>
      <c r="B271" t="s">
        <v>22</v>
      </c>
      <c r="C271" t="s">
        <v>20</v>
      </c>
      <c r="D271" t="s">
        <v>17</v>
      </c>
      <c r="E271">
        <v>14468</v>
      </c>
      <c r="F271">
        <v>18616</v>
      </c>
      <c r="G271">
        <v>86.52</v>
      </c>
      <c r="H271">
        <v>151</v>
      </c>
      <c r="I271">
        <v>120</v>
      </c>
      <c r="J271">
        <v>2</v>
      </c>
      <c r="L271">
        <v>30</v>
      </c>
      <c r="M271">
        <v>2992.3</v>
      </c>
      <c r="N271">
        <v>21</v>
      </c>
      <c r="P271">
        <v>272.11</v>
      </c>
      <c r="Q271">
        <v>2</v>
      </c>
    </row>
    <row r="272" spans="1:17" hidden="1" x14ac:dyDescent="0.25">
      <c r="A272" s="4">
        <v>44399</v>
      </c>
      <c r="B272" t="s">
        <v>22</v>
      </c>
      <c r="C272" t="s">
        <v>20</v>
      </c>
      <c r="D272" t="s">
        <v>25</v>
      </c>
      <c r="E272">
        <v>4980</v>
      </c>
      <c r="F272">
        <v>5073</v>
      </c>
      <c r="G272">
        <v>30.32</v>
      </c>
      <c r="H272">
        <v>45</v>
      </c>
      <c r="I272">
        <v>46</v>
      </c>
      <c r="L272">
        <v>13</v>
      </c>
      <c r="M272">
        <v>1675.6</v>
      </c>
      <c r="N272">
        <v>8</v>
      </c>
      <c r="Q272"/>
    </row>
    <row r="273" spans="1:17" hidden="1" x14ac:dyDescent="0.25">
      <c r="A273" s="4">
        <v>44399</v>
      </c>
      <c r="B273" t="s">
        <v>22</v>
      </c>
      <c r="C273" t="s">
        <v>20</v>
      </c>
      <c r="D273" t="s">
        <v>21</v>
      </c>
      <c r="E273">
        <v>10308</v>
      </c>
      <c r="F273">
        <v>13543</v>
      </c>
      <c r="G273">
        <v>56.2</v>
      </c>
      <c r="H273">
        <v>106</v>
      </c>
      <c r="I273">
        <v>74</v>
      </c>
      <c r="J273">
        <v>2</v>
      </c>
      <c r="L273">
        <v>17</v>
      </c>
      <c r="M273">
        <v>1316.7</v>
      </c>
      <c r="N273">
        <v>13</v>
      </c>
      <c r="P273">
        <v>272.11</v>
      </c>
      <c r="Q273">
        <v>2</v>
      </c>
    </row>
    <row r="274" spans="1:17" x14ac:dyDescent="0.25">
      <c r="A274" s="4">
        <v>44399</v>
      </c>
      <c r="B274" t="s">
        <v>22</v>
      </c>
      <c r="C274" t="s">
        <v>23</v>
      </c>
      <c r="D274" t="s">
        <v>17</v>
      </c>
      <c r="E274">
        <v>3</v>
      </c>
      <c r="F274">
        <v>3</v>
      </c>
      <c r="G274">
        <v>0.01</v>
      </c>
      <c r="Q274"/>
    </row>
    <row r="275" spans="1:17" hidden="1" x14ac:dyDescent="0.25">
      <c r="A275" s="4">
        <v>44399</v>
      </c>
      <c r="B275" t="s">
        <v>22</v>
      </c>
      <c r="C275" t="s">
        <v>23</v>
      </c>
      <c r="D275" t="s">
        <v>21</v>
      </c>
      <c r="E275">
        <v>3</v>
      </c>
      <c r="F275">
        <v>3</v>
      </c>
      <c r="G275">
        <v>0.01</v>
      </c>
      <c r="Q275"/>
    </row>
    <row r="276" spans="1:17" x14ac:dyDescent="0.25">
      <c r="A276" s="4">
        <v>44399</v>
      </c>
      <c r="B276" t="s">
        <v>22</v>
      </c>
      <c r="C276" t="s">
        <v>31</v>
      </c>
      <c r="D276" t="s">
        <v>17</v>
      </c>
      <c r="E276">
        <v>2</v>
      </c>
      <c r="F276">
        <v>2</v>
      </c>
      <c r="G276">
        <v>0.01</v>
      </c>
      <c r="Q276"/>
    </row>
    <row r="277" spans="1:17" hidden="1" x14ac:dyDescent="0.25">
      <c r="A277" s="4">
        <v>44399</v>
      </c>
      <c r="B277" t="s">
        <v>22</v>
      </c>
      <c r="C277" t="s">
        <v>31</v>
      </c>
      <c r="D277" t="s">
        <v>21</v>
      </c>
      <c r="E277">
        <v>2</v>
      </c>
      <c r="F277">
        <v>2</v>
      </c>
      <c r="G277">
        <v>0.01</v>
      </c>
      <c r="Q277"/>
    </row>
    <row r="278" spans="1:17" x14ac:dyDescent="0.25">
      <c r="A278" s="4">
        <v>44399</v>
      </c>
      <c r="B278" t="s">
        <v>22</v>
      </c>
      <c r="C278" t="s">
        <v>32</v>
      </c>
      <c r="D278" t="s">
        <v>17</v>
      </c>
      <c r="E278">
        <v>36</v>
      </c>
      <c r="F278">
        <v>37</v>
      </c>
      <c r="G278">
        <v>0.21</v>
      </c>
      <c r="Q278"/>
    </row>
    <row r="279" spans="1:17" hidden="1" x14ac:dyDescent="0.25">
      <c r="A279" s="4">
        <v>44399</v>
      </c>
      <c r="B279" t="s">
        <v>22</v>
      </c>
      <c r="C279" t="s">
        <v>32</v>
      </c>
      <c r="D279" t="s">
        <v>21</v>
      </c>
      <c r="E279">
        <v>36</v>
      </c>
      <c r="F279">
        <v>37</v>
      </c>
      <c r="G279">
        <v>0.21</v>
      </c>
      <c r="Q279"/>
    </row>
    <row r="280" spans="1:17" x14ac:dyDescent="0.25">
      <c r="A280" s="4">
        <v>44399</v>
      </c>
      <c r="B280" t="s">
        <v>22</v>
      </c>
      <c r="C280" t="s">
        <v>27</v>
      </c>
      <c r="D280" t="s">
        <v>17</v>
      </c>
      <c r="E280">
        <v>336</v>
      </c>
      <c r="F280">
        <v>340</v>
      </c>
      <c r="G280">
        <v>0.86</v>
      </c>
      <c r="H280">
        <v>1</v>
      </c>
      <c r="I280">
        <v>1</v>
      </c>
      <c r="Q280"/>
    </row>
    <row r="281" spans="1:17" hidden="1" x14ac:dyDescent="0.25">
      <c r="A281" s="4">
        <v>44399</v>
      </c>
      <c r="B281" t="s">
        <v>22</v>
      </c>
      <c r="C281" t="s">
        <v>27</v>
      </c>
      <c r="D281" t="s">
        <v>21</v>
      </c>
      <c r="E281">
        <v>336</v>
      </c>
      <c r="F281">
        <v>340</v>
      </c>
      <c r="G281">
        <v>0.86</v>
      </c>
      <c r="H281">
        <v>1</v>
      </c>
      <c r="I281">
        <v>1</v>
      </c>
      <c r="Q281"/>
    </row>
    <row r="282" spans="1:17" x14ac:dyDescent="0.25">
      <c r="A282" s="4">
        <v>44399</v>
      </c>
      <c r="B282" t="s">
        <v>22</v>
      </c>
      <c r="C282" t="s">
        <v>24</v>
      </c>
      <c r="D282" t="s">
        <v>17</v>
      </c>
      <c r="E282">
        <v>493</v>
      </c>
      <c r="F282">
        <v>493</v>
      </c>
      <c r="G282">
        <v>1.45</v>
      </c>
      <c r="H282">
        <v>5</v>
      </c>
      <c r="I282">
        <v>5</v>
      </c>
      <c r="J282">
        <v>1</v>
      </c>
      <c r="L282">
        <v>8</v>
      </c>
      <c r="M282">
        <v>797.8</v>
      </c>
      <c r="N282">
        <v>4</v>
      </c>
      <c r="P282">
        <v>109.7</v>
      </c>
      <c r="Q282">
        <v>1</v>
      </c>
    </row>
    <row r="283" spans="1:17" hidden="1" x14ac:dyDescent="0.25">
      <c r="A283" s="4">
        <v>44399</v>
      </c>
      <c r="B283" t="s">
        <v>22</v>
      </c>
      <c r="C283" t="s">
        <v>24</v>
      </c>
      <c r="D283" t="s">
        <v>25</v>
      </c>
      <c r="E283">
        <v>493</v>
      </c>
      <c r="F283">
        <v>493</v>
      </c>
      <c r="G283">
        <v>1.45</v>
      </c>
      <c r="H283">
        <v>5</v>
      </c>
      <c r="I283">
        <v>5</v>
      </c>
      <c r="J283">
        <v>1</v>
      </c>
      <c r="L283">
        <v>8</v>
      </c>
      <c r="M283">
        <v>797.8</v>
      </c>
      <c r="N283">
        <v>4</v>
      </c>
      <c r="P283">
        <v>109.7</v>
      </c>
      <c r="Q283">
        <v>1</v>
      </c>
    </row>
    <row r="284" spans="1:17" x14ac:dyDescent="0.25">
      <c r="A284" s="4">
        <v>44399</v>
      </c>
      <c r="B284" t="s">
        <v>19</v>
      </c>
      <c r="C284" t="s">
        <v>17</v>
      </c>
      <c r="D284" t="s">
        <v>17</v>
      </c>
      <c r="E284">
        <v>216</v>
      </c>
      <c r="F284">
        <v>304</v>
      </c>
      <c r="G284">
        <v>0.9</v>
      </c>
      <c r="Q284"/>
    </row>
    <row r="285" spans="1:17" x14ac:dyDescent="0.25">
      <c r="A285" s="4">
        <v>44399</v>
      </c>
      <c r="B285" t="s">
        <v>19</v>
      </c>
      <c r="C285" t="s">
        <v>20</v>
      </c>
      <c r="D285" t="s">
        <v>17</v>
      </c>
      <c r="E285">
        <v>216</v>
      </c>
      <c r="F285">
        <v>304</v>
      </c>
      <c r="G285">
        <v>0.9</v>
      </c>
      <c r="Q285"/>
    </row>
    <row r="286" spans="1:17" hidden="1" x14ac:dyDescent="0.25">
      <c r="A286" s="4">
        <v>44399</v>
      </c>
      <c r="B286" t="s">
        <v>19</v>
      </c>
      <c r="C286" t="s">
        <v>20</v>
      </c>
      <c r="D286" t="s">
        <v>21</v>
      </c>
      <c r="E286">
        <v>216</v>
      </c>
      <c r="F286">
        <v>304</v>
      </c>
      <c r="G286">
        <v>0.9</v>
      </c>
      <c r="Q286"/>
    </row>
    <row r="287" spans="1:17" x14ac:dyDescent="0.25">
      <c r="A287" s="4">
        <v>44399</v>
      </c>
      <c r="B287" t="s">
        <v>33</v>
      </c>
      <c r="C287" t="s">
        <v>17</v>
      </c>
      <c r="D287" t="s">
        <v>17</v>
      </c>
      <c r="E287">
        <v>192</v>
      </c>
      <c r="F287">
        <v>266</v>
      </c>
      <c r="G287">
        <v>1.66</v>
      </c>
      <c r="Q287"/>
    </row>
    <row r="288" spans="1:17" x14ac:dyDescent="0.25">
      <c r="A288" s="4">
        <v>44399</v>
      </c>
      <c r="B288" t="s">
        <v>33</v>
      </c>
      <c r="C288" t="s">
        <v>20</v>
      </c>
      <c r="D288" t="s">
        <v>17</v>
      </c>
      <c r="E288">
        <v>192</v>
      </c>
      <c r="F288">
        <v>266</v>
      </c>
      <c r="G288">
        <v>1.66</v>
      </c>
      <c r="Q288"/>
    </row>
    <row r="289" spans="1:17" hidden="1" x14ac:dyDescent="0.25">
      <c r="A289" s="4">
        <v>44399</v>
      </c>
      <c r="B289" t="s">
        <v>33</v>
      </c>
      <c r="C289" t="s">
        <v>20</v>
      </c>
      <c r="D289" t="s">
        <v>21</v>
      </c>
      <c r="E289">
        <v>192</v>
      </c>
      <c r="F289">
        <v>266</v>
      </c>
      <c r="G289">
        <v>1.66</v>
      </c>
      <c r="Q289"/>
    </row>
    <row r="290" spans="1:17" hidden="1" x14ac:dyDescent="0.25">
      <c r="A290" s="4">
        <v>44398</v>
      </c>
      <c r="B290" t="s">
        <v>17</v>
      </c>
      <c r="C290" t="s">
        <v>17</v>
      </c>
      <c r="D290" t="s">
        <v>17</v>
      </c>
      <c r="E290">
        <v>16588</v>
      </c>
      <c r="F290">
        <v>21226</v>
      </c>
      <c r="G290">
        <v>94.68</v>
      </c>
      <c r="H290">
        <v>168</v>
      </c>
      <c r="I290">
        <v>130</v>
      </c>
      <c r="J290">
        <v>3</v>
      </c>
      <c r="L290">
        <v>39</v>
      </c>
      <c r="M290">
        <v>3441.7</v>
      </c>
      <c r="N290">
        <v>24</v>
      </c>
      <c r="P290">
        <v>309.10000000000002</v>
      </c>
      <c r="Q290">
        <v>3</v>
      </c>
    </row>
    <row r="291" spans="1:17" x14ac:dyDescent="0.25">
      <c r="A291" s="4">
        <v>44398</v>
      </c>
      <c r="B291" t="s">
        <v>33</v>
      </c>
      <c r="C291" t="s">
        <v>17</v>
      </c>
      <c r="D291" t="s">
        <v>17</v>
      </c>
      <c r="E291">
        <v>224</v>
      </c>
      <c r="F291">
        <v>266</v>
      </c>
      <c r="G291">
        <v>1.76</v>
      </c>
      <c r="H291">
        <v>2</v>
      </c>
      <c r="I291">
        <v>2</v>
      </c>
      <c r="L291">
        <v>1</v>
      </c>
      <c r="M291">
        <v>39.9</v>
      </c>
      <c r="N291">
        <v>1</v>
      </c>
      <c r="Q291"/>
    </row>
    <row r="292" spans="1:17" x14ac:dyDescent="0.25">
      <c r="A292" s="4">
        <v>44398</v>
      </c>
      <c r="B292" t="s">
        <v>33</v>
      </c>
      <c r="C292" t="s">
        <v>20</v>
      </c>
      <c r="D292" t="s">
        <v>17</v>
      </c>
      <c r="E292">
        <v>224</v>
      </c>
      <c r="F292">
        <v>266</v>
      </c>
      <c r="G292">
        <v>1.76</v>
      </c>
      <c r="H292">
        <v>2</v>
      </c>
      <c r="I292">
        <v>2</v>
      </c>
      <c r="L292">
        <v>1</v>
      </c>
      <c r="M292">
        <v>39.9</v>
      </c>
      <c r="N292">
        <v>1</v>
      </c>
      <c r="Q292"/>
    </row>
    <row r="293" spans="1:17" hidden="1" x14ac:dyDescent="0.25">
      <c r="A293" s="4">
        <v>44398</v>
      </c>
      <c r="B293" t="s">
        <v>33</v>
      </c>
      <c r="C293" t="s">
        <v>20</v>
      </c>
      <c r="D293" t="s">
        <v>21</v>
      </c>
      <c r="E293">
        <v>224</v>
      </c>
      <c r="F293">
        <v>266</v>
      </c>
      <c r="G293">
        <v>1.76</v>
      </c>
      <c r="H293">
        <v>2</v>
      </c>
      <c r="I293">
        <v>2</v>
      </c>
      <c r="L293">
        <v>1</v>
      </c>
      <c r="M293">
        <v>39.9</v>
      </c>
      <c r="N293">
        <v>1</v>
      </c>
      <c r="Q293"/>
    </row>
    <row r="294" spans="1:17" x14ac:dyDescent="0.25">
      <c r="A294" s="4">
        <v>44398</v>
      </c>
      <c r="B294" t="s">
        <v>19</v>
      </c>
      <c r="C294" t="s">
        <v>17</v>
      </c>
      <c r="D294" t="s">
        <v>17</v>
      </c>
      <c r="E294">
        <v>176</v>
      </c>
      <c r="F294">
        <v>251</v>
      </c>
      <c r="G294">
        <v>0.91</v>
      </c>
      <c r="H294">
        <v>2</v>
      </c>
      <c r="I294">
        <v>2</v>
      </c>
      <c r="Q294"/>
    </row>
    <row r="295" spans="1:17" x14ac:dyDescent="0.25">
      <c r="A295" s="4">
        <v>44398</v>
      </c>
      <c r="B295" t="s">
        <v>19</v>
      </c>
      <c r="C295" t="s">
        <v>20</v>
      </c>
      <c r="D295" t="s">
        <v>17</v>
      </c>
      <c r="E295">
        <v>176</v>
      </c>
      <c r="F295">
        <v>251</v>
      </c>
      <c r="G295">
        <v>0.91</v>
      </c>
      <c r="H295">
        <v>2</v>
      </c>
      <c r="I295">
        <v>2</v>
      </c>
      <c r="Q295"/>
    </row>
    <row r="296" spans="1:17" hidden="1" x14ac:dyDescent="0.25">
      <c r="A296" s="4">
        <v>44398</v>
      </c>
      <c r="B296" t="s">
        <v>19</v>
      </c>
      <c r="C296" t="s">
        <v>20</v>
      </c>
      <c r="D296" t="s">
        <v>21</v>
      </c>
      <c r="E296">
        <v>176</v>
      </c>
      <c r="F296">
        <v>251</v>
      </c>
      <c r="G296">
        <v>0.91</v>
      </c>
      <c r="H296">
        <v>2</v>
      </c>
      <c r="I296">
        <v>2</v>
      </c>
      <c r="Q296"/>
    </row>
    <row r="297" spans="1:17" x14ac:dyDescent="0.25">
      <c r="A297" s="4">
        <v>44398</v>
      </c>
      <c r="B297" t="s">
        <v>22</v>
      </c>
      <c r="C297" t="s">
        <v>17</v>
      </c>
      <c r="D297" t="s">
        <v>17</v>
      </c>
      <c r="E297">
        <v>16264</v>
      </c>
      <c r="F297">
        <v>20709</v>
      </c>
      <c r="G297">
        <v>92.01</v>
      </c>
      <c r="H297">
        <v>164</v>
      </c>
      <c r="I297">
        <v>126</v>
      </c>
      <c r="J297">
        <v>3</v>
      </c>
      <c r="L297">
        <v>38</v>
      </c>
      <c r="M297">
        <v>3401.8</v>
      </c>
      <c r="N297">
        <v>23</v>
      </c>
      <c r="P297">
        <v>309.10000000000002</v>
      </c>
      <c r="Q297">
        <v>3</v>
      </c>
    </row>
    <row r="298" spans="1:17" x14ac:dyDescent="0.25">
      <c r="A298" s="4">
        <v>44398</v>
      </c>
      <c r="B298" t="s">
        <v>22</v>
      </c>
      <c r="C298" t="s">
        <v>30</v>
      </c>
      <c r="D298" t="s">
        <v>17</v>
      </c>
      <c r="F298">
        <v>1</v>
      </c>
      <c r="Q298"/>
    </row>
    <row r="299" spans="1:17" hidden="1" x14ac:dyDescent="0.25">
      <c r="A299" s="4">
        <v>44398</v>
      </c>
      <c r="B299" t="s">
        <v>22</v>
      </c>
      <c r="C299" t="s">
        <v>30</v>
      </c>
      <c r="D299" t="s">
        <v>21</v>
      </c>
      <c r="F299">
        <v>1</v>
      </c>
      <c r="Q299"/>
    </row>
    <row r="300" spans="1:17" x14ac:dyDescent="0.25">
      <c r="A300" s="4">
        <v>44398</v>
      </c>
      <c r="B300" t="s">
        <v>22</v>
      </c>
      <c r="C300" t="s">
        <v>27</v>
      </c>
      <c r="D300" t="s">
        <v>17</v>
      </c>
      <c r="E300">
        <v>329</v>
      </c>
      <c r="F300">
        <v>329</v>
      </c>
      <c r="G300">
        <v>0.79</v>
      </c>
      <c r="H300">
        <v>1</v>
      </c>
      <c r="Q300"/>
    </row>
    <row r="301" spans="1:17" hidden="1" x14ac:dyDescent="0.25">
      <c r="A301" s="4">
        <v>44398</v>
      </c>
      <c r="B301" t="s">
        <v>22</v>
      </c>
      <c r="C301" t="s">
        <v>27</v>
      </c>
      <c r="D301" t="s">
        <v>21</v>
      </c>
      <c r="E301">
        <v>329</v>
      </c>
      <c r="F301">
        <v>329</v>
      </c>
      <c r="G301">
        <v>0.79</v>
      </c>
      <c r="H301">
        <v>1</v>
      </c>
      <c r="Q301"/>
    </row>
    <row r="302" spans="1:17" x14ac:dyDescent="0.25">
      <c r="A302" s="4">
        <v>44398</v>
      </c>
      <c r="B302" t="s">
        <v>22</v>
      </c>
      <c r="C302" t="s">
        <v>23</v>
      </c>
      <c r="D302" t="s">
        <v>17</v>
      </c>
      <c r="E302">
        <v>4</v>
      </c>
      <c r="F302">
        <v>4</v>
      </c>
      <c r="G302">
        <v>0.02</v>
      </c>
      <c r="Q302"/>
    </row>
    <row r="303" spans="1:17" hidden="1" x14ac:dyDescent="0.25">
      <c r="A303" s="4">
        <v>44398</v>
      </c>
      <c r="B303" t="s">
        <v>22</v>
      </c>
      <c r="C303" t="s">
        <v>23</v>
      </c>
      <c r="D303" t="s">
        <v>21</v>
      </c>
      <c r="E303">
        <v>4</v>
      </c>
      <c r="F303">
        <v>4</v>
      </c>
      <c r="G303">
        <v>0.02</v>
      </c>
      <c r="Q303"/>
    </row>
    <row r="304" spans="1:17" x14ac:dyDescent="0.25">
      <c r="A304" s="4">
        <v>44398</v>
      </c>
      <c r="B304" t="s">
        <v>22</v>
      </c>
      <c r="C304" t="s">
        <v>26</v>
      </c>
      <c r="D304" t="s">
        <v>17</v>
      </c>
      <c r="E304">
        <v>1292</v>
      </c>
      <c r="F304">
        <v>1412</v>
      </c>
      <c r="G304">
        <v>2.13</v>
      </c>
      <c r="H304">
        <v>2</v>
      </c>
      <c r="I304">
        <v>2</v>
      </c>
      <c r="L304">
        <v>3</v>
      </c>
      <c r="M304">
        <v>309.39999999999998</v>
      </c>
      <c r="N304">
        <v>2</v>
      </c>
      <c r="Q304"/>
    </row>
    <row r="305" spans="1:17" hidden="1" x14ac:dyDescent="0.25">
      <c r="A305" s="4">
        <v>44398</v>
      </c>
      <c r="B305" t="s">
        <v>22</v>
      </c>
      <c r="C305" t="s">
        <v>26</v>
      </c>
      <c r="D305" t="s">
        <v>25</v>
      </c>
      <c r="E305">
        <v>1292</v>
      </c>
      <c r="F305">
        <v>1412</v>
      </c>
      <c r="G305">
        <v>2.13</v>
      </c>
      <c r="H305">
        <v>2</v>
      </c>
      <c r="I305">
        <v>2</v>
      </c>
      <c r="L305">
        <v>3</v>
      </c>
      <c r="M305">
        <v>309.39999999999998</v>
      </c>
      <c r="N305">
        <v>2</v>
      </c>
      <c r="Q305"/>
    </row>
    <row r="306" spans="1:17" x14ac:dyDescent="0.25">
      <c r="A306" s="4">
        <v>44398</v>
      </c>
      <c r="B306" t="s">
        <v>22</v>
      </c>
      <c r="C306" t="s">
        <v>32</v>
      </c>
      <c r="D306" t="s">
        <v>17</v>
      </c>
      <c r="E306">
        <v>8</v>
      </c>
      <c r="F306">
        <v>17</v>
      </c>
      <c r="G306">
        <v>0.11</v>
      </c>
      <c r="H306">
        <v>1</v>
      </c>
      <c r="I306">
        <v>1</v>
      </c>
      <c r="Q306"/>
    </row>
    <row r="307" spans="1:17" hidden="1" x14ac:dyDescent="0.25">
      <c r="A307" s="4">
        <v>44398</v>
      </c>
      <c r="B307" t="s">
        <v>22</v>
      </c>
      <c r="C307" t="s">
        <v>32</v>
      </c>
      <c r="D307" t="s">
        <v>21</v>
      </c>
      <c r="E307">
        <v>8</v>
      </c>
      <c r="F307">
        <v>17</v>
      </c>
      <c r="G307">
        <v>0.11</v>
      </c>
      <c r="H307">
        <v>1</v>
      </c>
      <c r="I307">
        <v>1</v>
      </c>
      <c r="Q307"/>
    </row>
    <row r="308" spans="1:17" x14ac:dyDescent="0.25">
      <c r="A308" s="4">
        <v>44398</v>
      </c>
      <c r="B308" t="s">
        <v>22</v>
      </c>
      <c r="C308" t="s">
        <v>24</v>
      </c>
      <c r="D308" t="s">
        <v>17</v>
      </c>
      <c r="E308">
        <v>420</v>
      </c>
      <c r="F308">
        <v>448</v>
      </c>
      <c r="G308">
        <v>1.33</v>
      </c>
      <c r="H308">
        <v>1</v>
      </c>
      <c r="I308">
        <v>1</v>
      </c>
      <c r="L308">
        <v>1</v>
      </c>
      <c r="M308">
        <v>29.9</v>
      </c>
      <c r="N308">
        <v>1</v>
      </c>
      <c r="Q308"/>
    </row>
    <row r="309" spans="1:17" hidden="1" x14ac:dyDescent="0.25">
      <c r="A309" s="4">
        <v>44398</v>
      </c>
      <c r="B309" t="s">
        <v>22</v>
      </c>
      <c r="C309" t="s">
        <v>24</v>
      </c>
      <c r="D309" t="s">
        <v>25</v>
      </c>
      <c r="E309">
        <v>420</v>
      </c>
      <c r="F309">
        <v>448</v>
      </c>
      <c r="G309">
        <v>1.33</v>
      </c>
      <c r="H309">
        <v>1</v>
      </c>
      <c r="I309">
        <v>1</v>
      </c>
      <c r="L309">
        <v>1</v>
      </c>
      <c r="M309">
        <v>29.9</v>
      </c>
      <c r="N309">
        <v>1</v>
      </c>
      <c r="Q309"/>
    </row>
    <row r="310" spans="1:17" x14ac:dyDescent="0.25">
      <c r="A310" s="4">
        <v>44398</v>
      </c>
      <c r="B310" t="s">
        <v>22</v>
      </c>
      <c r="C310" t="s">
        <v>20</v>
      </c>
      <c r="D310" t="s">
        <v>17</v>
      </c>
      <c r="E310">
        <v>14628</v>
      </c>
      <c r="F310">
        <v>18498</v>
      </c>
      <c r="G310">
        <v>87.63</v>
      </c>
      <c r="H310">
        <v>159</v>
      </c>
      <c r="I310">
        <v>122</v>
      </c>
      <c r="J310">
        <v>3</v>
      </c>
      <c r="L310">
        <v>34</v>
      </c>
      <c r="M310">
        <v>3062.5</v>
      </c>
      <c r="N310">
        <v>20</v>
      </c>
      <c r="P310">
        <v>309.10000000000002</v>
      </c>
      <c r="Q310">
        <v>3</v>
      </c>
    </row>
    <row r="311" spans="1:17" hidden="1" x14ac:dyDescent="0.25">
      <c r="A311" s="4">
        <v>44398</v>
      </c>
      <c r="B311" t="s">
        <v>22</v>
      </c>
      <c r="C311" t="s">
        <v>20</v>
      </c>
      <c r="D311" t="s">
        <v>25</v>
      </c>
      <c r="E311">
        <v>6584</v>
      </c>
      <c r="F311">
        <v>6768</v>
      </c>
      <c r="G311">
        <v>33.880000000000003</v>
      </c>
      <c r="H311">
        <v>58</v>
      </c>
      <c r="I311">
        <v>49</v>
      </c>
      <c r="J311">
        <v>1</v>
      </c>
      <c r="L311">
        <v>11</v>
      </c>
      <c r="M311">
        <v>928.3</v>
      </c>
      <c r="N311">
        <v>10</v>
      </c>
      <c r="P311">
        <v>29.9</v>
      </c>
      <c r="Q311">
        <v>1</v>
      </c>
    </row>
    <row r="312" spans="1:17" hidden="1" x14ac:dyDescent="0.25">
      <c r="A312" s="4">
        <v>44398</v>
      </c>
      <c r="B312" t="s">
        <v>22</v>
      </c>
      <c r="C312" t="s">
        <v>20</v>
      </c>
      <c r="D312" t="s">
        <v>21</v>
      </c>
      <c r="E312">
        <v>9092</v>
      </c>
      <c r="F312">
        <v>11730</v>
      </c>
      <c r="G312">
        <v>53.75</v>
      </c>
      <c r="H312">
        <v>101</v>
      </c>
      <c r="I312">
        <v>73</v>
      </c>
      <c r="J312">
        <v>2</v>
      </c>
      <c r="L312">
        <v>23</v>
      </c>
      <c r="M312">
        <v>2134.1999999999998</v>
      </c>
      <c r="N312">
        <v>10</v>
      </c>
      <c r="P312">
        <v>279.2</v>
      </c>
      <c r="Q312">
        <v>2</v>
      </c>
    </row>
    <row r="313" spans="1:17" hidden="1" x14ac:dyDescent="0.25">
      <c r="A313" s="4">
        <v>44397</v>
      </c>
      <c r="B313" t="s">
        <v>17</v>
      </c>
      <c r="C313" t="s">
        <v>17</v>
      </c>
      <c r="D313" t="s">
        <v>17</v>
      </c>
      <c r="E313">
        <v>16264</v>
      </c>
      <c r="F313">
        <v>20593</v>
      </c>
      <c r="G313">
        <v>99.43</v>
      </c>
      <c r="H313">
        <v>166</v>
      </c>
      <c r="I313">
        <v>130</v>
      </c>
      <c r="J313">
        <v>10</v>
      </c>
      <c r="L313">
        <v>94</v>
      </c>
      <c r="M313">
        <v>16970.810000000001</v>
      </c>
      <c r="N313">
        <v>51</v>
      </c>
      <c r="P313">
        <v>1783.31</v>
      </c>
      <c r="Q313">
        <v>10</v>
      </c>
    </row>
    <row r="314" spans="1:17" x14ac:dyDescent="0.25">
      <c r="A314" s="4">
        <v>44397</v>
      </c>
      <c r="B314" t="s">
        <v>33</v>
      </c>
      <c r="C314" t="s">
        <v>17</v>
      </c>
      <c r="D314" t="s">
        <v>17</v>
      </c>
      <c r="E314">
        <v>168</v>
      </c>
      <c r="F314">
        <v>239</v>
      </c>
      <c r="G314">
        <v>2.35</v>
      </c>
      <c r="H314">
        <v>2</v>
      </c>
      <c r="I314">
        <v>2</v>
      </c>
      <c r="L314">
        <v>2</v>
      </c>
      <c r="M314">
        <v>119.7</v>
      </c>
      <c r="N314">
        <v>1</v>
      </c>
      <c r="Q314"/>
    </row>
    <row r="315" spans="1:17" x14ac:dyDescent="0.25">
      <c r="A315" s="4">
        <v>44397</v>
      </c>
      <c r="B315" t="s">
        <v>33</v>
      </c>
      <c r="C315" t="s">
        <v>34</v>
      </c>
      <c r="D315" t="s">
        <v>17</v>
      </c>
      <c r="E315">
        <v>12</v>
      </c>
      <c r="F315">
        <v>47</v>
      </c>
      <c r="G315">
        <v>0.09</v>
      </c>
      <c r="Q315"/>
    </row>
    <row r="316" spans="1:17" hidden="1" x14ac:dyDescent="0.25">
      <c r="A316" s="4">
        <v>44397</v>
      </c>
      <c r="B316" t="s">
        <v>33</v>
      </c>
      <c r="C316" t="s">
        <v>34</v>
      </c>
      <c r="D316" t="s">
        <v>21</v>
      </c>
      <c r="E316">
        <v>12</v>
      </c>
      <c r="F316">
        <v>47</v>
      </c>
      <c r="G316">
        <v>0.09</v>
      </c>
      <c r="Q316"/>
    </row>
    <row r="317" spans="1:17" x14ac:dyDescent="0.25">
      <c r="A317" s="4">
        <v>44397</v>
      </c>
      <c r="B317" t="s">
        <v>33</v>
      </c>
      <c r="C317" t="s">
        <v>20</v>
      </c>
      <c r="D317" t="s">
        <v>17</v>
      </c>
      <c r="E317">
        <v>164</v>
      </c>
      <c r="F317">
        <v>192</v>
      </c>
      <c r="G317">
        <v>2.2599999999999998</v>
      </c>
      <c r="H317">
        <v>2</v>
      </c>
      <c r="I317">
        <v>2</v>
      </c>
      <c r="L317">
        <v>2</v>
      </c>
      <c r="M317">
        <v>119.7</v>
      </c>
      <c r="N317">
        <v>1</v>
      </c>
      <c r="Q317"/>
    </row>
    <row r="318" spans="1:17" hidden="1" x14ac:dyDescent="0.25">
      <c r="A318" s="4">
        <v>44397</v>
      </c>
      <c r="B318" t="s">
        <v>33</v>
      </c>
      <c r="C318" t="s">
        <v>20</v>
      </c>
      <c r="D318" t="s">
        <v>21</v>
      </c>
      <c r="E318">
        <v>164</v>
      </c>
      <c r="F318">
        <v>192</v>
      </c>
      <c r="G318">
        <v>2.2599999999999998</v>
      </c>
      <c r="H318">
        <v>2</v>
      </c>
      <c r="I318">
        <v>2</v>
      </c>
      <c r="L318">
        <v>2</v>
      </c>
      <c r="M318">
        <v>119.7</v>
      </c>
      <c r="N318">
        <v>1</v>
      </c>
      <c r="Q318"/>
    </row>
    <row r="319" spans="1:17" x14ac:dyDescent="0.25">
      <c r="A319" s="4">
        <v>44397</v>
      </c>
      <c r="B319" t="s">
        <v>19</v>
      </c>
      <c r="C319" t="s">
        <v>17</v>
      </c>
      <c r="D319" t="s">
        <v>17</v>
      </c>
      <c r="E319">
        <v>148</v>
      </c>
      <c r="F319">
        <v>200</v>
      </c>
      <c r="G319">
        <v>0.88</v>
      </c>
      <c r="H319">
        <v>2</v>
      </c>
      <c r="I319">
        <v>1</v>
      </c>
      <c r="Q319"/>
    </row>
    <row r="320" spans="1:17" x14ac:dyDescent="0.25">
      <c r="A320" s="4">
        <v>44397</v>
      </c>
      <c r="B320" t="s">
        <v>19</v>
      </c>
      <c r="C320" t="s">
        <v>20</v>
      </c>
      <c r="D320" t="s">
        <v>17</v>
      </c>
      <c r="E320">
        <v>148</v>
      </c>
      <c r="F320">
        <v>200</v>
      </c>
      <c r="G320">
        <v>0.88</v>
      </c>
      <c r="H320">
        <v>2</v>
      </c>
      <c r="I320">
        <v>1</v>
      </c>
      <c r="Q320"/>
    </row>
    <row r="321" spans="1:17" hidden="1" x14ac:dyDescent="0.25">
      <c r="A321" s="4">
        <v>44397</v>
      </c>
      <c r="B321" t="s">
        <v>19</v>
      </c>
      <c r="C321" t="s">
        <v>20</v>
      </c>
      <c r="D321" t="s">
        <v>21</v>
      </c>
      <c r="E321">
        <v>148</v>
      </c>
      <c r="F321">
        <v>200</v>
      </c>
      <c r="G321">
        <v>0.88</v>
      </c>
      <c r="H321">
        <v>2</v>
      </c>
      <c r="I321">
        <v>1</v>
      </c>
      <c r="Q321"/>
    </row>
    <row r="322" spans="1:17" x14ac:dyDescent="0.25">
      <c r="A322" s="4">
        <v>44397</v>
      </c>
      <c r="B322" t="s">
        <v>22</v>
      </c>
      <c r="C322" t="s">
        <v>17</v>
      </c>
      <c r="D322" t="s">
        <v>17</v>
      </c>
      <c r="E322">
        <v>16032</v>
      </c>
      <c r="F322">
        <v>20154</v>
      </c>
      <c r="G322">
        <v>96.2</v>
      </c>
      <c r="H322">
        <v>162</v>
      </c>
      <c r="I322">
        <v>127</v>
      </c>
      <c r="J322">
        <v>10</v>
      </c>
      <c r="L322">
        <v>92</v>
      </c>
      <c r="M322">
        <v>16851.11</v>
      </c>
      <c r="N322">
        <v>50</v>
      </c>
      <c r="P322">
        <v>1783.31</v>
      </c>
      <c r="Q322">
        <v>10</v>
      </c>
    </row>
    <row r="323" spans="1:17" x14ac:dyDescent="0.25">
      <c r="A323" s="4">
        <v>44397</v>
      </c>
      <c r="B323" t="s">
        <v>22</v>
      </c>
      <c r="C323" t="s">
        <v>30</v>
      </c>
      <c r="D323" t="s">
        <v>17</v>
      </c>
      <c r="E323">
        <v>8</v>
      </c>
      <c r="F323">
        <v>8</v>
      </c>
      <c r="G323">
        <v>0.1</v>
      </c>
      <c r="Q323"/>
    </row>
    <row r="324" spans="1:17" hidden="1" x14ac:dyDescent="0.25">
      <c r="A324" s="4">
        <v>44397</v>
      </c>
      <c r="B324" t="s">
        <v>22</v>
      </c>
      <c r="C324" t="s">
        <v>30</v>
      </c>
      <c r="D324" t="s">
        <v>21</v>
      </c>
      <c r="E324">
        <v>8</v>
      </c>
      <c r="F324">
        <v>8</v>
      </c>
      <c r="G324">
        <v>0.1</v>
      </c>
      <c r="Q324"/>
    </row>
    <row r="325" spans="1:17" x14ac:dyDescent="0.25">
      <c r="A325" s="4">
        <v>44397</v>
      </c>
      <c r="B325" t="s">
        <v>22</v>
      </c>
      <c r="C325" t="s">
        <v>27</v>
      </c>
      <c r="D325" t="s">
        <v>17</v>
      </c>
      <c r="E325">
        <v>124</v>
      </c>
      <c r="F325">
        <v>134</v>
      </c>
      <c r="G325">
        <v>0.37</v>
      </c>
      <c r="Q325"/>
    </row>
    <row r="326" spans="1:17" hidden="1" x14ac:dyDescent="0.25">
      <c r="A326" s="4">
        <v>44397</v>
      </c>
      <c r="B326" t="s">
        <v>22</v>
      </c>
      <c r="C326" t="s">
        <v>27</v>
      </c>
      <c r="D326" t="s">
        <v>21</v>
      </c>
      <c r="E326">
        <v>124</v>
      </c>
      <c r="F326">
        <v>134</v>
      </c>
      <c r="G326">
        <v>0.37</v>
      </c>
      <c r="Q326"/>
    </row>
    <row r="327" spans="1:17" x14ac:dyDescent="0.25">
      <c r="A327" s="4">
        <v>44397</v>
      </c>
      <c r="B327" t="s">
        <v>22</v>
      </c>
      <c r="C327" t="s">
        <v>28</v>
      </c>
      <c r="D327" t="s">
        <v>17</v>
      </c>
      <c r="F327">
        <v>1</v>
      </c>
      <c r="Q327"/>
    </row>
    <row r="328" spans="1:17" hidden="1" x14ac:dyDescent="0.25">
      <c r="A328" s="4">
        <v>44397</v>
      </c>
      <c r="B328" t="s">
        <v>22</v>
      </c>
      <c r="C328" t="s">
        <v>28</v>
      </c>
      <c r="D328" t="s">
        <v>29</v>
      </c>
      <c r="F328">
        <v>1</v>
      </c>
      <c r="Q328"/>
    </row>
    <row r="329" spans="1:17" x14ac:dyDescent="0.25">
      <c r="A329" s="4">
        <v>44397</v>
      </c>
      <c r="B329" t="s">
        <v>22</v>
      </c>
      <c r="C329" t="s">
        <v>23</v>
      </c>
      <c r="D329" t="s">
        <v>17</v>
      </c>
      <c r="E329">
        <v>4</v>
      </c>
      <c r="F329">
        <v>7</v>
      </c>
      <c r="G329">
        <v>0.02</v>
      </c>
      <c r="Q329"/>
    </row>
    <row r="330" spans="1:17" hidden="1" x14ac:dyDescent="0.25">
      <c r="A330" s="4">
        <v>44397</v>
      </c>
      <c r="B330" t="s">
        <v>22</v>
      </c>
      <c r="C330" t="s">
        <v>23</v>
      </c>
      <c r="D330" t="s">
        <v>21</v>
      </c>
      <c r="E330">
        <v>4</v>
      </c>
      <c r="F330">
        <v>7</v>
      </c>
      <c r="G330">
        <v>0.02</v>
      </c>
      <c r="Q330"/>
    </row>
    <row r="331" spans="1:17" x14ac:dyDescent="0.25">
      <c r="A331" s="4">
        <v>44397</v>
      </c>
      <c r="B331" t="s">
        <v>22</v>
      </c>
      <c r="C331" t="s">
        <v>31</v>
      </c>
      <c r="D331" t="s">
        <v>17</v>
      </c>
      <c r="E331">
        <v>4</v>
      </c>
      <c r="F331">
        <v>7</v>
      </c>
      <c r="G331">
        <v>7.0000000000000007E-2</v>
      </c>
      <c r="Q331"/>
    </row>
    <row r="332" spans="1:17" hidden="1" x14ac:dyDescent="0.25">
      <c r="A332" s="4">
        <v>44397</v>
      </c>
      <c r="B332" t="s">
        <v>22</v>
      </c>
      <c r="C332" t="s">
        <v>31</v>
      </c>
      <c r="D332" t="s">
        <v>21</v>
      </c>
      <c r="E332">
        <v>4</v>
      </c>
      <c r="F332">
        <v>7</v>
      </c>
      <c r="G332">
        <v>7.0000000000000007E-2</v>
      </c>
      <c r="Q332"/>
    </row>
    <row r="333" spans="1:17" x14ac:dyDescent="0.25">
      <c r="A333" s="4">
        <v>44397</v>
      </c>
      <c r="B333" t="s">
        <v>22</v>
      </c>
      <c r="C333" t="s">
        <v>36</v>
      </c>
      <c r="D333" t="s">
        <v>17</v>
      </c>
      <c r="F333">
        <v>2</v>
      </c>
      <c r="G333">
        <v>0.01</v>
      </c>
      <c r="Q333"/>
    </row>
    <row r="334" spans="1:17" hidden="1" x14ac:dyDescent="0.25">
      <c r="A334" s="4">
        <v>44397</v>
      </c>
      <c r="B334" t="s">
        <v>22</v>
      </c>
      <c r="C334" t="s">
        <v>36</v>
      </c>
      <c r="D334" t="s">
        <v>37</v>
      </c>
      <c r="F334">
        <v>2</v>
      </c>
      <c r="G334">
        <v>0.01</v>
      </c>
      <c r="Q334"/>
    </row>
    <row r="335" spans="1:17" x14ac:dyDescent="0.25">
      <c r="A335" s="4">
        <v>44397</v>
      </c>
      <c r="B335" t="s">
        <v>22</v>
      </c>
      <c r="C335" t="s">
        <v>32</v>
      </c>
      <c r="D335" t="s">
        <v>17</v>
      </c>
      <c r="E335">
        <v>15</v>
      </c>
      <c r="F335">
        <v>15</v>
      </c>
      <c r="G335">
        <v>0.05</v>
      </c>
      <c r="Q335"/>
    </row>
    <row r="336" spans="1:17" hidden="1" x14ac:dyDescent="0.25">
      <c r="A336" s="4">
        <v>44397</v>
      </c>
      <c r="B336" t="s">
        <v>22</v>
      </c>
      <c r="C336" t="s">
        <v>32</v>
      </c>
      <c r="D336" t="s">
        <v>21</v>
      </c>
      <c r="E336">
        <v>15</v>
      </c>
      <c r="F336">
        <v>15</v>
      </c>
      <c r="G336">
        <v>0.05</v>
      </c>
      <c r="Q336"/>
    </row>
    <row r="337" spans="1:17" x14ac:dyDescent="0.25">
      <c r="A337" s="4">
        <v>44397</v>
      </c>
      <c r="B337" t="s">
        <v>22</v>
      </c>
      <c r="C337" t="s">
        <v>26</v>
      </c>
      <c r="D337" t="s">
        <v>17</v>
      </c>
      <c r="E337">
        <v>4824</v>
      </c>
      <c r="F337">
        <v>5047</v>
      </c>
      <c r="G337">
        <v>13.31</v>
      </c>
      <c r="H337">
        <v>13</v>
      </c>
      <c r="I337">
        <v>11</v>
      </c>
      <c r="L337">
        <v>2</v>
      </c>
      <c r="M337">
        <v>119.8</v>
      </c>
      <c r="N337">
        <v>2</v>
      </c>
      <c r="Q337"/>
    </row>
    <row r="338" spans="1:17" hidden="1" x14ac:dyDescent="0.25">
      <c r="A338" s="4">
        <v>44397</v>
      </c>
      <c r="B338" t="s">
        <v>22</v>
      </c>
      <c r="C338" t="s">
        <v>26</v>
      </c>
      <c r="D338" t="s">
        <v>25</v>
      </c>
      <c r="E338">
        <v>4824</v>
      </c>
      <c r="F338">
        <v>5047</v>
      </c>
      <c r="G338">
        <v>13.31</v>
      </c>
      <c r="H338">
        <v>13</v>
      </c>
      <c r="I338">
        <v>11</v>
      </c>
      <c r="L338">
        <v>2</v>
      </c>
      <c r="M338">
        <v>119.8</v>
      </c>
      <c r="N338">
        <v>2</v>
      </c>
      <c r="Q338"/>
    </row>
    <row r="339" spans="1:17" x14ac:dyDescent="0.25">
      <c r="A339" s="4">
        <v>44397</v>
      </c>
      <c r="B339" t="s">
        <v>22</v>
      </c>
      <c r="C339" t="s">
        <v>20</v>
      </c>
      <c r="D339" t="s">
        <v>17</v>
      </c>
      <c r="E339">
        <v>11272</v>
      </c>
      <c r="F339">
        <v>14660</v>
      </c>
      <c r="G339">
        <v>81.23</v>
      </c>
      <c r="H339">
        <v>148</v>
      </c>
      <c r="I339">
        <v>115</v>
      </c>
      <c r="J339">
        <v>10</v>
      </c>
      <c r="L339">
        <v>90</v>
      </c>
      <c r="M339">
        <v>16731.310000000001</v>
      </c>
      <c r="N339">
        <v>48</v>
      </c>
      <c r="P339">
        <v>1783.31</v>
      </c>
      <c r="Q339">
        <v>10</v>
      </c>
    </row>
    <row r="340" spans="1:17" hidden="1" x14ac:dyDescent="0.25">
      <c r="A340" s="4">
        <v>44397</v>
      </c>
      <c r="B340" t="s">
        <v>22</v>
      </c>
      <c r="C340" t="s">
        <v>20</v>
      </c>
      <c r="D340" t="s">
        <v>25</v>
      </c>
      <c r="E340">
        <v>5788</v>
      </c>
      <c r="F340">
        <v>6237</v>
      </c>
      <c r="G340">
        <v>34.729999999999997</v>
      </c>
      <c r="H340">
        <v>52</v>
      </c>
      <c r="I340">
        <v>47</v>
      </c>
      <c r="J340">
        <v>1</v>
      </c>
      <c r="L340">
        <v>19</v>
      </c>
      <c r="M340">
        <v>1578.61</v>
      </c>
      <c r="N340">
        <v>14</v>
      </c>
      <c r="P340">
        <v>198.8</v>
      </c>
      <c r="Q340">
        <v>1</v>
      </c>
    </row>
    <row r="341" spans="1:17" hidden="1" x14ac:dyDescent="0.25">
      <c r="A341" s="4">
        <v>44397</v>
      </c>
      <c r="B341" t="s">
        <v>22</v>
      </c>
      <c r="C341" t="s">
        <v>20</v>
      </c>
      <c r="D341" t="s">
        <v>21</v>
      </c>
      <c r="E341">
        <v>6596</v>
      </c>
      <c r="F341">
        <v>8423</v>
      </c>
      <c r="G341">
        <v>46.5</v>
      </c>
      <c r="H341">
        <v>96</v>
      </c>
      <c r="I341">
        <v>68</v>
      </c>
      <c r="J341">
        <v>9</v>
      </c>
      <c r="L341">
        <v>71</v>
      </c>
      <c r="M341">
        <v>15152.7</v>
      </c>
      <c r="N341">
        <v>34</v>
      </c>
      <c r="P341">
        <v>1584.51</v>
      </c>
      <c r="Q341">
        <v>9</v>
      </c>
    </row>
    <row r="342" spans="1:17" x14ac:dyDescent="0.25">
      <c r="A342" s="4">
        <v>44397</v>
      </c>
      <c r="B342" t="s">
        <v>22</v>
      </c>
      <c r="C342" t="s">
        <v>24</v>
      </c>
      <c r="D342" t="s">
        <v>17</v>
      </c>
      <c r="E342">
        <v>232</v>
      </c>
      <c r="F342">
        <v>273</v>
      </c>
      <c r="G342">
        <v>1.04</v>
      </c>
      <c r="H342">
        <v>1</v>
      </c>
      <c r="I342">
        <v>1</v>
      </c>
      <c r="Q342"/>
    </row>
    <row r="343" spans="1:17" hidden="1" x14ac:dyDescent="0.25">
      <c r="A343" s="4">
        <v>44397</v>
      </c>
      <c r="B343" t="s">
        <v>22</v>
      </c>
      <c r="C343" t="s">
        <v>24</v>
      </c>
      <c r="D343" t="s">
        <v>25</v>
      </c>
      <c r="E343">
        <v>232</v>
      </c>
      <c r="F343">
        <v>273</v>
      </c>
      <c r="G343">
        <v>1.04</v>
      </c>
      <c r="H343">
        <v>1</v>
      </c>
      <c r="I343">
        <v>1</v>
      </c>
      <c r="Q343"/>
    </row>
    <row r="344" spans="1:17" hidden="1" x14ac:dyDescent="0.25">
      <c r="A344" s="4">
        <v>44396</v>
      </c>
      <c r="B344" t="s">
        <v>17</v>
      </c>
      <c r="C344" t="s">
        <v>17</v>
      </c>
      <c r="D344" t="s">
        <v>17</v>
      </c>
      <c r="E344">
        <v>19148</v>
      </c>
      <c r="F344">
        <v>25714</v>
      </c>
      <c r="G344">
        <v>117.15</v>
      </c>
      <c r="H344">
        <v>231</v>
      </c>
      <c r="I344">
        <v>179</v>
      </c>
      <c r="J344">
        <v>8</v>
      </c>
      <c r="L344">
        <v>106</v>
      </c>
      <c r="M344">
        <v>13551.9</v>
      </c>
      <c r="N344">
        <v>68</v>
      </c>
      <c r="P344">
        <v>608.4</v>
      </c>
      <c r="Q344">
        <v>8</v>
      </c>
    </row>
    <row r="345" spans="1:17" x14ac:dyDescent="0.25">
      <c r="A345" s="4">
        <v>44396</v>
      </c>
      <c r="B345" t="s">
        <v>33</v>
      </c>
      <c r="C345" t="s">
        <v>17</v>
      </c>
      <c r="D345" t="s">
        <v>17</v>
      </c>
      <c r="E345">
        <v>168</v>
      </c>
      <c r="F345">
        <v>243</v>
      </c>
      <c r="G345">
        <v>1.8</v>
      </c>
      <c r="H345">
        <v>2</v>
      </c>
      <c r="I345">
        <v>1</v>
      </c>
      <c r="L345">
        <v>4</v>
      </c>
      <c r="M345">
        <v>618.4</v>
      </c>
      <c r="N345">
        <v>3</v>
      </c>
      <c r="Q345"/>
    </row>
    <row r="346" spans="1:17" x14ac:dyDescent="0.25">
      <c r="A346" s="4">
        <v>44396</v>
      </c>
      <c r="B346" t="s">
        <v>33</v>
      </c>
      <c r="C346" t="s">
        <v>20</v>
      </c>
      <c r="D346" t="s">
        <v>17</v>
      </c>
      <c r="E346">
        <v>168</v>
      </c>
      <c r="F346">
        <v>217</v>
      </c>
      <c r="G346">
        <v>1.78</v>
      </c>
      <c r="H346">
        <v>2</v>
      </c>
      <c r="I346">
        <v>1</v>
      </c>
      <c r="L346">
        <v>4</v>
      </c>
      <c r="M346">
        <v>618.4</v>
      </c>
      <c r="N346">
        <v>3</v>
      </c>
      <c r="Q346"/>
    </row>
    <row r="347" spans="1:17" hidden="1" x14ac:dyDescent="0.25">
      <c r="A347" s="4">
        <v>44396</v>
      </c>
      <c r="B347" t="s">
        <v>33</v>
      </c>
      <c r="C347" t="s">
        <v>20</v>
      </c>
      <c r="D347" t="s">
        <v>21</v>
      </c>
      <c r="E347">
        <v>168</v>
      </c>
      <c r="F347">
        <v>217</v>
      </c>
      <c r="G347">
        <v>1.78</v>
      </c>
      <c r="H347">
        <v>2</v>
      </c>
      <c r="I347">
        <v>1</v>
      </c>
      <c r="L347">
        <v>4</v>
      </c>
      <c r="M347">
        <v>618.4</v>
      </c>
      <c r="N347">
        <v>3</v>
      </c>
      <c r="Q347"/>
    </row>
    <row r="348" spans="1:17" x14ac:dyDescent="0.25">
      <c r="A348" s="4">
        <v>44396</v>
      </c>
      <c r="B348" t="s">
        <v>33</v>
      </c>
      <c r="C348" t="s">
        <v>34</v>
      </c>
      <c r="D348" t="s">
        <v>17</v>
      </c>
      <c r="F348">
        <v>26</v>
      </c>
      <c r="G348">
        <v>0.02</v>
      </c>
      <c r="Q348"/>
    </row>
    <row r="349" spans="1:17" hidden="1" x14ac:dyDescent="0.25">
      <c r="A349" s="4">
        <v>44396</v>
      </c>
      <c r="B349" t="s">
        <v>33</v>
      </c>
      <c r="C349" t="s">
        <v>34</v>
      </c>
      <c r="D349" t="s">
        <v>21</v>
      </c>
      <c r="F349">
        <v>26</v>
      </c>
      <c r="G349">
        <v>0.02</v>
      </c>
      <c r="Q349"/>
    </row>
    <row r="350" spans="1:17" x14ac:dyDescent="0.25">
      <c r="A350" s="4">
        <v>44396</v>
      </c>
      <c r="B350" t="s">
        <v>22</v>
      </c>
      <c r="C350" t="s">
        <v>17</v>
      </c>
      <c r="D350" t="s">
        <v>17</v>
      </c>
      <c r="E350">
        <v>18944</v>
      </c>
      <c r="F350">
        <v>25275</v>
      </c>
      <c r="G350">
        <v>114.66</v>
      </c>
      <c r="H350">
        <v>227</v>
      </c>
      <c r="I350">
        <v>176</v>
      </c>
      <c r="J350">
        <v>8</v>
      </c>
      <c r="L350">
        <v>102</v>
      </c>
      <c r="M350">
        <v>12933.5</v>
      </c>
      <c r="N350">
        <v>65</v>
      </c>
      <c r="P350">
        <v>608.4</v>
      </c>
      <c r="Q350">
        <v>8</v>
      </c>
    </row>
    <row r="351" spans="1:17" x14ac:dyDescent="0.25">
      <c r="A351" s="4">
        <v>44396</v>
      </c>
      <c r="B351" t="s">
        <v>22</v>
      </c>
      <c r="C351" t="s">
        <v>30</v>
      </c>
      <c r="D351" t="s">
        <v>17</v>
      </c>
      <c r="E351">
        <v>13</v>
      </c>
      <c r="F351">
        <v>13</v>
      </c>
      <c r="G351">
        <v>0.04</v>
      </c>
      <c r="Q351"/>
    </row>
    <row r="352" spans="1:17" hidden="1" x14ac:dyDescent="0.25">
      <c r="A352" s="4">
        <v>44396</v>
      </c>
      <c r="B352" t="s">
        <v>22</v>
      </c>
      <c r="C352" t="s">
        <v>30</v>
      </c>
      <c r="D352" t="s">
        <v>21</v>
      </c>
      <c r="E352">
        <v>13</v>
      </c>
      <c r="F352">
        <v>13</v>
      </c>
      <c r="G352">
        <v>0.04</v>
      </c>
      <c r="Q352"/>
    </row>
    <row r="353" spans="1:17" x14ac:dyDescent="0.25">
      <c r="A353" s="4">
        <v>44396</v>
      </c>
      <c r="B353" t="s">
        <v>22</v>
      </c>
      <c r="C353" t="s">
        <v>26</v>
      </c>
      <c r="D353" t="s">
        <v>17</v>
      </c>
      <c r="E353">
        <v>4904</v>
      </c>
      <c r="F353">
        <v>4904</v>
      </c>
      <c r="G353">
        <v>10.07</v>
      </c>
      <c r="H353">
        <v>13</v>
      </c>
      <c r="I353">
        <v>10</v>
      </c>
      <c r="Q353"/>
    </row>
    <row r="354" spans="1:17" hidden="1" x14ac:dyDescent="0.25">
      <c r="A354" s="4">
        <v>44396</v>
      </c>
      <c r="B354" t="s">
        <v>22</v>
      </c>
      <c r="C354" t="s">
        <v>26</v>
      </c>
      <c r="D354" t="s">
        <v>25</v>
      </c>
      <c r="E354">
        <v>4904</v>
      </c>
      <c r="F354">
        <v>4904</v>
      </c>
      <c r="G354">
        <v>10.07</v>
      </c>
      <c r="H354">
        <v>13</v>
      </c>
      <c r="I354">
        <v>10</v>
      </c>
      <c r="Q354"/>
    </row>
    <row r="355" spans="1:17" x14ac:dyDescent="0.25">
      <c r="A355" s="4">
        <v>44396</v>
      </c>
      <c r="B355" t="s">
        <v>22</v>
      </c>
      <c r="C355" t="s">
        <v>32</v>
      </c>
      <c r="D355" t="s">
        <v>17</v>
      </c>
      <c r="E355">
        <v>4</v>
      </c>
      <c r="F355">
        <v>9</v>
      </c>
      <c r="G355">
        <v>0.1</v>
      </c>
      <c r="Q355"/>
    </row>
    <row r="356" spans="1:17" hidden="1" x14ac:dyDescent="0.25">
      <c r="A356" s="4">
        <v>44396</v>
      </c>
      <c r="B356" t="s">
        <v>22</v>
      </c>
      <c r="C356" t="s">
        <v>32</v>
      </c>
      <c r="D356" t="s">
        <v>21</v>
      </c>
      <c r="E356">
        <v>4</v>
      </c>
      <c r="F356">
        <v>9</v>
      </c>
      <c r="G356">
        <v>0.1</v>
      </c>
      <c r="Q356"/>
    </row>
    <row r="357" spans="1:17" x14ac:dyDescent="0.25">
      <c r="A357" s="4">
        <v>44396</v>
      </c>
      <c r="B357" t="s">
        <v>22</v>
      </c>
      <c r="C357" t="s">
        <v>35</v>
      </c>
      <c r="D357" t="s">
        <v>17</v>
      </c>
      <c r="F357">
        <v>1</v>
      </c>
      <c r="Q357"/>
    </row>
    <row r="358" spans="1:17" hidden="1" x14ac:dyDescent="0.25">
      <c r="A358" s="4">
        <v>44396</v>
      </c>
      <c r="B358" t="s">
        <v>22</v>
      </c>
      <c r="C358" t="s">
        <v>35</v>
      </c>
      <c r="D358" t="s">
        <v>29</v>
      </c>
      <c r="F358">
        <v>1</v>
      </c>
      <c r="Q358"/>
    </row>
    <row r="359" spans="1:17" x14ac:dyDescent="0.25">
      <c r="A359" s="4">
        <v>44396</v>
      </c>
      <c r="B359" t="s">
        <v>22</v>
      </c>
      <c r="C359" t="s">
        <v>31</v>
      </c>
      <c r="D359" t="s">
        <v>17</v>
      </c>
      <c r="E359">
        <v>4</v>
      </c>
      <c r="F359">
        <v>4</v>
      </c>
      <c r="G359">
        <v>0.01</v>
      </c>
      <c r="Q359"/>
    </row>
    <row r="360" spans="1:17" hidden="1" x14ac:dyDescent="0.25">
      <c r="A360" s="4">
        <v>44396</v>
      </c>
      <c r="B360" t="s">
        <v>22</v>
      </c>
      <c r="C360" t="s">
        <v>31</v>
      </c>
      <c r="D360" t="s">
        <v>21</v>
      </c>
      <c r="E360">
        <v>4</v>
      </c>
      <c r="F360">
        <v>4</v>
      </c>
      <c r="G360">
        <v>0.01</v>
      </c>
      <c r="Q360"/>
    </row>
    <row r="361" spans="1:17" x14ac:dyDescent="0.25">
      <c r="A361" s="4">
        <v>44396</v>
      </c>
      <c r="B361" t="s">
        <v>22</v>
      </c>
      <c r="C361" t="s">
        <v>23</v>
      </c>
      <c r="D361" t="s">
        <v>17</v>
      </c>
      <c r="E361">
        <v>20</v>
      </c>
      <c r="F361">
        <v>20</v>
      </c>
      <c r="G361">
        <v>0.05</v>
      </c>
      <c r="Q361"/>
    </row>
    <row r="362" spans="1:17" hidden="1" x14ac:dyDescent="0.25">
      <c r="A362" s="4">
        <v>44396</v>
      </c>
      <c r="B362" t="s">
        <v>22</v>
      </c>
      <c r="C362" t="s">
        <v>23</v>
      </c>
      <c r="D362" t="s">
        <v>21</v>
      </c>
      <c r="E362">
        <v>20</v>
      </c>
      <c r="F362">
        <v>20</v>
      </c>
      <c r="G362">
        <v>0.05</v>
      </c>
      <c r="Q362"/>
    </row>
    <row r="363" spans="1:17" x14ac:dyDescent="0.25">
      <c r="A363" s="4">
        <v>44396</v>
      </c>
      <c r="B363" t="s">
        <v>22</v>
      </c>
      <c r="C363" t="s">
        <v>28</v>
      </c>
      <c r="D363" t="s">
        <v>17</v>
      </c>
      <c r="E363">
        <v>8</v>
      </c>
      <c r="F363">
        <v>16</v>
      </c>
      <c r="G363">
        <v>0.08</v>
      </c>
      <c r="Q363"/>
    </row>
    <row r="364" spans="1:17" hidden="1" x14ac:dyDescent="0.25">
      <c r="A364" s="4">
        <v>44396</v>
      </c>
      <c r="B364" t="s">
        <v>22</v>
      </c>
      <c r="C364" t="s">
        <v>28</v>
      </c>
      <c r="D364" t="s">
        <v>29</v>
      </c>
      <c r="E364">
        <v>8</v>
      </c>
      <c r="F364">
        <v>16</v>
      </c>
      <c r="G364">
        <v>0.08</v>
      </c>
      <c r="Q364"/>
    </row>
    <row r="365" spans="1:17" x14ac:dyDescent="0.25">
      <c r="A365" s="4">
        <v>44396</v>
      </c>
      <c r="B365" t="s">
        <v>22</v>
      </c>
      <c r="C365" t="s">
        <v>24</v>
      </c>
      <c r="D365" t="s">
        <v>17</v>
      </c>
      <c r="E365">
        <v>604</v>
      </c>
      <c r="F365">
        <v>611</v>
      </c>
      <c r="G365">
        <v>1.66</v>
      </c>
      <c r="Q365"/>
    </row>
    <row r="366" spans="1:17" hidden="1" x14ac:dyDescent="0.25">
      <c r="A366" s="4">
        <v>44396</v>
      </c>
      <c r="B366" t="s">
        <v>22</v>
      </c>
      <c r="C366" t="s">
        <v>24</v>
      </c>
      <c r="D366" t="s">
        <v>25</v>
      </c>
      <c r="E366">
        <v>604</v>
      </c>
      <c r="F366">
        <v>611</v>
      </c>
      <c r="G366">
        <v>1.66</v>
      </c>
      <c r="Q366"/>
    </row>
    <row r="367" spans="1:17" x14ac:dyDescent="0.25">
      <c r="A367" s="4">
        <v>44396</v>
      </c>
      <c r="B367" t="s">
        <v>22</v>
      </c>
      <c r="C367" t="s">
        <v>27</v>
      </c>
      <c r="D367" t="s">
        <v>17</v>
      </c>
      <c r="E367">
        <v>324</v>
      </c>
      <c r="F367">
        <v>354</v>
      </c>
      <c r="G367">
        <v>0.85</v>
      </c>
      <c r="H367">
        <v>1</v>
      </c>
      <c r="I367">
        <v>1</v>
      </c>
      <c r="Q367"/>
    </row>
    <row r="368" spans="1:17" hidden="1" x14ac:dyDescent="0.25">
      <c r="A368" s="4">
        <v>44396</v>
      </c>
      <c r="B368" t="s">
        <v>22</v>
      </c>
      <c r="C368" t="s">
        <v>27</v>
      </c>
      <c r="D368" t="s">
        <v>21</v>
      </c>
      <c r="E368">
        <v>324</v>
      </c>
      <c r="F368">
        <v>354</v>
      </c>
      <c r="G368">
        <v>0.85</v>
      </c>
      <c r="H368">
        <v>1</v>
      </c>
      <c r="I368">
        <v>1</v>
      </c>
      <c r="Q368"/>
    </row>
    <row r="369" spans="1:17" x14ac:dyDescent="0.25">
      <c r="A369" s="4">
        <v>44396</v>
      </c>
      <c r="B369" t="s">
        <v>22</v>
      </c>
      <c r="C369" t="s">
        <v>20</v>
      </c>
      <c r="D369" t="s">
        <v>17</v>
      </c>
      <c r="E369">
        <v>13756</v>
      </c>
      <c r="F369">
        <v>19343</v>
      </c>
      <c r="G369">
        <v>101.8</v>
      </c>
      <c r="H369">
        <v>213</v>
      </c>
      <c r="I369">
        <v>165</v>
      </c>
      <c r="J369">
        <v>8</v>
      </c>
      <c r="L369">
        <v>102</v>
      </c>
      <c r="M369">
        <v>12933.5</v>
      </c>
      <c r="N369">
        <v>65</v>
      </c>
      <c r="P369">
        <v>608.4</v>
      </c>
      <c r="Q369">
        <v>8</v>
      </c>
    </row>
    <row r="370" spans="1:17" hidden="1" x14ac:dyDescent="0.25">
      <c r="A370" s="4">
        <v>44396</v>
      </c>
      <c r="B370" t="s">
        <v>22</v>
      </c>
      <c r="C370" t="s">
        <v>20</v>
      </c>
      <c r="D370" t="s">
        <v>21</v>
      </c>
      <c r="E370">
        <v>8008</v>
      </c>
      <c r="F370">
        <v>11433</v>
      </c>
      <c r="G370">
        <v>60.38</v>
      </c>
      <c r="H370">
        <v>132</v>
      </c>
      <c r="I370">
        <v>100</v>
      </c>
      <c r="J370">
        <v>7</v>
      </c>
      <c r="L370">
        <v>66</v>
      </c>
      <c r="M370">
        <v>7338.7</v>
      </c>
      <c r="N370">
        <v>40</v>
      </c>
      <c r="P370">
        <v>558.5</v>
      </c>
      <c r="Q370">
        <v>7</v>
      </c>
    </row>
    <row r="371" spans="1:17" hidden="1" x14ac:dyDescent="0.25">
      <c r="A371" s="4">
        <v>44396</v>
      </c>
      <c r="B371" t="s">
        <v>22</v>
      </c>
      <c r="C371" t="s">
        <v>20</v>
      </c>
      <c r="D371" t="s">
        <v>25</v>
      </c>
      <c r="E371">
        <v>7360</v>
      </c>
      <c r="F371">
        <v>7910</v>
      </c>
      <c r="G371">
        <v>41.42</v>
      </c>
      <c r="H371">
        <v>81</v>
      </c>
      <c r="I371">
        <v>65</v>
      </c>
      <c r="J371">
        <v>1</v>
      </c>
      <c r="L371">
        <v>36</v>
      </c>
      <c r="M371">
        <v>5594.8</v>
      </c>
      <c r="N371">
        <v>25</v>
      </c>
      <c r="P371">
        <v>49.9</v>
      </c>
      <c r="Q371">
        <v>1</v>
      </c>
    </row>
    <row r="372" spans="1:17" x14ac:dyDescent="0.25">
      <c r="A372" s="4">
        <v>44396</v>
      </c>
      <c r="B372" t="s">
        <v>19</v>
      </c>
      <c r="C372" t="s">
        <v>17</v>
      </c>
      <c r="D372" t="s">
        <v>17</v>
      </c>
      <c r="E372">
        <v>128</v>
      </c>
      <c r="F372">
        <v>196</v>
      </c>
      <c r="G372">
        <v>0.69</v>
      </c>
      <c r="H372">
        <v>2</v>
      </c>
      <c r="I372">
        <v>2</v>
      </c>
      <c r="Q372"/>
    </row>
    <row r="373" spans="1:17" x14ac:dyDescent="0.25">
      <c r="A373" s="4">
        <v>44396</v>
      </c>
      <c r="B373" t="s">
        <v>19</v>
      </c>
      <c r="C373" t="s">
        <v>20</v>
      </c>
      <c r="D373" t="s">
        <v>17</v>
      </c>
      <c r="E373">
        <v>128</v>
      </c>
      <c r="F373">
        <v>196</v>
      </c>
      <c r="G373">
        <v>0.69</v>
      </c>
      <c r="H373">
        <v>2</v>
      </c>
      <c r="I373">
        <v>2</v>
      </c>
      <c r="Q373"/>
    </row>
    <row r="374" spans="1:17" hidden="1" x14ac:dyDescent="0.25">
      <c r="A374" s="4">
        <v>44396</v>
      </c>
      <c r="B374" t="s">
        <v>19</v>
      </c>
      <c r="C374" t="s">
        <v>20</v>
      </c>
      <c r="D374" t="s">
        <v>21</v>
      </c>
      <c r="E374">
        <v>128</v>
      </c>
      <c r="F374">
        <v>196</v>
      </c>
      <c r="G374">
        <v>0.69</v>
      </c>
      <c r="H374">
        <v>2</v>
      </c>
      <c r="I374">
        <v>2</v>
      </c>
      <c r="Q374"/>
    </row>
    <row r="375" spans="1:17" hidden="1" x14ac:dyDescent="0.25">
      <c r="A375" s="4">
        <v>44395</v>
      </c>
      <c r="B375" t="s">
        <v>17</v>
      </c>
      <c r="C375" t="s">
        <v>17</v>
      </c>
      <c r="D375" t="s">
        <v>17</v>
      </c>
      <c r="E375">
        <v>36200</v>
      </c>
      <c r="F375">
        <v>48430</v>
      </c>
      <c r="G375">
        <v>196.33</v>
      </c>
      <c r="H375">
        <v>373</v>
      </c>
      <c r="I375">
        <v>303</v>
      </c>
      <c r="J375">
        <v>3</v>
      </c>
      <c r="L375">
        <v>80</v>
      </c>
      <c r="M375">
        <v>10160.209999999999</v>
      </c>
      <c r="N375">
        <v>50</v>
      </c>
      <c r="P375">
        <v>321.7</v>
      </c>
      <c r="Q375">
        <v>3</v>
      </c>
    </row>
    <row r="376" spans="1:17" x14ac:dyDescent="0.25">
      <c r="A376" s="4">
        <v>44395</v>
      </c>
      <c r="B376" t="s">
        <v>33</v>
      </c>
      <c r="C376" t="s">
        <v>17</v>
      </c>
      <c r="D376" t="s">
        <v>17</v>
      </c>
      <c r="E376">
        <v>408</v>
      </c>
      <c r="F376">
        <v>485</v>
      </c>
      <c r="G376">
        <v>3.12</v>
      </c>
      <c r="H376">
        <v>3</v>
      </c>
      <c r="I376">
        <v>3</v>
      </c>
      <c r="Q376"/>
    </row>
    <row r="377" spans="1:17" x14ac:dyDescent="0.25">
      <c r="A377" s="4">
        <v>44395</v>
      </c>
      <c r="B377" t="s">
        <v>33</v>
      </c>
      <c r="C377" t="s">
        <v>20</v>
      </c>
      <c r="D377" t="s">
        <v>17</v>
      </c>
      <c r="E377">
        <v>408</v>
      </c>
      <c r="F377">
        <v>466</v>
      </c>
      <c r="G377">
        <v>3.1</v>
      </c>
      <c r="H377">
        <v>3</v>
      </c>
      <c r="I377">
        <v>3</v>
      </c>
      <c r="Q377"/>
    </row>
    <row r="378" spans="1:17" hidden="1" x14ac:dyDescent="0.25">
      <c r="A378" s="4">
        <v>44395</v>
      </c>
      <c r="B378" t="s">
        <v>33</v>
      </c>
      <c r="C378" t="s">
        <v>20</v>
      </c>
      <c r="D378" t="s">
        <v>21</v>
      </c>
      <c r="E378">
        <v>408</v>
      </c>
      <c r="F378">
        <v>466</v>
      </c>
      <c r="G378">
        <v>3.1</v>
      </c>
      <c r="H378">
        <v>3</v>
      </c>
      <c r="I378">
        <v>3</v>
      </c>
      <c r="Q378"/>
    </row>
    <row r="379" spans="1:17" x14ac:dyDescent="0.25">
      <c r="A379" s="4">
        <v>44395</v>
      </c>
      <c r="B379" t="s">
        <v>33</v>
      </c>
      <c r="C379" t="s">
        <v>34</v>
      </c>
      <c r="D379" t="s">
        <v>17</v>
      </c>
      <c r="E379">
        <v>8</v>
      </c>
      <c r="F379">
        <v>19</v>
      </c>
      <c r="G379">
        <v>0.02</v>
      </c>
      <c r="Q379"/>
    </row>
    <row r="380" spans="1:17" hidden="1" x14ac:dyDescent="0.25">
      <c r="A380" s="4">
        <v>44395</v>
      </c>
      <c r="B380" t="s">
        <v>33</v>
      </c>
      <c r="C380" t="s">
        <v>34</v>
      </c>
      <c r="D380" t="s">
        <v>21</v>
      </c>
      <c r="E380">
        <v>8</v>
      </c>
      <c r="F380">
        <v>19</v>
      </c>
      <c r="G380">
        <v>0.02</v>
      </c>
      <c r="Q380"/>
    </row>
    <row r="381" spans="1:17" x14ac:dyDescent="0.25">
      <c r="A381" s="4">
        <v>44395</v>
      </c>
      <c r="B381" t="s">
        <v>22</v>
      </c>
      <c r="C381" t="s">
        <v>17</v>
      </c>
      <c r="D381" t="s">
        <v>17</v>
      </c>
      <c r="E381">
        <v>35704</v>
      </c>
      <c r="F381">
        <v>47566</v>
      </c>
      <c r="G381">
        <v>191.79</v>
      </c>
      <c r="H381">
        <v>368</v>
      </c>
      <c r="I381">
        <v>299</v>
      </c>
      <c r="J381">
        <v>3</v>
      </c>
      <c r="L381">
        <v>80</v>
      </c>
      <c r="M381">
        <v>10160.209999999999</v>
      </c>
      <c r="N381">
        <v>50</v>
      </c>
      <c r="P381">
        <v>321.7</v>
      </c>
      <c r="Q381">
        <v>3</v>
      </c>
    </row>
    <row r="382" spans="1:17" x14ac:dyDescent="0.25">
      <c r="A382" s="4">
        <v>44395</v>
      </c>
      <c r="B382" t="s">
        <v>22</v>
      </c>
      <c r="C382" t="s">
        <v>27</v>
      </c>
      <c r="D382" t="s">
        <v>17</v>
      </c>
      <c r="E382">
        <v>926</v>
      </c>
      <c r="F382">
        <v>926</v>
      </c>
      <c r="G382">
        <v>1.89</v>
      </c>
      <c r="H382">
        <v>2</v>
      </c>
      <c r="I382">
        <v>2</v>
      </c>
      <c r="Q382"/>
    </row>
    <row r="383" spans="1:17" hidden="1" x14ac:dyDescent="0.25">
      <c r="A383" s="4">
        <v>44395</v>
      </c>
      <c r="B383" t="s">
        <v>22</v>
      </c>
      <c r="C383" t="s">
        <v>27</v>
      </c>
      <c r="D383" t="s">
        <v>21</v>
      </c>
      <c r="E383">
        <v>926</v>
      </c>
      <c r="F383">
        <v>926</v>
      </c>
      <c r="G383">
        <v>1.89</v>
      </c>
      <c r="H383">
        <v>2</v>
      </c>
      <c r="I383">
        <v>2</v>
      </c>
      <c r="Q383"/>
    </row>
    <row r="384" spans="1:17" x14ac:dyDescent="0.25">
      <c r="A384" s="4">
        <v>44395</v>
      </c>
      <c r="B384" t="s">
        <v>22</v>
      </c>
      <c r="C384" t="s">
        <v>26</v>
      </c>
      <c r="D384" t="s">
        <v>17</v>
      </c>
      <c r="E384">
        <v>3816</v>
      </c>
      <c r="F384">
        <v>4016</v>
      </c>
      <c r="G384">
        <v>8.31</v>
      </c>
      <c r="H384">
        <v>6</v>
      </c>
      <c r="I384">
        <v>5</v>
      </c>
      <c r="L384">
        <v>15</v>
      </c>
      <c r="M384">
        <v>2573.6</v>
      </c>
      <c r="N384">
        <v>9</v>
      </c>
      <c r="Q384"/>
    </row>
    <row r="385" spans="1:17" hidden="1" x14ac:dyDescent="0.25">
      <c r="A385" s="4">
        <v>44395</v>
      </c>
      <c r="B385" t="s">
        <v>22</v>
      </c>
      <c r="C385" t="s">
        <v>26</v>
      </c>
      <c r="D385" t="s">
        <v>25</v>
      </c>
      <c r="E385">
        <v>3816</v>
      </c>
      <c r="F385">
        <v>4016</v>
      </c>
      <c r="G385">
        <v>8.31</v>
      </c>
      <c r="H385">
        <v>6</v>
      </c>
      <c r="I385">
        <v>5</v>
      </c>
      <c r="L385">
        <v>15</v>
      </c>
      <c r="M385">
        <v>2573.6</v>
      </c>
      <c r="N385">
        <v>9</v>
      </c>
      <c r="Q385"/>
    </row>
    <row r="386" spans="1:17" x14ac:dyDescent="0.25">
      <c r="A386" s="4">
        <v>44395</v>
      </c>
      <c r="B386" t="s">
        <v>22</v>
      </c>
      <c r="C386" t="s">
        <v>20</v>
      </c>
      <c r="D386" t="s">
        <v>17</v>
      </c>
      <c r="E386">
        <v>30560</v>
      </c>
      <c r="F386">
        <v>40902</v>
      </c>
      <c r="G386">
        <v>177.12</v>
      </c>
      <c r="H386">
        <v>348</v>
      </c>
      <c r="I386">
        <v>282</v>
      </c>
      <c r="J386">
        <v>3</v>
      </c>
      <c r="L386">
        <v>52</v>
      </c>
      <c r="M386">
        <v>4401.71</v>
      </c>
      <c r="N386">
        <v>39</v>
      </c>
      <c r="P386">
        <v>321.7</v>
      </c>
      <c r="Q386">
        <v>3</v>
      </c>
    </row>
    <row r="387" spans="1:17" hidden="1" x14ac:dyDescent="0.25">
      <c r="A387" s="4">
        <v>44395</v>
      </c>
      <c r="B387" t="s">
        <v>22</v>
      </c>
      <c r="C387" t="s">
        <v>20</v>
      </c>
      <c r="D387" t="s">
        <v>21</v>
      </c>
      <c r="E387">
        <v>16480</v>
      </c>
      <c r="F387">
        <v>22713</v>
      </c>
      <c r="G387">
        <v>85.36</v>
      </c>
      <c r="H387">
        <v>191</v>
      </c>
      <c r="I387">
        <v>142</v>
      </c>
      <c r="J387">
        <v>2</v>
      </c>
      <c r="L387">
        <v>26</v>
      </c>
      <c r="M387">
        <v>1785.7</v>
      </c>
      <c r="N387">
        <v>21</v>
      </c>
      <c r="P387">
        <v>246</v>
      </c>
      <c r="Q387">
        <v>2</v>
      </c>
    </row>
    <row r="388" spans="1:17" hidden="1" x14ac:dyDescent="0.25">
      <c r="A388" s="4">
        <v>44395</v>
      </c>
      <c r="B388" t="s">
        <v>22</v>
      </c>
      <c r="C388" t="s">
        <v>20</v>
      </c>
      <c r="D388" t="s">
        <v>25</v>
      </c>
      <c r="E388">
        <v>16920</v>
      </c>
      <c r="F388">
        <v>18189</v>
      </c>
      <c r="G388">
        <v>91.76</v>
      </c>
      <c r="H388">
        <v>157</v>
      </c>
      <c r="I388">
        <v>140</v>
      </c>
      <c r="J388">
        <v>1</v>
      </c>
      <c r="L388">
        <v>26</v>
      </c>
      <c r="M388">
        <v>2616.0100000000002</v>
      </c>
      <c r="N388">
        <v>18</v>
      </c>
      <c r="P388">
        <v>75.7</v>
      </c>
      <c r="Q388">
        <v>1</v>
      </c>
    </row>
    <row r="389" spans="1:17" x14ac:dyDescent="0.25">
      <c r="A389" s="4">
        <v>44395</v>
      </c>
      <c r="B389" t="s">
        <v>22</v>
      </c>
      <c r="C389" t="s">
        <v>24</v>
      </c>
      <c r="D389" t="s">
        <v>17</v>
      </c>
      <c r="E389">
        <v>1368</v>
      </c>
      <c r="F389">
        <v>1615</v>
      </c>
      <c r="G389">
        <v>4.21</v>
      </c>
      <c r="H389">
        <v>12</v>
      </c>
      <c r="I389">
        <v>10</v>
      </c>
      <c r="L389">
        <v>13</v>
      </c>
      <c r="M389">
        <v>3184.9</v>
      </c>
      <c r="N389">
        <v>2</v>
      </c>
      <c r="Q389"/>
    </row>
    <row r="390" spans="1:17" hidden="1" x14ac:dyDescent="0.25">
      <c r="A390" s="4">
        <v>44395</v>
      </c>
      <c r="B390" t="s">
        <v>22</v>
      </c>
      <c r="C390" t="s">
        <v>24</v>
      </c>
      <c r="D390" t="s">
        <v>25</v>
      </c>
      <c r="E390">
        <v>1368</v>
      </c>
      <c r="F390">
        <v>1615</v>
      </c>
      <c r="G390">
        <v>4.21</v>
      </c>
      <c r="H390">
        <v>12</v>
      </c>
      <c r="I390">
        <v>10</v>
      </c>
      <c r="L390">
        <v>13</v>
      </c>
      <c r="M390">
        <v>3184.9</v>
      </c>
      <c r="N390">
        <v>2</v>
      </c>
      <c r="Q390"/>
    </row>
    <row r="391" spans="1:17" x14ac:dyDescent="0.25">
      <c r="A391" s="4">
        <v>44395</v>
      </c>
      <c r="B391" t="s">
        <v>22</v>
      </c>
      <c r="C391" t="s">
        <v>30</v>
      </c>
      <c r="D391" t="s">
        <v>17</v>
      </c>
      <c r="F391">
        <v>3</v>
      </c>
      <c r="G391">
        <v>0.01</v>
      </c>
      <c r="Q391"/>
    </row>
    <row r="392" spans="1:17" hidden="1" x14ac:dyDescent="0.25">
      <c r="A392" s="4">
        <v>44395</v>
      </c>
      <c r="B392" t="s">
        <v>22</v>
      </c>
      <c r="C392" t="s">
        <v>30</v>
      </c>
      <c r="D392" t="s">
        <v>21</v>
      </c>
      <c r="F392">
        <v>3</v>
      </c>
      <c r="G392">
        <v>0.01</v>
      </c>
      <c r="Q392"/>
    </row>
    <row r="393" spans="1:17" x14ac:dyDescent="0.25">
      <c r="A393" s="4">
        <v>44395</v>
      </c>
      <c r="B393" t="s">
        <v>22</v>
      </c>
      <c r="C393" t="s">
        <v>28</v>
      </c>
      <c r="D393" t="s">
        <v>17</v>
      </c>
      <c r="E393">
        <v>8</v>
      </c>
      <c r="F393">
        <v>13</v>
      </c>
      <c r="G393">
        <v>0.03</v>
      </c>
      <c r="Q393"/>
    </row>
    <row r="394" spans="1:17" hidden="1" x14ac:dyDescent="0.25">
      <c r="A394" s="4">
        <v>44395</v>
      </c>
      <c r="B394" t="s">
        <v>22</v>
      </c>
      <c r="C394" t="s">
        <v>28</v>
      </c>
      <c r="D394" t="s">
        <v>29</v>
      </c>
      <c r="E394">
        <v>8</v>
      </c>
      <c r="F394">
        <v>13</v>
      </c>
      <c r="G394">
        <v>0.03</v>
      </c>
      <c r="Q394"/>
    </row>
    <row r="395" spans="1:17" x14ac:dyDescent="0.25">
      <c r="A395" s="4">
        <v>44395</v>
      </c>
      <c r="B395" t="s">
        <v>22</v>
      </c>
      <c r="C395" t="s">
        <v>31</v>
      </c>
      <c r="D395" t="s">
        <v>17</v>
      </c>
      <c r="E395">
        <v>16</v>
      </c>
      <c r="F395">
        <v>16</v>
      </c>
      <c r="G395">
        <v>0.02</v>
      </c>
      <c r="Q395"/>
    </row>
    <row r="396" spans="1:17" hidden="1" x14ac:dyDescent="0.25">
      <c r="A396" s="4">
        <v>44395</v>
      </c>
      <c r="B396" t="s">
        <v>22</v>
      </c>
      <c r="C396" t="s">
        <v>31</v>
      </c>
      <c r="D396" t="s">
        <v>21</v>
      </c>
      <c r="E396">
        <v>16</v>
      </c>
      <c r="F396">
        <v>16</v>
      </c>
      <c r="G396">
        <v>0.02</v>
      </c>
      <c r="Q396"/>
    </row>
    <row r="397" spans="1:17" x14ac:dyDescent="0.25">
      <c r="A397" s="4">
        <v>44395</v>
      </c>
      <c r="B397" t="s">
        <v>22</v>
      </c>
      <c r="C397" t="s">
        <v>32</v>
      </c>
      <c r="D397" t="s">
        <v>17</v>
      </c>
      <c r="E397">
        <v>16</v>
      </c>
      <c r="F397">
        <v>34</v>
      </c>
      <c r="G397">
        <v>0.1</v>
      </c>
      <c r="Q397"/>
    </row>
    <row r="398" spans="1:17" hidden="1" x14ac:dyDescent="0.25">
      <c r="A398" s="4">
        <v>44395</v>
      </c>
      <c r="B398" t="s">
        <v>22</v>
      </c>
      <c r="C398" t="s">
        <v>32</v>
      </c>
      <c r="D398" t="s">
        <v>21</v>
      </c>
      <c r="E398">
        <v>16</v>
      </c>
      <c r="F398">
        <v>34</v>
      </c>
      <c r="G398">
        <v>0.1</v>
      </c>
      <c r="Q398"/>
    </row>
    <row r="399" spans="1:17" x14ac:dyDescent="0.25">
      <c r="A399" s="4">
        <v>44395</v>
      </c>
      <c r="B399" t="s">
        <v>22</v>
      </c>
      <c r="C399" t="s">
        <v>23</v>
      </c>
      <c r="D399" t="s">
        <v>17</v>
      </c>
      <c r="E399">
        <v>16</v>
      </c>
      <c r="F399">
        <v>39</v>
      </c>
      <c r="G399">
        <v>0.09</v>
      </c>
      <c r="Q399"/>
    </row>
    <row r="400" spans="1:17" hidden="1" x14ac:dyDescent="0.25">
      <c r="A400" s="4">
        <v>44395</v>
      </c>
      <c r="B400" t="s">
        <v>22</v>
      </c>
      <c r="C400" t="s">
        <v>23</v>
      </c>
      <c r="D400" t="s">
        <v>21</v>
      </c>
      <c r="E400">
        <v>16</v>
      </c>
      <c r="F400">
        <v>39</v>
      </c>
      <c r="G400">
        <v>0.09</v>
      </c>
      <c r="Q400"/>
    </row>
    <row r="401" spans="1:17" x14ac:dyDescent="0.25">
      <c r="A401" s="4">
        <v>44395</v>
      </c>
      <c r="B401" t="s">
        <v>22</v>
      </c>
      <c r="C401" t="s">
        <v>35</v>
      </c>
      <c r="D401" t="s">
        <v>17</v>
      </c>
      <c r="F401">
        <v>2</v>
      </c>
      <c r="G401">
        <v>0.01</v>
      </c>
      <c r="Q401"/>
    </row>
    <row r="402" spans="1:17" hidden="1" x14ac:dyDescent="0.25">
      <c r="A402" s="4">
        <v>44395</v>
      </c>
      <c r="B402" t="s">
        <v>22</v>
      </c>
      <c r="C402" t="s">
        <v>35</v>
      </c>
      <c r="D402" t="s">
        <v>29</v>
      </c>
      <c r="F402">
        <v>2</v>
      </c>
      <c r="G402">
        <v>0.01</v>
      </c>
      <c r="Q402"/>
    </row>
    <row r="403" spans="1:17" x14ac:dyDescent="0.25">
      <c r="A403" s="4">
        <v>44395</v>
      </c>
      <c r="B403" t="s">
        <v>19</v>
      </c>
      <c r="C403" t="s">
        <v>17</v>
      </c>
      <c r="D403" t="s">
        <v>17</v>
      </c>
      <c r="E403">
        <v>304</v>
      </c>
      <c r="F403">
        <v>379</v>
      </c>
      <c r="G403">
        <v>1.42</v>
      </c>
      <c r="H403">
        <v>2</v>
      </c>
      <c r="I403">
        <v>1</v>
      </c>
      <c r="Q403"/>
    </row>
    <row r="404" spans="1:17" x14ac:dyDescent="0.25">
      <c r="A404" s="4">
        <v>44395</v>
      </c>
      <c r="B404" t="s">
        <v>19</v>
      </c>
      <c r="C404" t="s">
        <v>20</v>
      </c>
      <c r="D404" t="s">
        <v>17</v>
      </c>
      <c r="E404">
        <v>304</v>
      </c>
      <c r="F404">
        <v>379</v>
      </c>
      <c r="G404">
        <v>1.42</v>
      </c>
      <c r="H404">
        <v>2</v>
      </c>
      <c r="I404">
        <v>1</v>
      </c>
      <c r="Q404"/>
    </row>
    <row r="405" spans="1:17" hidden="1" x14ac:dyDescent="0.25">
      <c r="A405" s="4">
        <v>44395</v>
      </c>
      <c r="B405" t="s">
        <v>19</v>
      </c>
      <c r="C405" t="s">
        <v>20</v>
      </c>
      <c r="D405" t="s">
        <v>21</v>
      </c>
      <c r="E405">
        <v>304</v>
      </c>
      <c r="F405">
        <v>379</v>
      </c>
      <c r="G405">
        <v>1.42</v>
      </c>
      <c r="H405">
        <v>2</v>
      </c>
      <c r="I405">
        <v>1</v>
      </c>
      <c r="Q405"/>
    </row>
    <row r="406" spans="1:17" hidden="1" x14ac:dyDescent="0.25">
      <c r="A406" s="4">
        <v>44394</v>
      </c>
      <c r="B406" t="s">
        <v>17</v>
      </c>
      <c r="C406" t="s">
        <v>17</v>
      </c>
      <c r="D406" t="s">
        <v>17</v>
      </c>
      <c r="E406">
        <v>37216</v>
      </c>
      <c r="F406">
        <v>49688</v>
      </c>
      <c r="G406">
        <v>192.42</v>
      </c>
      <c r="H406">
        <v>417</v>
      </c>
      <c r="I406">
        <v>332</v>
      </c>
      <c r="J406">
        <v>11</v>
      </c>
      <c r="L406">
        <v>160</v>
      </c>
      <c r="M406">
        <v>14712.51</v>
      </c>
      <c r="N406">
        <v>101</v>
      </c>
      <c r="P406">
        <v>1178.4100000000001</v>
      </c>
      <c r="Q406">
        <v>11</v>
      </c>
    </row>
    <row r="407" spans="1:17" x14ac:dyDescent="0.25">
      <c r="A407" s="4">
        <v>44394</v>
      </c>
      <c r="B407" t="s">
        <v>33</v>
      </c>
      <c r="C407" t="s">
        <v>17</v>
      </c>
      <c r="D407" t="s">
        <v>17</v>
      </c>
      <c r="E407">
        <v>160</v>
      </c>
      <c r="F407">
        <v>270</v>
      </c>
      <c r="G407">
        <v>1.31</v>
      </c>
      <c r="H407">
        <v>1</v>
      </c>
      <c r="I407">
        <v>1</v>
      </c>
      <c r="L407">
        <v>9</v>
      </c>
      <c r="M407">
        <v>1117.0999999999999</v>
      </c>
      <c r="N407">
        <v>3</v>
      </c>
      <c r="Q407"/>
    </row>
    <row r="408" spans="1:17" x14ac:dyDescent="0.25">
      <c r="A408" s="4">
        <v>44394</v>
      </c>
      <c r="B408" t="s">
        <v>33</v>
      </c>
      <c r="C408" t="s">
        <v>20</v>
      </c>
      <c r="D408" t="s">
        <v>17</v>
      </c>
      <c r="E408">
        <v>160</v>
      </c>
      <c r="F408">
        <v>249</v>
      </c>
      <c r="G408">
        <v>1.29</v>
      </c>
      <c r="H408">
        <v>1</v>
      </c>
      <c r="I408">
        <v>1</v>
      </c>
      <c r="L408">
        <v>9</v>
      </c>
      <c r="M408">
        <v>1117.0999999999999</v>
      </c>
      <c r="N408">
        <v>3</v>
      </c>
      <c r="Q408"/>
    </row>
    <row r="409" spans="1:17" hidden="1" x14ac:dyDescent="0.25">
      <c r="A409" s="4">
        <v>44394</v>
      </c>
      <c r="B409" t="s">
        <v>33</v>
      </c>
      <c r="C409" t="s">
        <v>20</v>
      </c>
      <c r="D409" t="s">
        <v>21</v>
      </c>
      <c r="E409">
        <v>160</v>
      </c>
      <c r="F409">
        <v>249</v>
      </c>
      <c r="G409">
        <v>1.29</v>
      </c>
      <c r="H409">
        <v>1</v>
      </c>
      <c r="I409">
        <v>1</v>
      </c>
      <c r="L409">
        <v>9</v>
      </c>
      <c r="M409">
        <v>1117.0999999999999</v>
      </c>
      <c r="N409">
        <v>3</v>
      </c>
      <c r="Q409"/>
    </row>
    <row r="410" spans="1:17" x14ac:dyDescent="0.25">
      <c r="A410" s="4">
        <v>44394</v>
      </c>
      <c r="B410" t="s">
        <v>33</v>
      </c>
      <c r="C410" t="s">
        <v>34</v>
      </c>
      <c r="D410" t="s">
        <v>17</v>
      </c>
      <c r="F410">
        <v>21</v>
      </c>
      <c r="G410">
        <v>0.02</v>
      </c>
      <c r="Q410"/>
    </row>
    <row r="411" spans="1:17" hidden="1" x14ac:dyDescent="0.25">
      <c r="A411" s="4">
        <v>44394</v>
      </c>
      <c r="B411" t="s">
        <v>33</v>
      </c>
      <c r="C411" t="s">
        <v>34</v>
      </c>
      <c r="D411" t="s">
        <v>21</v>
      </c>
      <c r="F411">
        <v>21</v>
      </c>
      <c r="G411">
        <v>0.02</v>
      </c>
      <c r="Q411"/>
    </row>
    <row r="412" spans="1:17" x14ac:dyDescent="0.25">
      <c r="A412" s="4">
        <v>44394</v>
      </c>
      <c r="B412" t="s">
        <v>19</v>
      </c>
      <c r="C412" t="s">
        <v>17</v>
      </c>
      <c r="D412" t="s">
        <v>17</v>
      </c>
      <c r="E412">
        <v>280</v>
      </c>
      <c r="F412">
        <v>380</v>
      </c>
      <c r="G412">
        <v>1.1399999999999999</v>
      </c>
      <c r="H412">
        <v>4</v>
      </c>
      <c r="I412">
        <v>4</v>
      </c>
      <c r="Q412"/>
    </row>
    <row r="413" spans="1:17" x14ac:dyDescent="0.25">
      <c r="A413" s="4">
        <v>44394</v>
      </c>
      <c r="B413" t="s">
        <v>19</v>
      </c>
      <c r="C413" t="s">
        <v>20</v>
      </c>
      <c r="D413" t="s">
        <v>17</v>
      </c>
      <c r="E413">
        <v>280</v>
      </c>
      <c r="F413">
        <v>380</v>
      </c>
      <c r="G413">
        <v>1.1399999999999999</v>
      </c>
      <c r="H413">
        <v>4</v>
      </c>
      <c r="I413">
        <v>4</v>
      </c>
      <c r="Q413"/>
    </row>
    <row r="414" spans="1:17" hidden="1" x14ac:dyDescent="0.25">
      <c r="A414" s="4">
        <v>44394</v>
      </c>
      <c r="B414" t="s">
        <v>19</v>
      </c>
      <c r="C414" t="s">
        <v>20</v>
      </c>
      <c r="D414" t="s">
        <v>21</v>
      </c>
      <c r="E414">
        <v>280</v>
      </c>
      <c r="F414">
        <v>380</v>
      </c>
      <c r="G414">
        <v>1.1399999999999999</v>
      </c>
      <c r="H414">
        <v>4</v>
      </c>
      <c r="I414">
        <v>4</v>
      </c>
      <c r="Q414"/>
    </row>
    <row r="415" spans="1:17" x14ac:dyDescent="0.25">
      <c r="A415" s="4">
        <v>44394</v>
      </c>
      <c r="B415" t="s">
        <v>22</v>
      </c>
      <c r="C415" t="s">
        <v>17</v>
      </c>
      <c r="D415" t="s">
        <v>17</v>
      </c>
      <c r="E415">
        <v>36912</v>
      </c>
      <c r="F415">
        <v>49038</v>
      </c>
      <c r="G415">
        <v>189.97</v>
      </c>
      <c r="H415">
        <v>412</v>
      </c>
      <c r="I415">
        <v>327</v>
      </c>
      <c r="J415">
        <v>11</v>
      </c>
      <c r="L415">
        <v>151</v>
      </c>
      <c r="M415">
        <v>13595.41</v>
      </c>
      <c r="N415">
        <v>98</v>
      </c>
      <c r="P415">
        <v>1178.4100000000001</v>
      </c>
      <c r="Q415">
        <v>11</v>
      </c>
    </row>
    <row r="416" spans="1:17" x14ac:dyDescent="0.25">
      <c r="A416" s="4">
        <v>44394</v>
      </c>
      <c r="B416" t="s">
        <v>22</v>
      </c>
      <c r="C416" t="s">
        <v>32</v>
      </c>
      <c r="D416" t="s">
        <v>17</v>
      </c>
      <c r="E416">
        <v>64</v>
      </c>
      <c r="F416">
        <v>64</v>
      </c>
      <c r="G416">
        <v>0.5</v>
      </c>
      <c r="H416">
        <v>3</v>
      </c>
      <c r="I416">
        <v>3</v>
      </c>
      <c r="J416">
        <v>2</v>
      </c>
      <c r="L416">
        <v>3</v>
      </c>
      <c r="M416">
        <v>179.6</v>
      </c>
      <c r="N416">
        <v>2</v>
      </c>
      <c r="P416">
        <v>79.8</v>
      </c>
      <c r="Q416">
        <v>2</v>
      </c>
    </row>
    <row r="417" spans="1:17" hidden="1" x14ac:dyDescent="0.25">
      <c r="A417" s="4">
        <v>44394</v>
      </c>
      <c r="B417" t="s">
        <v>22</v>
      </c>
      <c r="C417" t="s">
        <v>32</v>
      </c>
      <c r="D417" t="s">
        <v>21</v>
      </c>
      <c r="E417">
        <v>64</v>
      </c>
      <c r="F417">
        <v>64</v>
      </c>
      <c r="G417">
        <v>0.5</v>
      </c>
      <c r="H417">
        <v>3</v>
      </c>
      <c r="I417">
        <v>3</v>
      </c>
      <c r="J417">
        <v>2</v>
      </c>
      <c r="L417">
        <v>3</v>
      </c>
      <c r="M417">
        <v>179.6</v>
      </c>
      <c r="N417">
        <v>2</v>
      </c>
      <c r="P417">
        <v>79.8</v>
      </c>
      <c r="Q417">
        <v>2</v>
      </c>
    </row>
    <row r="418" spans="1:17" x14ac:dyDescent="0.25">
      <c r="A418" s="4">
        <v>44394</v>
      </c>
      <c r="B418" t="s">
        <v>22</v>
      </c>
      <c r="C418" t="s">
        <v>20</v>
      </c>
      <c r="D418" t="s">
        <v>17</v>
      </c>
      <c r="E418">
        <v>27224</v>
      </c>
      <c r="F418">
        <v>38172</v>
      </c>
      <c r="G418">
        <v>169.25</v>
      </c>
      <c r="H418">
        <v>375</v>
      </c>
      <c r="I418">
        <v>294</v>
      </c>
      <c r="J418">
        <v>8</v>
      </c>
      <c r="L418">
        <v>145</v>
      </c>
      <c r="M418">
        <v>13136.31</v>
      </c>
      <c r="N418">
        <v>94</v>
      </c>
      <c r="P418">
        <v>949.01</v>
      </c>
      <c r="Q418">
        <v>8</v>
      </c>
    </row>
    <row r="419" spans="1:17" hidden="1" x14ac:dyDescent="0.25">
      <c r="A419" s="4">
        <v>44394</v>
      </c>
      <c r="B419" t="s">
        <v>22</v>
      </c>
      <c r="C419" t="s">
        <v>20</v>
      </c>
      <c r="D419" t="s">
        <v>21</v>
      </c>
      <c r="E419">
        <v>14232</v>
      </c>
      <c r="F419">
        <v>21074</v>
      </c>
      <c r="G419">
        <v>81.63</v>
      </c>
      <c r="H419">
        <v>212</v>
      </c>
      <c r="I419">
        <v>145</v>
      </c>
      <c r="J419">
        <v>2</v>
      </c>
      <c r="L419">
        <v>83</v>
      </c>
      <c r="M419">
        <v>7999.71</v>
      </c>
      <c r="N419">
        <v>54</v>
      </c>
      <c r="P419">
        <v>220.61</v>
      </c>
      <c r="Q419">
        <v>2</v>
      </c>
    </row>
    <row r="420" spans="1:17" hidden="1" x14ac:dyDescent="0.25">
      <c r="A420" s="4">
        <v>44394</v>
      </c>
      <c r="B420" t="s">
        <v>22</v>
      </c>
      <c r="C420" t="s">
        <v>20</v>
      </c>
      <c r="D420" t="s">
        <v>25</v>
      </c>
      <c r="E420">
        <v>16312</v>
      </c>
      <c r="F420">
        <v>17098</v>
      </c>
      <c r="G420">
        <v>87.62</v>
      </c>
      <c r="H420">
        <v>163</v>
      </c>
      <c r="I420">
        <v>149</v>
      </c>
      <c r="J420">
        <v>6</v>
      </c>
      <c r="L420">
        <v>62</v>
      </c>
      <c r="M420">
        <v>5136.6000000000004</v>
      </c>
      <c r="N420">
        <v>40</v>
      </c>
      <c r="P420">
        <v>728.4</v>
      </c>
      <c r="Q420">
        <v>6</v>
      </c>
    </row>
    <row r="421" spans="1:17" x14ac:dyDescent="0.25">
      <c r="A421" s="4">
        <v>44394</v>
      </c>
      <c r="B421" t="s">
        <v>22</v>
      </c>
      <c r="C421" t="s">
        <v>24</v>
      </c>
      <c r="D421" t="s">
        <v>17</v>
      </c>
      <c r="E421">
        <v>1800</v>
      </c>
      <c r="F421">
        <v>1901</v>
      </c>
      <c r="G421">
        <v>4.17</v>
      </c>
      <c r="H421">
        <v>12</v>
      </c>
      <c r="I421">
        <v>11</v>
      </c>
      <c r="J421">
        <v>1</v>
      </c>
      <c r="P421">
        <v>149.6</v>
      </c>
      <c r="Q421">
        <v>1</v>
      </c>
    </row>
    <row r="422" spans="1:17" hidden="1" x14ac:dyDescent="0.25">
      <c r="A422" s="4">
        <v>44394</v>
      </c>
      <c r="B422" t="s">
        <v>22</v>
      </c>
      <c r="C422" t="s">
        <v>24</v>
      </c>
      <c r="D422" t="s">
        <v>25</v>
      </c>
      <c r="E422">
        <v>1800</v>
      </c>
      <c r="F422">
        <v>1901</v>
      </c>
      <c r="G422">
        <v>4.17</v>
      </c>
      <c r="H422">
        <v>12</v>
      </c>
      <c r="I422">
        <v>11</v>
      </c>
      <c r="J422">
        <v>1</v>
      </c>
      <c r="P422">
        <v>149.6</v>
      </c>
      <c r="Q422">
        <v>1</v>
      </c>
    </row>
    <row r="423" spans="1:17" x14ac:dyDescent="0.25">
      <c r="A423" s="4">
        <v>44394</v>
      </c>
      <c r="B423" t="s">
        <v>22</v>
      </c>
      <c r="C423" t="s">
        <v>27</v>
      </c>
      <c r="D423" t="s">
        <v>17</v>
      </c>
      <c r="E423">
        <v>995</v>
      </c>
      <c r="F423">
        <v>995</v>
      </c>
      <c r="G423">
        <v>2.12</v>
      </c>
      <c r="H423">
        <v>3</v>
      </c>
      <c r="I423">
        <v>2</v>
      </c>
      <c r="L423">
        <v>3</v>
      </c>
      <c r="M423">
        <v>279.5</v>
      </c>
      <c r="N423">
        <v>2</v>
      </c>
      <c r="Q423"/>
    </row>
    <row r="424" spans="1:17" hidden="1" x14ac:dyDescent="0.25">
      <c r="A424" s="4">
        <v>44394</v>
      </c>
      <c r="B424" t="s">
        <v>22</v>
      </c>
      <c r="C424" t="s">
        <v>27</v>
      </c>
      <c r="D424" t="s">
        <v>21</v>
      </c>
      <c r="E424">
        <v>995</v>
      </c>
      <c r="F424">
        <v>995</v>
      </c>
      <c r="G424">
        <v>2.12</v>
      </c>
      <c r="H424">
        <v>3</v>
      </c>
      <c r="I424">
        <v>2</v>
      </c>
      <c r="L424">
        <v>3</v>
      </c>
      <c r="M424">
        <v>279.5</v>
      </c>
      <c r="N424">
        <v>2</v>
      </c>
      <c r="Q424"/>
    </row>
    <row r="425" spans="1:17" x14ac:dyDescent="0.25">
      <c r="A425" s="4">
        <v>44394</v>
      </c>
      <c r="B425" t="s">
        <v>22</v>
      </c>
      <c r="C425" t="s">
        <v>26</v>
      </c>
      <c r="D425" t="s">
        <v>17</v>
      </c>
      <c r="E425">
        <v>7849</v>
      </c>
      <c r="F425">
        <v>7849</v>
      </c>
      <c r="G425">
        <v>13.72</v>
      </c>
      <c r="H425">
        <v>19</v>
      </c>
      <c r="I425">
        <v>17</v>
      </c>
      <c r="Q425"/>
    </row>
    <row r="426" spans="1:17" hidden="1" x14ac:dyDescent="0.25">
      <c r="A426" s="4">
        <v>44394</v>
      </c>
      <c r="B426" t="s">
        <v>22</v>
      </c>
      <c r="C426" t="s">
        <v>26</v>
      </c>
      <c r="D426" t="s">
        <v>25</v>
      </c>
      <c r="E426">
        <v>7849</v>
      </c>
      <c r="F426">
        <v>7849</v>
      </c>
      <c r="G426">
        <v>13.72</v>
      </c>
      <c r="H426">
        <v>19</v>
      </c>
      <c r="I426">
        <v>17</v>
      </c>
      <c r="Q426"/>
    </row>
    <row r="427" spans="1:17" x14ac:dyDescent="0.25">
      <c r="A427" s="4">
        <v>44394</v>
      </c>
      <c r="B427" t="s">
        <v>22</v>
      </c>
      <c r="C427" t="s">
        <v>35</v>
      </c>
      <c r="D427" t="s">
        <v>17</v>
      </c>
      <c r="E427">
        <v>2</v>
      </c>
      <c r="F427">
        <v>2</v>
      </c>
      <c r="G427">
        <v>0.02</v>
      </c>
      <c r="Q427"/>
    </row>
    <row r="428" spans="1:17" hidden="1" x14ac:dyDescent="0.25">
      <c r="A428" s="4">
        <v>44394</v>
      </c>
      <c r="B428" t="s">
        <v>22</v>
      </c>
      <c r="C428" t="s">
        <v>35</v>
      </c>
      <c r="D428" t="s">
        <v>29</v>
      </c>
      <c r="E428">
        <v>2</v>
      </c>
      <c r="F428">
        <v>2</v>
      </c>
      <c r="G428">
        <v>0.02</v>
      </c>
      <c r="Q428"/>
    </row>
    <row r="429" spans="1:17" x14ac:dyDescent="0.25">
      <c r="A429" s="4">
        <v>44394</v>
      </c>
      <c r="B429" t="s">
        <v>22</v>
      </c>
      <c r="C429" t="s">
        <v>30</v>
      </c>
      <c r="D429" t="s">
        <v>17</v>
      </c>
      <c r="E429">
        <v>3</v>
      </c>
      <c r="F429">
        <v>3</v>
      </c>
      <c r="G429">
        <v>0.02</v>
      </c>
      <c r="Q429"/>
    </row>
    <row r="430" spans="1:17" hidden="1" x14ac:dyDescent="0.25">
      <c r="A430" s="4">
        <v>44394</v>
      </c>
      <c r="B430" t="s">
        <v>22</v>
      </c>
      <c r="C430" t="s">
        <v>30</v>
      </c>
      <c r="D430" t="s">
        <v>21</v>
      </c>
      <c r="E430">
        <v>3</v>
      </c>
      <c r="F430">
        <v>3</v>
      </c>
      <c r="G430">
        <v>0.02</v>
      </c>
      <c r="Q430"/>
    </row>
    <row r="431" spans="1:17" x14ac:dyDescent="0.25">
      <c r="A431" s="4">
        <v>44394</v>
      </c>
      <c r="B431" t="s">
        <v>22</v>
      </c>
      <c r="C431" t="s">
        <v>23</v>
      </c>
      <c r="D431" t="s">
        <v>17</v>
      </c>
      <c r="E431">
        <v>16</v>
      </c>
      <c r="F431">
        <v>24</v>
      </c>
      <c r="G431">
        <v>0.11</v>
      </c>
      <c r="Q431"/>
    </row>
    <row r="432" spans="1:17" hidden="1" x14ac:dyDescent="0.25">
      <c r="A432" s="4">
        <v>44394</v>
      </c>
      <c r="B432" t="s">
        <v>22</v>
      </c>
      <c r="C432" t="s">
        <v>23</v>
      </c>
      <c r="D432" t="s">
        <v>21</v>
      </c>
      <c r="E432">
        <v>16</v>
      </c>
      <c r="F432">
        <v>24</v>
      </c>
      <c r="G432">
        <v>0.11</v>
      </c>
      <c r="Q432"/>
    </row>
    <row r="433" spans="1:17" x14ac:dyDescent="0.25">
      <c r="A433" s="4">
        <v>44394</v>
      </c>
      <c r="B433" t="s">
        <v>22</v>
      </c>
      <c r="C433" t="s">
        <v>31</v>
      </c>
      <c r="D433" t="s">
        <v>17</v>
      </c>
      <c r="F433">
        <v>12</v>
      </c>
      <c r="G433">
        <v>0.02</v>
      </c>
      <c r="Q433"/>
    </row>
    <row r="434" spans="1:17" hidden="1" x14ac:dyDescent="0.25">
      <c r="A434" s="4">
        <v>44394</v>
      </c>
      <c r="B434" t="s">
        <v>22</v>
      </c>
      <c r="C434" t="s">
        <v>31</v>
      </c>
      <c r="D434" t="s">
        <v>21</v>
      </c>
      <c r="F434">
        <v>12</v>
      </c>
      <c r="G434">
        <v>0.02</v>
      </c>
      <c r="Q434"/>
    </row>
    <row r="435" spans="1:17" x14ac:dyDescent="0.25">
      <c r="A435" s="4">
        <v>44394</v>
      </c>
      <c r="B435" t="s">
        <v>22</v>
      </c>
      <c r="C435" t="s">
        <v>28</v>
      </c>
      <c r="D435" t="s">
        <v>17</v>
      </c>
      <c r="E435">
        <v>16</v>
      </c>
      <c r="F435">
        <v>16</v>
      </c>
      <c r="G435">
        <v>0.04</v>
      </c>
      <c r="Q435"/>
    </row>
    <row r="436" spans="1:17" hidden="1" x14ac:dyDescent="0.25">
      <c r="A436" s="4">
        <v>44394</v>
      </c>
      <c r="B436" t="s">
        <v>22</v>
      </c>
      <c r="C436" t="s">
        <v>28</v>
      </c>
      <c r="D436" t="s">
        <v>29</v>
      </c>
      <c r="E436">
        <v>16</v>
      </c>
      <c r="F436">
        <v>16</v>
      </c>
      <c r="G436">
        <v>0.04</v>
      </c>
      <c r="Q436"/>
    </row>
    <row r="437" spans="1:17" hidden="1" x14ac:dyDescent="0.25">
      <c r="A437" s="4">
        <v>44393</v>
      </c>
      <c r="B437" t="s">
        <v>17</v>
      </c>
      <c r="C437" t="s">
        <v>17</v>
      </c>
      <c r="D437" t="s">
        <v>17</v>
      </c>
      <c r="E437">
        <v>34424</v>
      </c>
      <c r="F437">
        <v>48901</v>
      </c>
      <c r="G437">
        <v>207.95</v>
      </c>
      <c r="H437">
        <v>528</v>
      </c>
      <c r="I437">
        <v>406</v>
      </c>
      <c r="J437">
        <v>12</v>
      </c>
      <c r="L437">
        <v>192</v>
      </c>
      <c r="M437">
        <v>21953.599999999999</v>
      </c>
      <c r="N437">
        <v>117</v>
      </c>
      <c r="P437">
        <v>1606</v>
      </c>
      <c r="Q437">
        <v>12</v>
      </c>
    </row>
    <row r="438" spans="1:17" x14ac:dyDescent="0.25">
      <c r="A438" s="4">
        <v>44393</v>
      </c>
      <c r="B438" t="s">
        <v>22</v>
      </c>
      <c r="C438" t="s">
        <v>17</v>
      </c>
      <c r="D438" t="s">
        <v>17</v>
      </c>
      <c r="E438">
        <v>34032</v>
      </c>
      <c r="F438">
        <v>48202</v>
      </c>
      <c r="G438">
        <v>204.79</v>
      </c>
      <c r="H438">
        <v>523</v>
      </c>
      <c r="I438">
        <v>403</v>
      </c>
      <c r="J438">
        <v>12</v>
      </c>
      <c r="L438">
        <v>189</v>
      </c>
      <c r="M438">
        <v>21684.400000000001</v>
      </c>
      <c r="N438">
        <v>115</v>
      </c>
      <c r="P438">
        <v>1606</v>
      </c>
      <c r="Q438">
        <v>12</v>
      </c>
    </row>
    <row r="439" spans="1:17" x14ac:dyDescent="0.25">
      <c r="A439" s="4">
        <v>44393</v>
      </c>
      <c r="B439" t="s">
        <v>22</v>
      </c>
      <c r="C439" t="s">
        <v>24</v>
      </c>
      <c r="D439" t="s">
        <v>17</v>
      </c>
      <c r="E439">
        <v>856</v>
      </c>
      <c r="F439">
        <v>903</v>
      </c>
      <c r="G439">
        <v>2.5299999999999998</v>
      </c>
      <c r="H439">
        <v>4</v>
      </c>
      <c r="I439">
        <v>4</v>
      </c>
      <c r="J439">
        <v>2</v>
      </c>
      <c r="L439">
        <v>8</v>
      </c>
      <c r="M439">
        <v>648</v>
      </c>
      <c r="N439">
        <v>4</v>
      </c>
      <c r="P439">
        <v>299.2</v>
      </c>
      <c r="Q439">
        <v>2</v>
      </c>
    </row>
    <row r="440" spans="1:17" hidden="1" x14ac:dyDescent="0.25">
      <c r="A440" s="4">
        <v>44393</v>
      </c>
      <c r="B440" t="s">
        <v>22</v>
      </c>
      <c r="C440" t="s">
        <v>24</v>
      </c>
      <c r="D440" t="s">
        <v>25</v>
      </c>
      <c r="E440">
        <v>856</v>
      </c>
      <c r="F440">
        <v>903</v>
      </c>
      <c r="G440">
        <v>2.5299999999999998</v>
      </c>
      <c r="H440">
        <v>4</v>
      </c>
      <c r="I440">
        <v>4</v>
      </c>
      <c r="J440">
        <v>2</v>
      </c>
      <c r="L440">
        <v>8</v>
      </c>
      <c r="M440">
        <v>648</v>
      </c>
      <c r="N440">
        <v>4</v>
      </c>
      <c r="P440">
        <v>299.2</v>
      </c>
      <c r="Q440">
        <v>2</v>
      </c>
    </row>
    <row r="441" spans="1:17" x14ac:dyDescent="0.25">
      <c r="A441" s="4">
        <v>44393</v>
      </c>
      <c r="B441" t="s">
        <v>22</v>
      </c>
      <c r="C441" t="s">
        <v>20</v>
      </c>
      <c r="D441" t="s">
        <v>17</v>
      </c>
      <c r="E441">
        <v>26792</v>
      </c>
      <c r="F441">
        <v>39493</v>
      </c>
      <c r="G441">
        <v>190.11</v>
      </c>
      <c r="H441">
        <v>498</v>
      </c>
      <c r="I441">
        <v>382</v>
      </c>
      <c r="J441">
        <v>7</v>
      </c>
      <c r="L441">
        <v>170</v>
      </c>
      <c r="M441">
        <v>19530.7</v>
      </c>
      <c r="N441">
        <v>104</v>
      </c>
      <c r="P441">
        <v>889.4</v>
      </c>
      <c r="Q441">
        <v>7</v>
      </c>
    </row>
    <row r="442" spans="1:17" hidden="1" x14ac:dyDescent="0.25">
      <c r="A442" s="4">
        <v>44393</v>
      </c>
      <c r="B442" t="s">
        <v>22</v>
      </c>
      <c r="C442" t="s">
        <v>20</v>
      </c>
      <c r="D442" t="s">
        <v>21</v>
      </c>
      <c r="E442">
        <v>18312</v>
      </c>
      <c r="F442">
        <v>26679</v>
      </c>
      <c r="G442">
        <v>123.47</v>
      </c>
      <c r="H442">
        <v>374</v>
      </c>
      <c r="I442">
        <v>271</v>
      </c>
      <c r="J442">
        <v>6</v>
      </c>
      <c r="L442">
        <v>120</v>
      </c>
      <c r="M442">
        <v>14515.2</v>
      </c>
      <c r="N442">
        <v>72</v>
      </c>
      <c r="P442">
        <v>739.7</v>
      </c>
      <c r="Q442">
        <v>6</v>
      </c>
    </row>
    <row r="443" spans="1:17" hidden="1" x14ac:dyDescent="0.25">
      <c r="A443" s="4">
        <v>44393</v>
      </c>
      <c r="B443" t="s">
        <v>22</v>
      </c>
      <c r="C443" t="s">
        <v>20</v>
      </c>
      <c r="D443" t="s">
        <v>25</v>
      </c>
      <c r="E443">
        <v>11712</v>
      </c>
      <c r="F443">
        <v>12814</v>
      </c>
      <c r="G443">
        <v>66.64</v>
      </c>
      <c r="H443">
        <v>124</v>
      </c>
      <c r="I443">
        <v>111</v>
      </c>
      <c r="J443">
        <v>1</v>
      </c>
      <c r="L443">
        <v>50</v>
      </c>
      <c r="M443">
        <v>5015.5</v>
      </c>
      <c r="N443">
        <v>32</v>
      </c>
      <c r="P443">
        <v>149.69999999999999</v>
      </c>
      <c r="Q443">
        <v>1</v>
      </c>
    </row>
    <row r="444" spans="1:17" x14ac:dyDescent="0.25">
      <c r="A444" s="4">
        <v>44393</v>
      </c>
      <c r="B444" t="s">
        <v>22</v>
      </c>
      <c r="C444" t="s">
        <v>26</v>
      </c>
      <c r="D444" t="s">
        <v>17</v>
      </c>
      <c r="E444">
        <v>6296</v>
      </c>
      <c r="F444">
        <v>6379</v>
      </c>
      <c r="G444">
        <v>8.11</v>
      </c>
      <c r="H444">
        <v>14</v>
      </c>
      <c r="I444">
        <v>11</v>
      </c>
      <c r="J444">
        <v>2</v>
      </c>
      <c r="P444">
        <v>198</v>
      </c>
      <c r="Q444">
        <v>2</v>
      </c>
    </row>
    <row r="445" spans="1:17" hidden="1" x14ac:dyDescent="0.25">
      <c r="A445" s="4">
        <v>44393</v>
      </c>
      <c r="B445" t="s">
        <v>22</v>
      </c>
      <c r="C445" t="s">
        <v>26</v>
      </c>
      <c r="D445" t="s">
        <v>25</v>
      </c>
      <c r="E445">
        <v>6296</v>
      </c>
      <c r="F445">
        <v>6379</v>
      </c>
      <c r="G445">
        <v>8.11</v>
      </c>
      <c r="H445">
        <v>14</v>
      </c>
      <c r="I445">
        <v>11</v>
      </c>
      <c r="J445">
        <v>2</v>
      </c>
      <c r="P445">
        <v>198</v>
      </c>
      <c r="Q445">
        <v>2</v>
      </c>
    </row>
    <row r="446" spans="1:17" x14ac:dyDescent="0.25">
      <c r="A446" s="4">
        <v>44393</v>
      </c>
      <c r="B446" t="s">
        <v>22</v>
      </c>
      <c r="C446" t="s">
        <v>30</v>
      </c>
      <c r="D446" t="s">
        <v>17</v>
      </c>
      <c r="F446">
        <v>2</v>
      </c>
      <c r="G446">
        <v>0.02</v>
      </c>
      <c r="H446">
        <v>1</v>
      </c>
      <c r="I446">
        <v>1</v>
      </c>
      <c r="Q446"/>
    </row>
    <row r="447" spans="1:17" hidden="1" x14ac:dyDescent="0.25">
      <c r="A447" s="4">
        <v>44393</v>
      </c>
      <c r="B447" t="s">
        <v>22</v>
      </c>
      <c r="C447" t="s">
        <v>30</v>
      </c>
      <c r="D447" t="s">
        <v>21</v>
      </c>
      <c r="F447">
        <v>2</v>
      </c>
      <c r="G447">
        <v>0.02</v>
      </c>
      <c r="H447">
        <v>1</v>
      </c>
      <c r="I447">
        <v>1</v>
      </c>
      <c r="Q447"/>
    </row>
    <row r="448" spans="1:17" x14ac:dyDescent="0.25">
      <c r="A448" s="4">
        <v>44393</v>
      </c>
      <c r="B448" t="s">
        <v>22</v>
      </c>
      <c r="C448" t="s">
        <v>27</v>
      </c>
      <c r="D448" t="s">
        <v>17</v>
      </c>
      <c r="E448">
        <v>1152</v>
      </c>
      <c r="F448">
        <v>1309</v>
      </c>
      <c r="G448">
        <v>3.51</v>
      </c>
      <c r="H448">
        <v>6</v>
      </c>
      <c r="I448">
        <v>5</v>
      </c>
      <c r="J448">
        <v>1</v>
      </c>
      <c r="L448">
        <v>11</v>
      </c>
      <c r="M448">
        <v>1505.7</v>
      </c>
      <c r="N448">
        <v>7</v>
      </c>
      <c r="P448">
        <v>219.4</v>
      </c>
      <c r="Q448">
        <v>1</v>
      </c>
    </row>
    <row r="449" spans="1:17" hidden="1" x14ac:dyDescent="0.25">
      <c r="A449" s="4">
        <v>44393</v>
      </c>
      <c r="B449" t="s">
        <v>22</v>
      </c>
      <c r="C449" t="s">
        <v>27</v>
      </c>
      <c r="D449" t="s">
        <v>21</v>
      </c>
      <c r="E449">
        <v>1152</v>
      </c>
      <c r="F449">
        <v>1309</v>
      </c>
      <c r="G449">
        <v>3.51</v>
      </c>
      <c r="H449">
        <v>6</v>
      </c>
      <c r="I449">
        <v>5</v>
      </c>
      <c r="J449">
        <v>1</v>
      </c>
      <c r="L449">
        <v>11</v>
      </c>
      <c r="M449">
        <v>1505.7</v>
      </c>
      <c r="N449">
        <v>7</v>
      </c>
      <c r="P449">
        <v>219.4</v>
      </c>
      <c r="Q449">
        <v>1</v>
      </c>
    </row>
    <row r="450" spans="1:17" x14ac:dyDescent="0.25">
      <c r="A450" s="4">
        <v>44393</v>
      </c>
      <c r="B450" t="s">
        <v>22</v>
      </c>
      <c r="C450" t="s">
        <v>28</v>
      </c>
      <c r="D450" t="s">
        <v>17</v>
      </c>
      <c r="E450">
        <v>8</v>
      </c>
      <c r="F450">
        <v>19</v>
      </c>
      <c r="G450">
        <v>0.04</v>
      </c>
      <c r="Q450"/>
    </row>
    <row r="451" spans="1:17" hidden="1" x14ac:dyDescent="0.25">
      <c r="A451" s="4">
        <v>44393</v>
      </c>
      <c r="B451" t="s">
        <v>22</v>
      </c>
      <c r="C451" t="s">
        <v>28</v>
      </c>
      <c r="D451" t="s">
        <v>29</v>
      </c>
      <c r="E451">
        <v>8</v>
      </c>
      <c r="F451">
        <v>19</v>
      </c>
      <c r="G451">
        <v>0.04</v>
      </c>
      <c r="Q451"/>
    </row>
    <row r="452" spans="1:17" x14ac:dyDescent="0.25">
      <c r="A452" s="4">
        <v>44393</v>
      </c>
      <c r="B452" t="s">
        <v>22</v>
      </c>
      <c r="C452" t="s">
        <v>35</v>
      </c>
      <c r="D452" t="s">
        <v>17</v>
      </c>
      <c r="F452">
        <v>4</v>
      </c>
      <c r="G452">
        <v>0.02</v>
      </c>
      <c r="Q452"/>
    </row>
    <row r="453" spans="1:17" hidden="1" x14ac:dyDescent="0.25">
      <c r="A453" s="4">
        <v>44393</v>
      </c>
      <c r="B453" t="s">
        <v>22</v>
      </c>
      <c r="C453" t="s">
        <v>35</v>
      </c>
      <c r="D453" t="s">
        <v>29</v>
      </c>
      <c r="F453">
        <v>4</v>
      </c>
      <c r="G453">
        <v>0.02</v>
      </c>
      <c r="Q453"/>
    </row>
    <row r="454" spans="1:17" x14ac:dyDescent="0.25">
      <c r="A454" s="4">
        <v>44393</v>
      </c>
      <c r="B454" t="s">
        <v>22</v>
      </c>
      <c r="C454" t="s">
        <v>32</v>
      </c>
      <c r="D454" t="s">
        <v>17</v>
      </c>
      <c r="E454">
        <v>17</v>
      </c>
      <c r="F454">
        <v>17</v>
      </c>
      <c r="G454">
        <v>0.15</v>
      </c>
      <c r="Q454"/>
    </row>
    <row r="455" spans="1:17" hidden="1" x14ac:dyDescent="0.25">
      <c r="A455" s="4">
        <v>44393</v>
      </c>
      <c r="B455" t="s">
        <v>22</v>
      </c>
      <c r="C455" t="s">
        <v>32</v>
      </c>
      <c r="D455" t="s">
        <v>21</v>
      </c>
      <c r="E455">
        <v>17</v>
      </c>
      <c r="F455">
        <v>17</v>
      </c>
      <c r="G455">
        <v>0.15</v>
      </c>
      <c r="Q455"/>
    </row>
    <row r="456" spans="1:17" x14ac:dyDescent="0.25">
      <c r="A456" s="4">
        <v>44393</v>
      </c>
      <c r="B456" t="s">
        <v>22</v>
      </c>
      <c r="C456" t="s">
        <v>31</v>
      </c>
      <c r="D456" t="s">
        <v>17</v>
      </c>
      <c r="E456">
        <v>14</v>
      </c>
      <c r="F456">
        <v>14</v>
      </c>
      <c r="G456">
        <v>0.04</v>
      </c>
      <c r="Q456"/>
    </row>
    <row r="457" spans="1:17" hidden="1" x14ac:dyDescent="0.25">
      <c r="A457" s="4">
        <v>44393</v>
      </c>
      <c r="B457" t="s">
        <v>22</v>
      </c>
      <c r="C457" t="s">
        <v>31</v>
      </c>
      <c r="D457" t="s">
        <v>21</v>
      </c>
      <c r="E457">
        <v>14</v>
      </c>
      <c r="F457">
        <v>14</v>
      </c>
      <c r="G457">
        <v>0.04</v>
      </c>
      <c r="Q457"/>
    </row>
    <row r="458" spans="1:17" x14ac:dyDescent="0.25">
      <c r="A458" s="4">
        <v>44393</v>
      </c>
      <c r="B458" t="s">
        <v>22</v>
      </c>
      <c r="C458" t="s">
        <v>23</v>
      </c>
      <c r="D458" t="s">
        <v>17</v>
      </c>
      <c r="E458">
        <v>16</v>
      </c>
      <c r="F458">
        <v>62</v>
      </c>
      <c r="G458">
        <v>0.26</v>
      </c>
      <c r="Q458"/>
    </row>
    <row r="459" spans="1:17" hidden="1" x14ac:dyDescent="0.25">
      <c r="A459" s="4">
        <v>44393</v>
      </c>
      <c r="B459" t="s">
        <v>22</v>
      </c>
      <c r="C459" t="s">
        <v>23</v>
      </c>
      <c r="D459" t="s">
        <v>21</v>
      </c>
      <c r="E459">
        <v>16</v>
      </c>
      <c r="F459">
        <v>62</v>
      </c>
      <c r="G459">
        <v>0.26</v>
      </c>
      <c r="Q459"/>
    </row>
    <row r="460" spans="1:17" x14ac:dyDescent="0.25">
      <c r="A460" s="4">
        <v>44393</v>
      </c>
      <c r="B460" t="s">
        <v>19</v>
      </c>
      <c r="C460" t="s">
        <v>17</v>
      </c>
      <c r="D460" t="s">
        <v>17</v>
      </c>
      <c r="E460">
        <v>296</v>
      </c>
      <c r="F460">
        <v>433</v>
      </c>
      <c r="G460">
        <v>1.57</v>
      </c>
      <c r="H460">
        <v>2</v>
      </c>
      <c r="Q460"/>
    </row>
    <row r="461" spans="1:17" x14ac:dyDescent="0.25">
      <c r="A461" s="4">
        <v>44393</v>
      </c>
      <c r="B461" t="s">
        <v>19</v>
      </c>
      <c r="C461" t="s">
        <v>20</v>
      </c>
      <c r="D461" t="s">
        <v>17</v>
      </c>
      <c r="E461">
        <v>296</v>
      </c>
      <c r="F461">
        <v>433</v>
      </c>
      <c r="G461">
        <v>1.57</v>
      </c>
      <c r="H461">
        <v>2</v>
      </c>
      <c r="Q461"/>
    </row>
    <row r="462" spans="1:17" hidden="1" x14ac:dyDescent="0.25">
      <c r="A462" s="4">
        <v>44393</v>
      </c>
      <c r="B462" t="s">
        <v>19</v>
      </c>
      <c r="C462" t="s">
        <v>20</v>
      </c>
      <c r="D462" t="s">
        <v>21</v>
      </c>
      <c r="E462">
        <v>296</v>
      </c>
      <c r="F462">
        <v>433</v>
      </c>
      <c r="G462">
        <v>1.57</v>
      </c>
      <c r="H462">
        <v>2</v>
      </c>
      <c r="Q462"/>
    </row>
    <row r="463" spans="1:17" x14ac:dyDescent="0.25">
      <c r="A463" s="4">
        <v>44393</v>
      </c>
      <c r="B463" t="s">
        <v>33</v>
      </c>
      <c r="C463" t="s">
        <v>17</v>
      </c>
      <c r="D463" t="s">
        <v>17</v>
      </c>
      <c r="E463">
        <v>216</v>
      </c>
      <c r="F463">
        <v>266</v>
      </c>
      <c r="G463">
        <v>1.59</v>
      </c>
      <c r="H463">
        <v>3</v>
      </c>
      <c r="I463">
        <v>3</v>
      </c>
      <c r="L463">
        <v>3</v>
      </c>
      <c r="M463">
        <v>269.2</v>
      </c>
      <c r="N463">
        <v>2</v>
      </c>
      <c r="Q463"/>
    </row>
    <row r="464" spans="1:17" x14ac:dyDescent="0.25">
      <c r="A464" s="4">
        <v>44393</v>
      </c>
      <c r="B464" t="s">
        <v>33</v>
      </c>
      <c r="C464" t="s">
        <v>20</v>
      </c>
      <c r="D464" t="s">
        <v>17</v>
      </c>
      <c r="E464">
        <v>216</v>
      </c>
      <c r="F464">
        <v>257</v>
      </c>
      <c r="G464">
        <v>1.58</v>
      </c>
      <c r="H464">
        <v>3</v>
      </c>
      <c r="I464">
        <v>3</v>
      </c>
      <c r="L464">
        <v>3</v>
      </c>
      <c r="M464">
        <v>269.2</v>
      </c>
      <c r="N464">
        <v>2</v>
      </c>
      <c r="Q464"/>
    </row>
    <row r="465" spans="1:17" hidden="1" x14ac:dyDescent="0.25">
      <c r="A465" s="4">
        <v>44393</v>
      </c>
      <c r="B465" t="s">
        <v>33</v>
      </c>
      <c r="C465" t="s">
        <v>20</v>
      </c>
      <c r="D465" t="s">
        <v>21</v>
      </c>
      <c r="E465">
        <v>216</v>
      </c>
      <c r="F465">
        <v>257</v>
      </c>
      <c r="G465">
        <v>1.58</v>
      </c>
      <c r="H465">
        <v>3</v>
      </c>
      <c r="I465">
        <v>3</v>
      </c>
      <c r="L465">
        <v>3</v>
      </c>
      <c r="M465">
        <v>269.2</v>
      </c>
      <c r="N465">
        <v>2</v>
      </c>
      <c r="Q465"/>
    </row>
    <row r="466" spans="1:17" x14ac:dyDescent="0.25">
      <c r="A466" s="4">
        <v>44393</v>
      </c>
      <c r="B466" t="s">
        <v>33</v>
      </c>
      <c r="C466" t="s">
        <v>34</v>
      </c>
      <c r="D466" t="s">
        <v>17</v>
      </c>
      <c r="F466">
        <v>9</v>
      </c>
      <c r="G466">
        <v>0.01</v>
      </c>
      <c r="Q466"/>
    </row>
    <row r="467" spans="1:17" hidden="1" x14ac:dyDescent="0.25">
      <c r="A467" s="4">
        <v>44393</v>
      </c>
      <c r="B467" t="s">
        <v>33</v>
      </c>
      <c r="C467" t="s">
        <v>34</v>
      </c>
      <c r="D467" t="s">
        <v>21</v>
      </c>
      <c r="F467">
        <v>9</v>
      </c>
      <c r="G467">
        <v>0.01</v>
      </c>
      <c r="Q467"/>
    </row>
    <row r="468" spans="1:17" hidden="1" x14ac:dyDescent="0.25">
      <c r="A468" s="4">
        <v>44392</v>
      </c>
      <c r="B468" t="s">
        <v>17</v>
      </c>
      <c r="C468" t="s">
        <v>17</v>
      </c>
      <c r="D468" t="s">
        <v>17</v>
      </c>
      <c r="E468">
        <v>25952</v>
      </c>
      <c r="F468">
        <v>39361</v>
      </c>
      <c r="G468">
        <v>189.6</v>
      </c>
      <c r="H468">
        <v>541</v>
      </c>
      <c r="I468">
        <v>439</v>
      </c>
      <c r="J468">
        <v>15</v>
      </c>
      <c r="L468">
        <v>164</v>
      </c>
      <c r="M468">
        <v>17313.7</v>
      </c>
      <c r="N468">
        <v>101</v>
      </c>
      <c r="P468">
        <v>2004.51</v>
      </c>
      <c r="Q468">
        <v>15</v>
      </c>
    </row>
    <row r="469" spans="1:17" x14ac:dyDescent="0.25">
      <c r="A469" s="4">
        <v>44392</v>
      </c>
      <c r="B469" t="s">
        <v>22</v>
      </c>
      <c r="C469" t="s">
        <v>17</v>
      </c>
      <c r="D469" t="s">
        <v>17</v>
      </c>
      <c r="E469">
        <v>25624</v>
      </c>
      <c r="F469">
        <v>38656</v>
      </c>
      <c r="G469">
        <v>185.07</v>
      </c>
      <c r="H469">
        <v>534</v>
      </c>
      <c r="I469">
        <v>433</v>
      </c>
      <c r="J469">
        <v>14</v>
      </c>
      <c r="L469">
        <v>157</v>
      </c>
      <c r="M469">
        <v>16745</v>
      </c>
      <c r="N469">
        <v>94</v>
      </c>
      <c r="P469">
        <v>1914.61</v>
      </c>
      <c r="Q469">
        <v>14</v>
      </c>
    </row>
    <row r="470" spans="1:17" x14ac:dyDescent="0.25">
      <c r="A470" s="4">
        <v>44392</v>
      </c>
      <c r="B470" t="s">
        <v>22</v>
      </c>
      <c r="C470" t="s">
        <v>32</v>
      </c>
      <c r="D470" t="s">
        <v>17</v>
      </c>
      <c r="E470">
        <v>9</v>
      </c>
      <c r="F470">
        <v>9</v>
      </c>
      <c r="G470">
        <v>0.02</v>
      </c>
      <c r="Q470"/>
    </row>
    <row r="471" spans="1:17" hidden="1" x14ac:dyDescent="0.25">
      <c r="A471" s="4">
        <v>44392</v>
      </c>
      <c r="B471" t="s">
        <v>22</v>
      </c>
      <c r="C471" t="s">
        <v>32</v>
      </c>
      <c r="D471" t="s">
        <v>21</v>
      </c>
      <c r="E471">
        <v>9</v>
      </c>
      <c r="F471">
        <v>9</v>
      </c>
      <c r="G471">
        <v>0.02</v>
      </c>
      <c r="Q471"/>
    </row>
    <row r="472" spans="1:17" x14ac:dyDescent="0.25">
      <c r="A472" s="4">
        <v>44392</v>
      </c>
      <c r="B472" t="s">
        <v>22</v>
      </c>
      <c r="C472" t="s">
        <v>24</v>
      </c>
      <c r="D472" t="s">
        <v>17</v>
      </c>
      <c r="E472">
        <v>625</v>
      </c>
      <c r="F472">
        <v>625</v>
      </c>
      <c r="G472">
        <v>1.58</v>
      </c>
      <c r="H472">
        <v>3</v>
      </c>
      <c r="I472">
        <v>3</v>
      </c>
      <c r="L472">
        <v>2</v>
      </c>
      <c r="M472">
        <v>99.8</v>
      </c>
      <c r="N472">
        <v>2</v>
      </c>
      <c r="Q472"/>
    </row>
    <row r="473" spans="1:17" hidden="1" x14ac:dyDescent="0.25">
      <c r="A473" s="4">
        <v>44392</v>
      </c>
      <c r="B473" t="s">
        <v>22</v>
      </c>
      <c r="C473" t="s">
        <v>24</v>
      </c>
      <c r="D473" t="s">
        <v>25</v>
      </c>
      <c r="E473">
        <v>625</v>
      </c>
      <c r="F473">
        <v>625</v>
      </c>
      <c r="G473">
        <v>1.58</v>
      </c>
      <c r="H473">
        <v>3</v>
      </c>
      <c r="I473">
        <v>3</v>
      </c>
      <c r="L473">
        <v>2</v>
      </c>
      <c r="M473">
        <v>99.8</v>
      </c>
      <c r="N473">
        <v>2</v>
      </c>
      <c r="Q473"/>
    </row>
    <row r="474" spans="1:17" x14ac:dyDescent="0.25">
      <c r="A474" s="4">
        <v>44392</v>
      </c>
      <c r="B474" t="s">
        <v>22</v>
      </c>
      <c r="C474" t="s">
        <v>23</v>
      </c>
      <c r="D474" t="s">
        <v>17</v>
      </c>
      <c r="E474">
        <v>8</v>
      </c>
      <c r="F474">
        <v>27</v>
      </c>
      <c r="G474">
        <v>0.15</v>
      </c>
      <c r="H474">
        <v>1</v>
      </c>
      <c r="Q474"/>
    </row>
    <row r="475" spans="1:17" hidden="1" x14ac:dyDescent="0.25">
      <c r="A475" s="4">
        <v>44392</v>
      </c>
      <c r="B475" t="s">
        <v>22</v>
      </c>
      <c r="C475" t="s">
        <v>23</v>
      </c>
      <c r="D475" t="s">
        <v>21</v>
      </c>
      <c r="E475">
        <v>8</v>
      </c>
      <c r="F475">
        <v>27</v>
      </c>
      <c r="G475">
        <v>0.15</v>
      </c>
      <c r="H475">
        <v>1</v>
      </c>
      <c r="Q475"/>
    </row>
    <row r="476" spans="1:17" x14ac:dyDescent="0.25">
      <c r="A476" s="4">
        <v>44392</v>
      </c>
      <c r="B476" t="s">
        <v>22</v>
      </c>
      <c r="C476" t="s">
        <v>35</v>
      </c>
      <c r="D476" t="s">
        <v>17</v>
      </c>
      <c r="F476">
        <v>1</v>
      </c>
      <c r="G476">
        <v>0.02</v>
      </c>
      <c r="Q476"/>
    </row>
    <row r="477" spans="1:17" hidden="1" x14ac:dyDescent="0.25">
      <c r="A477" s="4">
        <v>44392</v>
      </c>
      <c r="B477" t="s">
        <v>22</v>
      </c>
      <c r="C477" t="s">
        <v>35</v>
      </c>
      <c r="D477" t="s">
        <v>29</v>
      </c>
      <c r="F477">
        <v>1</v>
      </c>
      <c r="G477">
        <v>0.02</v>
      </c>
      <c r="Q477"/>
    </row>
    <row r="478" spans="1:17" x14ac:dyDescent="0.25">
      <c r="A478" s="4">
        <v>44392</v>
      </c>
      <c r="B478" t="s">
        <v>22</v>
      </c>
      <c r="C478" t="s">
        <v>26</v>
      </c>
      <c r="D478" t="s">
        <v>17</v>
      </c>
      <c r="E478">
        <v>1760</v>
      </c>
      <c r="F478">
        <v>1946</v>
      </c>
      <c r="G478">
        <v>4.7699999999999996</v>
      </c>
      <c r="H478">
        <v>11</v>
      </c>
      <c r="I478">
        <v>9</v>
      </c>
      <c r="L478">
        <v>1</v>
      </c>
      <c r="M478">
        <v>29.9</v>
      </c>
      <c r="N478">
        <v>1</v>
      </c>
      <c r="Q478"/>
    </row>
    <row r="479" spans="1:17" hidden="1" x14ac:dyDescent="0.25">
      <c r="A479" s="4">
        <v>44392</v>
      </c>
      <c r="B479" t="s">
        <v>22</v>
      </c>
      <c r="C479" t="s">
        <v>26</v>
      </c>
      <c r="D479" t="s">
        <v>25</v>
      </c>
      <c r="E479">
        <v>1760</v>
      </c>
      <c r="F479">
        <v>1946</v>
      </c>
      <c r="G479">
        <v>4.7699999999999996</v>
      </c>
      <c r="H479">
        <v>11</v>
      </c>
      <c r="I479">
        <v>9</v>
      </c>
      <c r="L479">
        <v>1</v>
      </c>
      <c r="M479">
        <v>29.9</v>
      </c>
      <c r="N479">
        <v>1</v>
      </c>
      <c r="Q479"/>
    </row>
    <row r="480" spans="1:17" x14ac:dyDescent="0.25">
      <c r="A480" s="4">
        <v>44392</v>
      </c>
      <c r="B480" t="s">
        <v>22</v>
      </c>
      <c r="C480" t="s">
        <v>20</v>
      </c>
      <c r="D480" t="s">
        <v>17</v>
      </c>
      <c r="E480">
        <v>23104</v>
      </c>
      <c r="F480">
        <v>35108</v>
      </c>
      <c r="G480">
        <v>176.69</v>
      </c>
      <c r="H480">
        <v>512</v>
      </c>
      <c r="I480">
        <v>415</v>
      </c>
      <c r="J480">
        <v>14</v>
      </c>
      <c r="L480">
        <v>153</v>
      </c>
      <c r="M480">
        <v>16565.400000000001</v>
      </c>
      <c r="N480">
        <v>90</v>
      </c>
      <c r="P480">
        <v>1914.61</v>
      </c>
      <c r="Q480">
        <v>14</v>
      </c>
    </row>
    <row r="481" spans="1:17" hidden="1" x14ac:dyDescent="0.25">
      <c r="A481" s="4">
        <v>44392</v>
      </c>
      <c r="B481" t="s">
        <v>22</v>
      </c>
      <c r="C481" t="s">
        <v>20</v>
      </c>
      <c r="D481" t="s">
        <v>25</v>
      </c>
      <c r="E481">
        <v>9552</v>
      </c>
      <c r="F481">
        <v>11019</v>
      </c>
      <c r="G481">
        <v>56.97</v>
      </c>
      <c r="H481">
        <v>125</v>
      </c>
      <c r="I481">
        <v>115</v>
      </c>
      <c r="J481">
        <v>5</v>
      </c>
      <c r="L481">
        <v>59</v>
      </c>
      <c r="M481">
        <v>6045.2</v>
      </c>
      <c r="N481">
        <v>29</v>
      </c>
      <c r="P481">
        <v>718.21</v>
      </c>
      <c r="Q481">
        <v>5</v>
      </c>
    </row>
    <row r="482" spans="1:17" hidden="1" x14ac:dyDescent="0.25">
      <c r="A482" s="4">
        <v>44392</v>
      </c>
      <c r="B482" t="s">
        <v>22</v>
      </c>
      <c r="C482" t="s">
        <v>20</v>
      </c>
      <c r="D482" t="s">
        <v>21</v>
      </c>
      <c r="E482">
        <v>16936</v>
      </c>
      <c r="F482">
        <v>24089</v>
      </c>
      <c r="G482">
        <v>119.72</v>
      </c>
      <c r="H482">
        <v>387</v>
      </c>
      <c r="I482">
        <v>300</v>
      </c>
      <c r="J482">
        <v>9</v>
      </c>
      <c r="L482">
        <v>94</v>
      </c>
      <c r="M482">
        <v>10520.2</v>
      </c>
      <c r="N482">
        <v>61</v>
      </c>
      <c r="P482">
        <v>1196.4000000000001</v>
      </c>
      <c r="Q482">
        <v>9</v>
      </c>
    </row>
    <row r="483" spans="1:17" x14ac:dyDescent="0.25">
      <c r="A483" s="4">
        <v>44392</v>
      </c>
      <c r="B483" t="s">
        <v>22</v>
      </c>
      <c r="C483" t="s">
        <v>27</v>
      </c>
      <c r="D483" t="s">
        <v>17</v>
      </c>
      <c r="E483">
        <v>927</v>
      </c>
      <c r="F483">
        <v>927</v>
      </c>
      <c r="G483">
        <v>1.82</v>
      </c>
      <c r="H483">
        <v>7</v>
      </c>
      <c r="I483">
        <v>6</v>
      </c>
      <c r="L483">
        <v>1</v>
      </c>
      <c r="M483">
        <v>49.9</v>
      </c>
      <c r="N483">
        <v>1</v>
      </c>
      <c r="Q483"/>
    </row>
    <row r="484" spans="1:17" hidden="1" x14ac:dyDescent="0.25">
      <c r="A484" s="4">
        <v>44392</v>
      </c>
      <c r="B484" t="s">
        <v>22</v>
      </c>
      <c r="C484" t="s">
        <v>27</v>
      </c>
      <c r="D484" t="s">
        <v>21</v>
      </c>
      <c r="E484">
        <v>927</v>
      </c>
      <c r="F484">
        <v>927</v>
      </c>
      <c r="G484">
        <v>1.82</v>
      </c>
      <c r="H484">
        <v>7</v>
      </c>
      <c r="I484">
        <v>6</v>
      </c>
      <c r="L484">
        <v>1</v>
      </c>
      <c r="M484">
        <v>49.9</v>
      </c>
      <c r="N484">
        <v>1</v>
      </c>
      <c r="Q484"/>
    </row>
    <row r="485" spans="1:17" x14ac:dyDescent="0.25">
      <c r="A485" s="4">
        <v>44392</v>
      </c>
      <c r="B485" t="s">
        <v>22</v>
      </c>
      <c r="C485" t="s">
        <v>30</v>
      </c>
      <c r="D485" t="s">
        <v>17</v>
      </c>
      <c r="E485">
        <v>2</v>
      </c>
      <c r="F485">
        <v>2</v>
      </c>
      <c r="G485">
        <v>0.01</v>
      </c>
      <c r="Q485"/>
    </row>
    <row r="486" spans="1:17" hidden="1" x14ac:dyDescent="0.25">
      <c r="A486" s="4">
        <v>44392</v>
      </c>
      <c r="B486" t="s">
        <v>22</v>
      </c>
      <c r="C486" t="s">
        <v>30</v>
      </c>
      <c r="D486" t="s">
        <v>21</v>
      </c>
      <c r="E486">
        <v>2</v>
      </c>
      <c r="F486">
        <v>2</v>
      </c>
      <c r="G486">
        <v>0.01</v>
      </c>
      <c r="Q486"/>
    </row>
    <row r="487" spans="1:17" x14ac:dyDescent="0.25">
      <c r="A487" s="4">
        <v>44392</v>
      </c>
      <c r="B487" t="s">
        <v>22</v>
      </c>
      <c r="C487" t="s">
        <v>28</v>
      </c>
      <c r="D487" t="s">
        <v>17</v>
      </c>
      <c r="F487">
        <v>8</v>
      </c>
      <c r="G487">
        <v>0.01</v>
      </c>
      <c r="Q487"/>
    </row>
    <row r="488" spans="1:17" hidden="1" x14ac:dyDescent="0.25">
      <c r="A488" s="4">
        <v>44392</v>
      </c>
      <c r="B488" t="s">
        <v>22</v>
      </c>
      <c r="C488" t="s">
        <v>28</v>
      </c>
      <c r="D488" t="s">
        <v>29</v>
      </c>
      <c r="F488">
        <v>8</v>
      </c>
      <c r="G488">
        <v>0.01</v>
      </c>
      <c r="Q488"/>
    </row>
    <row r="489" spans="1:17" x14ac:dyDescent="0.25">
      <c r="A489" s="4">
        <v>44392</v>
      </c>
      <c r="B489" t="s">
        <v>22</v>
      </c>
      <c r="C489" t="s">
        <v>31</v>
      </c>
      <c r="D489" t="s">
        <v>17</v>
      </c>
      <c r="E489">
        <v>3</v>
      </c>
      <c r="F489">
        <v>3</v>
      </c>
      <c r="Q489"/>
    </row>
    <row r="490" spans="1:17" hidden="1" x14ac:dyDescent="0.25">
      <c r="A490" s="4">
        <v>44392</v>
      </c>
      <c r="B490" t="s">
        <v>22</v>
      </c>
      <c r="C490" t="s">
        <v>31</v>
      </c>
      <c r="D490" t="s">
        <v>21</v>
      </c>
      <c r="E490">
        <v>3</v>
      </c>
      <c r="F490">
        <v>3</v>
      </c>
      <c r="Q490"/>
    </row>
    <row r="491" spans="1:17" x14ac:dyDescent="0.25">
      <c r="A491" s="4">
        <v>44392</v>
      </c>
      <c r="B491" t="s">
        <v>19</v>
      </c>
      <c r="C491" t="s">
        <v>17</v>
      </c>
      <c r="D491" t="s">
        <v>17</v>
      </c>
      <c r="E491">
        <v>256</v>
      </c>
      <c r="F491">
        <v>359</v>
      </c>
      <c r="G491">
        <v>1.4</v>
      </c>
      <c r="H491">
        <v>3</v>
      </c>
      <c r="I491">
        <v>3</v>
      </c>
      <c r="Q491"/>
    </row>
    <row r="492" spans="1:17" x14ac:dyDescent="0.25">
      <c r="A492" s="4">
        <v>44392</v>
      </c>
      <c r="B492" t="s">
        <v>19</v>
      </c>
      <c r="C492" t="s">
        <v>20</v>
      </c>
      <c r="D492" t="s">
        <v>17</v>
      </c>
      <c r="E492">
        <v>256</v>
      </c>
      <c r="F492">
        <v>359</v>
      </c>
      <c r="G492">
        <v>1.4</v>
      </c>
      <c r="H492">
        <v>3</v>
      </c>
      <c r="I492">
        <v>3</v>
      </c>
      <c r="Q492"/>
    </row>
    <row r="493" spans="1:17" hidden="1" x14ac:dyDescent="0.25">
      <c r="A493" s="4">
        <v>44392</v>
      </c>
      <c r="B493" t="s">
        <v>19</v>
      </c>
      <c r="C493" t="s">
        <v>20</v>
      </c>
      <c r="D493" t="s">
        <v>21</v>
      </c>
      <c r="E493">
        <v>256</v>
      </c>
      <c r="F493">
        <v>359</v>
      </c>
      <c r="G493">
        <v>1.4</v>
      </c>
      <c r="H493">
        <v>3</v>
      </c>
      <c r="I493">
        <v>3</v>
      </c>
      <c r="Q493"/>
    </row>
    <row r="494" spans="1:17" x14ac:dyDescent="0.25">
      <c r="A494" s="4">
        <v>44392</v>
      </c>
      <c r="B494" t="s">
        <v>33</v>
      </c>
      <c r="C494" t="s">
        <v>17</v>
      </c>
      <c r="D494" t="s">
        <v>17</v>
      </c>
      <c r="E494">
        <v>312</v>
      </c>
      <c r="F494">
        <v>346</v>
      </c>
      <c r="G494">
        <v>3.13</v>
      </c>
      <c r="H494">
        <v>4</v>
      </c>
      <c r="I494">
        <v>3</v>
      </c>
      <c r="J494">
        <v>1</v>
      </c>
      <c r="L494">
        <v>7</v>
      </c>
      <c r="M494">
        <v>568.70000000000005</v>
      </c>
      <c r="N494">
        <v>7</v>
      </c>
      <c r="P494">
        <v>89.9</v>
      </c>
      <c r="Q494">
        <v>1</v>
      </c>
    </row>
    <row r="495" spans="1:17" x14ac:dyDescent="0.25">
      <c r="A495" s="4">
        <v>44392</v>
      </c>
      <c r="B495" t="s">
        <v>33</v>
      </c>
      <c r="C495" t="s">
        <v>20</v>
      </c>
      <c r="D495" t="s">
        <v>17</v>
      </c>
      <c r="E495">
        <v>304</v>
      </c>
      <c r="F495">
        <v>332</v>
      </c>
      <c r="G495">
        <v>3.11</v>
      </c>
      <c r="H495">
        <v>4</v>
      </c>
      <c r="I495">
        <v>3</v>
      </c>
      <c r="J495">
        <v>1</v>
      </c>
      <c r="L495">
        <v>7</v>
      </c>
      <c r="M495">
        <v>568.70000000000005</v>
      </c>
      <c r="N495">
        <v>7</v>
      </c>
      <c r="P495">
        <v>89.9</v>
      </c>
      <c r="Q495">
        <v>1</v>
      </c>
    </row>
    <row r="496" spans="1:17" hidden="1" x14ac:dyDescent="0.25">
      <c r="A496" s="4">
        <v>44392</v>
      </c>
      <c r="B496" t="s">
        <v>33</v>
      </c>
      <c r="C496" t="s">
        <v>20</v>
      </c>
      <c r="D496" t="s">
        <v>21</v>
      </c>
      <c r="E496">
        <v>304</v>
      </c>
      <c r="F496">
        <v>332</v>
      </c>
      <c r="G496">
        <v>3.11</v>
      </c>
      <c r="H496">
        <v>4</v>
      </c>
      <c r="I496">
        <v>3</v>
      </c>
      <c r="J496">
        <v>1</v>
      </c>
      <c r="L496">
        <v>7</v>
      </c>
      <c r="M496">
        <v>568.70000000000005</v>
      </c>
      <c r="N496">
        <v>7</v>
      </c>
      <c r="P496">
        <v>89.9</v>
      </c>
      <c r="Q496">
        <v>1</v>
      </c>
    </row>
    <row r="497" spans="1:17" x14ac:dyDescent="0.25">
      <c r="A497" s="4">
        <v>44392</v>
      </c>
      <c r="B497" t="s">
        <v>33</v>
      </c>
      <c r="C497" t="s">
        <v>34</v>
      </c>
      <c r="D497" t="s">
        <v>17</v>
      </c>
      <c r="E497">
        <v>13</v>
      </c>
      <c r="F497">
        <v>13</v>
      </c>
      <c r="G497">
        <v>0.02</v>
      </c>
      <c r="Q497"/>
    </row>
    <row r="498" spans="1:17" hidden="1" x14ac:dyDescent="0.25">
      <c r="A498" s="4">
        <v>44392</v>
      </c>
      <c r="B498" t="s">
        <v>33</v>
      </c>
      <c r="C498" t="s">
        <v>34</v>
      </c>
      <c r="D498" t="s">
        <v>21</v>
      </c>
      <c r="E498">
        <v>13</v>
      </c>
      <c r="F498">
        <v>13</v>
      </c>
      <c r="G498">
        <v>0.02</v>
      </c>
      <c r="Q498"/>
    </row>
    <row r="499" spans="1:17" x14ac:dyDescent="0.25">
      <c r="A499" s="4">
        <v>44392</v>
      </c>
      <c r="B499" t="s">
        <v>33</v>
      </c>
      <c r="C499" t="s">
        <v>23</v>
      </c>
      <c r="D499" t="s">
        <v>17</v>
      </c>
      <c r="E499">
        <v>1</v>
      </c>
      <c r="F499">
        <v>1</v>
      </c>
      <c r="Q499"/>
    </row>
    <row r="500" spans="1:17" hidden="1" x14ac:dyDescent="0.25">
      <c r="A500" s="4">
        <v>44392</v>
      </c>
      <c r="B500" t="s">
        <v>33</v>
      </c>
      <c r="C500" t="s">
        <v>23</v>
      </c>
      <c r="D500" t="s">
        <v>21</v>
      </c>
      <c r="E500">
        <v>1</v>
      </c>
      <c r="F500">
        <v>1</v>
      </c>
      <c r="Q500"/>
    </row>
    <row r="501" spans="1:17" hidden="1" x14ac:dyDescent="0.25">
      <c r="A501" s="4">
        <v>44391</v>
      </c>
      <c r="B501" t="s">
        <v>17</v>
      </c>
      <c r="C501" t="s">
        <v>17</v>
      </c>
      <c r="D501" t="s">
        <v>17</v>
      </c>
      <c r="E501">
        <v>15436</v>
      </c>
      <c r="F501">
        <v>23475</v>
      </c>
      <c r="G501">
        <v>94.33</v>
      </c>
      <c r="H501">
        <v>346</v>
      </c>
      <c r="I501">
        <v>288</v>
      </c>
      <c r="J501">
        <v>19</v>
      </c>
      <c r="L501">
        <v>158</v>
      </c>
      <c r="M501">
        <v>15839.3</v>
      </c>
      <c r="N501">
        <v>88</v>
      </c>
      <c r="P501">
        <v>2019.41</v>
      </c>
      <c r="Q501">
        <v>19</v>
      </c>
    </row>
    <row r="502" spans="1:17" x14ac:dyDescent="0.25">
      <c r="A502" s="4">
        <v>44391</v>
      </c>
      <c r="B502" t="s">
        <v>22</v>
      </c>
      <c r="C502" t="s">
        <v>17</v>
      </c>
      <c r="D502" t="s">
        <v>17</v>
      </c>
      <c r="E502">
        <v>15216</v>
      </c>
      <c r="F502">
        <v>23070</v>
      </c>
      <c r="G502">
        <v>92.49</v>
      </c>
      <c r="H502">
        <v>341</v>
      </c>
      <c r="I502">
        <v>283</v>
      </c>
      <c r="J502">
        <v>19</v>
      </c>
      <c r="L502">
        <v>150</v>
      </c>
      <c r="M502">
        <v>14782</v>
      </c>
      <c r="N502">
        <v>84</v>
      </c>
      <c r="P502">
        <v>2019.41</v>
      </c>
      <c r="Q502">
        <v>19</v>
      </c>
    </row>
    <row r="503" spans="1:17" x14ac:dyDescent="0.25">
      <c r="A503" s="4">
        <v>44391</v>
      </c>
      <c r="B503" t="s">
        <v>22</v>
      </c>
      <c r="C503" t="s">
        <v>20</v>
      </c>
      <c r="D503" t="s">
        <v>17</v>
      </c>
      <c r="E503">
        <v>12984</v>
      </c>
      <c r="F503">
        <v>20088</v>
      </c>
      <c r="G503">
        <v>86.62</v>
      </c>
      <c r="H503">
        <v>326</v>
      </c>
      <c r="I503">
        <v>270</v>
      </c>
      <c r="J503">
        <v>17</v>
      </c>
      <c r="L503">
        <v>135</v>
      </c>
      <c r="M503">
        <v>13685.5</v>
      </c>
      <c r="N503">
        <v>77</v>
      </c>
      <c r="P503">
        <v>1780.11</v>
      </c>
      <c r="Q503">
        <v>17</v>
      </c>
    </row>
    <row r="504" spans="1:17" hidden="1" x14ac:dyDescent="0.25">
      <c r="A504" s="4">
        <v>44391</v>
      </c>
      <c r="B504" t="s">
        <v>22</v>
      </c>
      <c r="C504" t="s">
        <v>20</v>
      </c>
      <c r="D504" t="s">
        <v>21</v>
      </c>
      <c r="E504">
        <v>10376</v>
      </c>
      <c r="F504">
        <v>15688</v>
      </c>
      <c r="G504">
        <v>67.38</v>
      </c>
      <c r="H504">
        <v>285</v>
      </c>
      <c r="I504">
        <v>232</v>
      </c>
      <c r="J504">
        <v>14</v>
      </c>
      <c r="L504">
        <v>124</v>
      </c>
      <c r="M504">
        <v>12957</v>
      </c>
      <c r="N504">
        <v>68</v>
      </c>
      <c r="P504">
        <v>1524.61</v>
      </c>
      <c r="Q504">
        <v>14</v>
      </c>
    </row>
    <row r="505" spans="1:17" hidden="1" x14ac:dyDescent="0.25">
      <c r="A505" s="4">
        <v>44391</v>
      </c>
      <c r="B505" t="s">
        <v>22</v>
      </c>
      <c r="C505" t="s">
        <v>20</v>
      </c>
      <c r="D505" t="s">
        <v>25</v>
      </c>
      <c r="E505">
        <v>3836</v>
      </c>
      <c r="F505">
        <v>4400</v>
      </c>
      <c r="G505">
        <v>19.239999999999998</v>
      </c>
      <c r="H505">
        <v>41</v>
      </c>
      <c r="I505">
        <v>38</v>
      </c>
      <c r="J505">
        <v>3</v>
      </c>
      <c r="L505">
        <v>11</v>
      </c>
      <c r="M505">
        <v>728.5</v>
      </c>
      <c r="N505">
        <v>9</v>
      </c>
      <c r="P505">
        <v>255.5</v>
      </c>
      <c r="Q505">
        <v>3</v>
      </c>
    </row>
    <row r="506" spans="1:17" x14ac:dyDescent="0.25">
      <c r="A506" s="4">
        <v>44391</v>
      </c>
      <c r="B506" t="s">
        <v>22</v>
      </c>
      <c r="C506" t="s">
        <v>32</v>
      </c>
      <c r="D506" t="s">
        <v>17</v>
      </c>
      <c r="E506">
        <v>4</v>
      </c>
      <c r="F506">
        <v>6</v>
      </c>
      <c r="Q506"/>
    </row>
    <row r="507" spans="1:17" hidden="1" x14ac:dyDescent="0.25">
      <c r="A507" s="4">
        <v>44391</v>
      </c>
      <c r="B507" t="s">
        <v>22</v>
      </c>
      <c r="C507" t="s">
        <v>32</v>
      </c>
      <c r="D507" t="s">
        <v>21</v>
      </c>
      <c r="E507">
        <v>4</v>
      </c>
      <c r="F507">
        <v>6</v>
      </c>
      <c r="Q507"/>
    </row>
    <row r="508" spans="1:17" x14ac:dyDescent="0.25">
      <c r="A508" s="4">
        <v>44391</v>
      </c>
      <c r="B508" t="s">
        <v>22</v>
      </c>
      <c r="C508" t="s">
        <v>35</v>
      </c>
      <c r="D508" t="s">
        <v>17</v>
      </c>
      <c r="F508">
        <v>1</v>
      </c>
      <c r="G508">
        <v>0.01</v>
      </c>
      <c r="Q508"/>
    </row>
    <row r="509" spans="1:17" hidden="1" x14ac:dyDescent="0.25">
      <c r="A509" s="4">
        <v>44391</v>
      </c>
      <c r="B509" t="s">
        <v>22</v>
      </c>
      <c r="C509" t="s">
        <v>35</v>
      </c>
      <c r="D509" t="s">
        <v>29</v>
      </c>
      <c r="F509">
        <v>1</v>
      </c>
      <c r="G509">
        <v>0.01</v>
      </c>
      <c r="Q509"/>
    </row>
    <row r="510" spans="1:17" x14ac:dyDescent="0.25">
      <c r="A510" s="4">
        <v>44391</v>
      </c>
      <c r="B510" t="s">
        <v>22</v>
      </c>
      <c r="C510" t="s">
        <v>23</v>
      </c>
      <c r="D510" t="s">
        <v>17</v>
      </c>
      <c r="E510">
        <v>12</v>
      </c>
      <c r="F510">
        <v>16</v>
      </c>
      <c r="G510">
        <v>0.03</v>
      </c>
      <c r="H510">
        <v>1</v>
      </c>
      <c r="I510">
        <v>1</v>
      </c>
      <c r="Q510"/>
    </row>
    <row r="511" spans="1:17" hidden="1" x14ac:dyDescent="0.25">
      <c r="A511" s="4">
        <v>44391</v>
      </c>
      <c r="B511" t="s">
        <v>22</v>
      </c>
      <c r="C511" t="s">
        <v>23</v>
      </c>
      <c r="D511" t="s">
        <v>21</v>
      </c>
      <c r="E511">
        <v>12</v>
      </c>
      <c r="F511">
        <v>16</v>
      </c>
      <c r="G511">
        <v>0.03</v>
      </c>
      <c r="H511">
        <v>1</v>
      </c>
      <c r="I511">
        <v>1</v>
      </c>
      <c r="Q511"/>
    </row>
    <row r="512" spans="1:17" x14ac:dyDescent="0.25">
      <c r="A512" s="4">
        <v>44391</v>
      </c>
      <c r="B512" t="s">
        <v>22</v>
      </c>
      <c r="C512" t="s">
        <v>27</v>
      </c>
      <c r="D512" t="s">
        <v>17</v>
      </c>
      <c r="E512">
        <v>1172</v>
      </c>
      <c r="F512">
        <v>1301</v>
      </c>
      <c r="G512">
        <v>2.62</v>
      </c>
      <c r="H512">
        <v>4</v>
      </c>
      <c r="I512">
        <v>3</v>
      </c>
      <c r="L512">
        <v>3</v>
      </c>
      <c r="M512">
        <v>119.6</v>
      </c>
      <c r="N512">
        <v>2</v>
      </c>
      <c r="Q512"/>
    </row>
    <row r="513" spans="1:17" hidden="1" x14ac:dyDescent="0.25">
      <c r="A513" s="4">
        <v>44391</v>
      </c>
      <c r="B513" t="s">
        <v>22</v>
      </c>
      <c r="C513" t="s">
        <v>27</v>
      </c>
      <c r="D513" t="s">
        <v>21</v>
      </c>
      <c r="E513">
        <v>1172</v>
      </c>
      <c r="F513">
        <v>1301</v>
      </c>
      <c r="G513">
        <v>2.62</v>
      </c>
      <c r="H513">
        <v>4</v>
      </c>
      <c r="I513">
        <v>3</v>
      </c>
      <c r="L513">
        <v>3</v>
      </c>
      <c r="M513">
        <v>119.6</v>
      </c>
      <c r="N513">
        <v>2</v>
      </c>
      <c r="Q513"/>
    </row>
    <row r="514" spans="1:17" x14ac:dyDescent="0.25">
      <c r="A514" s="4">
        <v>44391</v>
      </c>
      <c r="B514" t="s">
        <v>22</v>
      </c>
      <c r="C514" t="s">
        <v>26</v>
      </c>
      <c r="D514" t="s">
        <v>17</v>
      </c>
      <c r="E514">
        <v>1044</v>
      </c>
      <c r="F514">
        <v>1134</v>
      </c>
      <c r="G514">
        <v>2.06</v>
      </c>
      <c r="H514">
        <v>5</v>
      </c>
      <c r="I514">
        <v>5</v>
      </c>
      <c r="Q514"/>
    </row>
    <row r="515" spans="1:17" hidden="1" x14ac:dyDescent="0.25">
      <c r="A515" s="4">
        <v>44391</v>
      </c>
      <c r="B515" t="s">
        <v>22</v>
      </c>
      <c r="C515" t="s">
        <v>26</v>
      </c>
      <c r="D515" t="s">
        <v>25</v>
      </c>
      <c r="E515">
        <v>1044</v>
      </c>
      <c r="F515">
        <v>1134</v>
      </c>
      <c r="G515">
        <v>2.06</v>
      </c>
      <c r="H515">
        <v>5</v>
      </c>
      <c r="I515">
        <v>5</v>
      </c>
      <c r="Q515"/>
    </row>
    <row r="516" spans="1:17" x14ac:dyDescent="0.25">
      <c r="A516" s="4">
        <v>44391</v>
      </c>
      <c r="B516" t="s">
        <v>22</v>
      </c>
      <c r="C516" t="s">
        <v>24</v>
      </c>
      <c r="D516" t="s">
        <v>17</v>
      </c>
      <c r="E516">
        <v>524</v>
      </c>
      <c r="F516">
        <v>524</v>
      </c>
      <c r="G516">
        <v>1.1499999999999999</v>
      </c>
      <c r="H516">
        <v>5</v>
      </c>
      <c r="I516">
        <v>4</v>
      </c>
      <c r="J516">
        <v>2</v>
      </c>
      <c r="L516">
        <v>12</v>
      </c>
      <c r="M516">
        <v>976.9</v>
      </c>
      <c r="N516">
        <v>5</v>
      </c>
      <c r="P516">
        <v>239.3</v>
      </c>
      <c r="Q516">
        <v>2</v>
      </c>
    </row>
    <row r="517" spans="1:17" hidden="1" x14ac:dyDescent="0.25">
      <c r="A517" s="4">
        <v>44391</v>
      </c>
      <c r="B517" t="s">
        <v>22</v>
      </c>
      <c r="C517" t="s">
        <v>24</v>
      </c>
      <c r="D517" t="s">
        <v>25</v>
      </c>
      <c r="E517">
        <v>524</v>
      </c>
      <c r="F517">
        <v>524</v>
      </c>
      <c r="G517">
        <v>1.1499999999999999</v>
      </c>
      <c r="H517">
        <v>5</v>
      </c>
      <c r="I517">
        <v>4</v>
      </c>
      <c r="J517">
        <v>2</v>
      </c>
      <c r="L517">
        <v>12</v>
      </c>
      <c r="M517">
        <v>976.9</v>
      </c>
      <c r="N517">
        <v>5</v>
      </c>
      <c r="P517">
        <v>239.3</v>
      </c>
      <c r="Q517">
        <v>2</v>
      </c>
    </row>
    <row r="518" spans="1:17" x14ac:dyDescent="0.25">
      <c r="A518" s="4">
        <v>44391</v>
      </c>
      <c r="B518" t="s">
        <v>33</v>
      </c>
      <c r="C518" t="s">
        <v>17</v>
      </c>
      <c r="D518" t="s">
        <v>17</v>
      </c>
      <c r="E518">
        <v>152</v>
      </c>
      <c r="F518">
        <v>206</v>
      </c>
      <c r="G518">
        <v>1.3</v>
      </c>
      <c r="H518">
        <v>4</v>
      </c>
      <c r="I518">
        <v>4</v>
      </c>
      <c r="L518">
        <v>8</v>
      </c>
      <c r="M518">
        <v>1057.3</v>
      </c>
      <c r="N518">
        <v>4</v>
      </c>
      <c r="Q518"/>
    </row>
    <row r="519" spans="1:17" x14ac:dyDescent="0.25">
      <c r="A519" s="4">
        <v>44391</v>
      </c>
      <c r="B519" t="s">
        <v>33</v>
      </c>
      <c r="C519" t="s">
        <v>20</v>
      </c>
      <c r="D519" t="s">
        <v>17</v>
      </c>
      <c r="E519">
        <v>152</v>
      </c>
      <c r="F519">
        <v>206</v>
      </c>
      <c r="G519">
        <v>1.3</v>
      </c>
      <c r="H519">
        <v>4</v>
      </c>
      <c r="I519">
        <v>4</v>
      </c>
      <c r="L519">
        <v>8</v>
      </c>
      <c r="M519">
        <v>1057.3</v>
      </c>
      <c r="N519">
        <v>4</v>
      </c>
      <c r="Q519"/>
    </row>
    <row r="520" spans="1:17" hidden="1" x14ac:dyDescent="0.25">
      <c r="A520" s="4">
        <v>44391</v>
      </c>
      <c r="B520" t="s">
        <v>33</v>
      </c>
      <c r="C520" t="s">
        <v>20</v>
      </c>
      <c r="D520" t="s">
        <v>21</v>
      </c>
      <c r="E520">
        <v>152</v>
      </c>
      <c r="F520">
        <v>206</v>
      </c>
      <c r="G520">
        <v>1.3</v>
      </c>
      <c r="H520">
        <v>4</v>
      </c>
      <c r="I520">
        <v>4</v>
      </c>
      <c r="L520">
        <v>8</v>
      </c>
      <c r="M520">
        <v>1057.3</v>
      </c>
      <c r="N520">
        <v>4</v>
      </c>
      <c r="Q520"/>
    </row>
    <row r="521" spans="1:17" x14ac:dyDescent="0.25">
      <c r="A521" s="4">
        <v>44391</v>
      </c>
      <c r="B521" t="s">
        <v>19</v>
      </c>
      <c r="C521" t="s">
        <v>17</v>
      </c>
      <c r="D521" t="s">
        <v>17</v>
      </c>
      <c r="E521">
        <v>140</v>
      </c>
      <c r="F521">
        <v>199</v>
      </c>
      <c r="G521">
        <v>0.54</v>
      </c>
      <c r="H521">
        <v>1</v>
      </c>
      <c r="I521">
        <v>1</v>
      </c>
      <c r="Q521"/>
    </row>
    <row r="522" spans="1:17" x14ac:dyDescent="0.25">
      <c r="A522" s="4">
        <v>44391</v>
      </c>
      <c r="B522" t="s">
        <v>19</v>
      </c>
      <c r="C522" t="s">
        <v>20</v>
      </c>
      <c r="D522" t="s">
        <v>17</v>
      </c>
      <c r="E522">
        <v>140</v>
      </c>
      <c r="F522">
        <v>199</v>
      </c>
      <c r="G522">
        <v>0.54</v>
      </c>
      <c r="H522">
        <v>1</v>
      </c>
      <c r="I522">
        <v>1</v>
      </c>
      <c r="Q522"/>
    </row>
    <row r="523" spans="1:17" hidden="1" x14ac:dyDescent="0.25">
      <c r="A523" s="4">
        <v>44391</v>
      </c>
      <c r="B523" t="s">
        <v>19</v>
      </c>
      <c r="C523" t="s">
        <v>20</v>
      </c>
      <c r="D523" t="s">
        <v>21</v>
      </c>
      <c r="E523">
        <v>140</v>
      </c>
      <c r="F523">
        <v>199</v>
      </c>
      <c r="G523">
        <v>0.54</v>
      </c>
      <c r="H523">
        <v>1</v>
      </c>
      <c r="I523">
        <v>1</v>
      </c>
      <c r="Q523"/>
    </row>
    <row r="524" spans="1:17" hidden="1" x14ac:dyDescent="0.25">
      <c r="A524" s="4">
        <v>44390</v>
      </c>
      <c r="B524" t="s">
        <v>17</v>
      </c>
      <c r="C524" t="s">
        <v>17</v>
      </c>
      <c r="D524" t="s">
        <v>17</v>
      </c>
      <c r="E524">
        <v>5886</v>
      </c>
      <c r="F524">
        <v>6670</v>
      </c>
      <c r="G524">
        <v>32.17</v>
      </c>
      <c r="H524">
        <v>118</v>
      </c>
      <c r="I524">
        <v>92</v>
      </c>
      <c r="J524">
        <v>3</v>
      </c>
      <c r="L524">
        <v>40</v>
      </c>
      <c r="M524">
        <v>3451.3</v>
      </c>
      <c r="N524">
        <v>27</v>
      </c>
      <c r="P524">
        <v>309.2</v>
      </c>
      <c r="Q524">
        <v>3</v>
      </c>
    </row>
    <row r="525" spans="1:17" x14ac:dyDescent="0.25">
      <c r="A525" s="4">
        <v>44390</v>
      </c>
      <c r="B525" t="s">
        <v>22</v>
      </c>
      <c r="C525" t="s">
        <v>17</v>
      </c>
      <c r="D525" t="s">
        <v>17</v>
      </c>
      <c r="E525">
        <v>5834</v>
      </c>
      <c r="F525">
        <v>6601</v>
      </c>
      <c r="G525">
        <v>31.81</v>
      </c>
      <c r="H525">
        <v>116</v>
      </c>
      <c r="I525">
        <v>90</v>
      </c>
      <c r="J525">
        <v>3</v>
      </c>
      <c r="L525">
        <v>39</v>
      </c>
      <c r="M525">
        <v>3421.4</v>
      </c>
      <c r="N525">
        <v>26</v>
      </c>
      <c r="P525">
        <v>309.2</v>
      </c>
      <c r="Q525">
        <v>3</v>
      </c>
    </row>
    <row r="526" spans="1:17" x14ac:dyDescent="0.25">
      <c r="A526" s="4">
        <v>44390</v>
      </c>
      <c r="B526" t="s">
        <v>22</v>
      </c>
      <c r="C526" t="s">
        <v>24</v>
      </c>
      <c r="D526" t="s">
        <v>17</v>
      </c>
      <c r="E526">
        <v>78</v>
      </c>
      <c r="F526">
        <v>91</v>
      </c>
      <c r="G526">
        <v>0.28000000000000003</v>
      </c>
      <c r="H526">
        <v>3</v>
      </c>
      <c r="I526">
        <v>2</v>
      </c>
      <c r="J526">
        <v>1</v>
      </c>
      <c r="L526">
        <v>8</v>
      </c>
      <c r="M526">
        <v>618</v>
      </c>
      <c r="N526">
        <v>3</v>
      </c>
      <c r="P526">
        <v>139.6</v>
      </c>
      <c r="Q526">
        <v>1</v>
      </c>
    </row>
    <row r="527" spans="1:17" hidden="1" x14ac:dyDescent="0.25">
      <c r="A527" s="4">
        <v>44390</v>
      </c>
      <c r="B527" t="s">
        <v>22</v>
      </c>
      <c r="C527" t="s">
        <v>24</v>
      </c>
      <c r="D527" t="s">
        <v>25</v>
      </c>
      <c r="E527">
        <v>78</v>
      </c>
      <c r="F527">
        <v>91</v>
      </c>
      <c r="G527">
        <v>0.28000000000000003</v>
      </c>
      <c r="H527">
        <v>3</v>
      </c>
      <c r="I527">
        <v>2</v>
      </c>
      <c r="J527">
        <v>1</v>
      </c>
      <c r="L527">
        <v>8</v>
      </c>
      <c r="M527">
        <v>618</v>
      </c>
      <c r="N527">
        <v>3</v>
      </c>
      <c r="P527">
        <v>139.6</v>
      </c>
      <c r="Q527">
        <v>1</v>
      </c>
    </row>
    <row r="528" spans="1:17" x14ac:dyDescent="0.25">
      <c r="A528" s="4">
        <v>44390</v>
      </c>
      <c r="B528" t="s">
        <v>22</v>
      </c>
      <c r="C528" t="s">
        <v>31</v>
      </c>
      <c r="D528" t="s">
        <v>17</v>
      </c>
      <c r="E528">
        <v>4</v>
      </c>
      <c r="F528">
        <v>4</v>
      </c>
      <c r="Q528"/>
    </row>
    <row r="529" spans="1:17" hidden="1" x14ac:dyDescent="0.25">
      <c r="A529" s="4">
        <v>44390</v>
      </c>
      <c r="B529" t="s">
        <v>22</v>
      </c>
      <c r="C529" t="s">
        <v>31</v>
      </c>
      <c r="D529" t="s">
        <v>21</v>
      </c>
      <c r="E529">
        <v>4</v>
      </c>
      <c r="F529">
        <v>4</v>
      </c>
      <c r="Q529"/>
    </row>
    <row r="530" spans="1:17" x14ac:dyDescent="0.25">
      <c r="A530" s="4">
        <v>44390</v>
      </c>
      <c r="B530" t="s">
        <v>22</v>
      </c>
      <c r="C530" t="s">
        <v>32</v>
      </c>
      <c r="D530" t="s">
        <v>17</v>
      </c>
      <c r="E530">
        <v>6</v>
      </c>
      <c r="F530">
        <v>6</v>
      </c>
      <c r="G530">
        <v>0.04</v>
      </c>
      <c r="Q530"/>
    </row>
    <row r="531" spans="1:17" hidden="1" x14ac:dyDescent="0.25">
      <c r="A531" s="4">
        <v>44390</v>
      </c>
      <c r="B531" t="s">
        <v>22</v>
      </c>
      <c r="C531" t="s">
        <v>32</v>
      </c>
      <c r="D531" t="s">
        <v>21</v>
      </c>
      <c r="E531">
        <v>6</v>
      </c>
      <c r="F531">
        <v>6</v>
      </c>
      <c r="G531">
        <v>0.04</v>
      </c>
      <c r="Q531"/>
    </row>
    <row r="532" spans="1:17" x14ac:dyDescent="0.25">
      <c r="A532" s="4">
        <v>44390</v>
      </c>
      <c r="B532" t="s">
        <v>22</v>
      </c>
      <c r="C532" t="s">
        <v>20</v>
      </c>
      <c r="D532" t="s">
        <v>17</v>
      </c>
      <c r="E532">
        <v>4892</v>
      </c>
      <c r="F532">
        <v>5562</v>
      </c>
      <c r="G532">
        <v>29.36</v>
      </c>
      <c r="H532">
        <v>109</v>
      </c>
      <c r="I532">
        <v>84</v>
      </c>
      <c r="J532">
        <v>1</v>
      </c>
      <c r="L532">
        <v>26</v>
      </c>
      <c r="M532">
        <v>2354.6</v>
      </c>
      <c r="N532">
        <v>20</v>
      </c>
      <c r="P532">
        <v>49.9</v>
      </c>
      <c r="Q532">
        <v>1</v>
      </c>
    </row>
    <row r="533" spans="1:17" hidden="1" x14ac:dyDescent="0.25">
      <c r="A533" s="4">
        <v>44390</v>
      </c>
      <c r="B533" t="s">
        <v>22</v>
      </c>
      <c r="C533" t="s">
        <v>20</v>
      </c>
      <c r="D533" t="s">
        <v>25</v>
      </c>
      <c r="E533">
        <v>2764</v>
      </c>
      <c r="F533">
        <v>2796</v>
      </c>
      <c r="G533">
        <v>12.37</v>
      </c>
      <c r="H533">
        <v>40</v>
      </c>
      <c r="I533">
        <v>36</v>
      </c>
      <c r="L533">
        <v>4</v>
      </c>
      <c r="M533">
        <v>199.6</v>
      </c>
      <c r="N533">
        <v>4</v>
      </c>
      <c r="Q533"/>
    </row>
    <row r="534" spans="1:17" hidden="1" x14ac:dyDescent="0.25">
      <c r="A534" s="4">
        <v>44390</v>
      </c>
      <c r="B534" t="s">
        <v>22</v>
      </c>
      <c r="C534" t="s">
        <v>20</v>
      </c>
      <c r="D534" t="s">
        <v>21</v>
      </c>
      <c r="E534">
        <v>2500</v>
      </c>
      <c r="F534">
        <v>2766</v>
      </c>
      <c r="G534">
        <v>16.989999999999998</v>
      </c>
      <c r="H534">
        <v>69</v>
      </c>
      <c r="I534">
        <v>48</v>
      </c>
      <c r="J534">
        <v>1</v>
      </c>
      <c r="L534">
        <v>22</v>
      </c>
      <c r="M534">
        <v>2155</v>
      </c>
      <c r="N534">
        <v>16</v>
      </c>
      <c r="P534">
        <v>49.9</v>
      </c>
      <c r="Q534">
        <v>1</v>
      </c>
    </row>
    <row r="535" spans="1:17" x14ac:dyDescent="0.25">
      <c r="A535" s="4">
        <v>44390</v>
      </c>
      <c r="B535" t="s">
        <v>22</v>
      </c>
      <c r="C535" t="s">
        <v>26</v>
      </c>
      <c r="D535" t="s">
        <v>17</v>
      </c>
      <c r="E535">
        <v>712</v>
      </c>
      <c r="F535">
        <v>734</v>
      </c>
      <c r="G535">
        <v>1.64</v>
      </c>
      <c r="H535">
        <v>4</v>
      </c>
      <c r="I535">
        <v>4</v>
      </c>
      <c r="J535">
        <v>1</v>
      </c>
      <c r="L535">
        <v>5</v>
      </c>
      <c r="M535">
        <v>448.8</v>
      </c>
      <c r="N535">
        <v>3</v>
      </c>
      <c r="P535">
        <v>119.7</v>
      </c>
      <c r="Q535">
        <v>1</v>
      </c>
    </row>
    <row r="536" spans="1:17" hidden="1" x14ac:dyDescent="0.25">
      <c r="A536" s="4">
        <v>44390</v>
      </c>
      <c r="B536" t="s">
        <v>22</v>
      </c>
      <c r="C536" t="s">
        <v>26</v>
      </c>
      <c r="D536" t="s">
        <v>25</v>
      </c>
      <c r="E536">
        <v>712</v>
      </c>
      <c r="F536">
        <v>734</v>
      </c>
      <c r="G536">
        <v>1.64</v>
      </c>
      <c r="H536">
        <v>4</v>
      </c>
      <c r="I536">
        <v>4</v>
      </c>
      <c r="J536">
        <v>1</v>
      </c>
      <c r="L536">
        <v>5</v>
      </c>
      <c r="M536">
        <v>448.8</v>
      </c>
      <c r="N536">
        <v>3</v>
      </c>
      <c r="P536">
        <v>119.7</v>
      </c>
      <c r="Q536">
        <v>1</v>
      </c>
    </row>
    <row r="537" spans="1:17" x14ac:dyDescent="0.25">
      <c r="A537" s="4">
        <v>44390</v>
      </c>
      <c r="B537" t="s">
        <v>22</v>
      </c>
      <c r="C537" t="s">
        <v>23</v>
      </c>
      <c r="D537" t="s">
        <v>17</v>
      </c>
      <c r="E537">
        <v>2</v>
      </c>
      <c r="F537">
        <v>2</v>
      </c>
      <c r="Q537"/>
    </row>
    <row r="538" spans="1:17" hidden="1" x14ac:dyDescent="0.25">
      <c r="A538" s="4">
        <v>44390</v>
      </c>
      <c r="B538" t="s">
        <v>22</v>
      </c>
      <c r="C538" t="s">
        <v>23</v>
      </c>
      <c r="D538" t="s">
        <v>21</v>
      </c>
      <c r="E538">
        <v>2</v>
      </c>
      <c r="F538">
        <v>2</v>
      </c>
      <c r="Q538"/>
    </row>
    <row r="539" spans="1:17" x14ac:dyDescent="0.25">
      <c r="A539" s="4">
        <v>44390</v>
      </c>
      <c r="B539" t="s">
        <v>22</v>
      </c>
      <c r="C539" t="s">
        <v>27</v>
      </c>
      <c r="D539" t="s">
        <v>17</v>
      </c>
      <c r="E539">
        <v>202</v>
      </c>
      <c r="F539">
        <v>202</v>
      </c>
      <c r="G539">
        <v>0.49</v>
      </c>
      <c r="Q539"/>
    </row>
    <row r="540" spans="1:17" hidden="1" x14ac:dyDescent="0.25">
      <c r="A540" s="4">
        <v>44390</v>
      </c>
      <c r="B540" t="s">
        <v>22</v>
      </c>
      <c r="C540" t="s">
        <v>27</v>
      </c>
      <c r="D540" t="s">
        <v>21</v>
      </c>
      <c r="E540">
        <v>202</v>
      </c>
      <c r="F540">
        <v>202</v>
      </c>
      <c r="G540">
        <v>0.49</v>
      </c>
      <c r="Q540"/>
    </row>
    <row r="541" spans="1:17" x14ac:dyDescent="0.25">
      <c r="A541" s="4">
        <v>44390</v>
      </c>
      <c r="B541" t="s">
        <v>19</v>
      </c>
      <c r="C541" t="s">
        <v>17</v>
      </c>
      <c r="D541" t="s">
        <v>17</v>
      </c>
      <c r="E541">
        <v>34</v>
      </c>
      <c r="F541">
        <v>45</v>
      </c>
      <c r="G541">
        <v>0.17</v>
      </c>
      <c r="Q541"/>
    </row>
    <row r="542" spans="1:17" x14ac:dyDescent="0.25">
      <c r="A542" s="4">
        <v>44390</v>
      </c>
      <c r="B542" t="s">
        <v>19</v>
      </c>
      <c r="C542" t="s">
        <v>20</v>
      </c>
      <c r="D542" t="s">
        <v>17</v>
      </c>
      <c r="E542">
        <v>34</v>
      </c>
      <c r="F542">
        <v>45</v>
      </c>
      <c r="G542">
        <v>0.17</v>
      </c>
      <c r="Q542"/>
    </row>
    <row r="543" spans="1:17" hidden="1" x14ac:dyDescent="0.25">
      <c r="A543" s="4">
        <v>44390</v>
      </c>
      <c r="B543" t="s">
        <v>19</v>
      </c>
      <c r="C543" t="s">
        <v>20</v>
      </c>
      <c r="D543" t="s">
        <v>21</v>
      </c>
      <c r="E543">
        <v>34</v>
      </c>
      <c r="F543">
        <v>45</v>
      </c>
      <c r="G543">
        <v>0.17</v>
      </c>
      <c r="Q543"/>
    </row>
    <row r="544" spans="1:17" x14ac:dyDescent="0.25">
      <c r="A544" s="4">
        <v>44390</v>
      </c>
      <c r="B544" t="s">
        <v>33</v>
      </c>
      <c r="C544" t="s">
        <v>17</v>
      </c>
      <c r="D544" t="s">
        <v>17</v>
      </c>
      <c r="E544">
        <v>24</v>
      </c>
      <c r="F544">
        <v>24</v>
      </c>
      <c r="G544">
        <v>0.19</v>
      </c>
      <c r="H544">
        <v>2</v>
      </c>
      <c r="I544">
        <v>2</v>
      </c>
      <c r="L544">
        <v>1</v>
      </c>
      <c r="M544">
        <v>29.9</v>
      </c>
      <c r="N544">
        <v>1</v>
      </c>
      <c r="Q544"/>
    </row>
    <row r="545" spans="1:17" x14ac:dyDescent="0.25">
      <c r="A545" s="4">
        <v>44390</v>
      </c>
      <c r="B545" t="s">
        <v>33</v>
      </c>
      <c r="C545" t="s">
        <v>20</v>
      </c>
      <c r="D545" t="s">
        <v>17</v>
      </c>
      <c r="E545">
        <v>22</v>
      </c>
      <c r="F545">
        <v>22</v>
      </c>
      <c r="G545">
        <v>0.19</v>
      </c>
      <c r="H545">
        <v>2</v>
      </c>
      <c r="I545">
        <v>2</v>
      </c>
      <c r="L545">
        <v>1</v>
      </c>
      <c r="M545">
        <v>29.9</v>
      </c>
      <c r="N545">
        <v>1</v>
      </c>
      <c r="Q545"/>
    </row>
    <row r="546" spans="1:17" hidden="1" x14ac:dyDescent="0.25">
      <c r="A546" s="4">
        <v>44390</v>
      </c>
      <c r="B546" t="s">
        <v>33</v>
      </c>
      <c r="C546" t="s">
        <v>20</v>
      </c>
      <c r="D546" t="s">
        <v>21</v>
      </c>
      <c r="E546">
        <v>22</v>
      </c>
      <c r="F546">
        <v>22</v>
      </c>
      <c r="G546">
        <v>0.19</v>
      </c>
      <c r="H546">
        <v>2</v>
      </c>
      <c r="I546">
        <v>2</v>
      </c>
      <c r="L546">
        <v>1</v>
      </c>
      <c r="M546">
        <v>29.9</v>
      </c>
      <c r="N546">
        <v>1</v>
      </c>
      <c r="Q546"/>
    </row>
    <row r="547" spans="1:17" x14ac:dyDescent="0.25">
      <c r="A547" s="4">
        <v>44390</v>
      </c>
      <c r="B547" t="s">
        <v>33</v>
      </c>
      <c r="C547" t="s">
        <v>34</v>
      </c>
      <c r="D547" t="s">
        <v>17</v>
      </c>
      <c r="E547">
        <v>2</v>
      </c>
      <c r="F547">
        <v>2</v>
      </c>
      <c r="Q547"/>
    </row>
    <row r="548" spans="1:17" hidden="1" x14ac:dyDescent="0.25">
      <c r="A548" s="4">
        <v>44390</v>
      </c>
      <c r="B548" t="s">
        <v>33</v>
      </c>
      <c r="C548" t="s">
        <v>34</v>
      </c>
      <c r="D548" t="s">
        <v>21</v>
      </c>
      <c r="E548">
        <v>2</v>
      </c>
      <c r="F548">
        <v>2</v>
      </c>
      <c r="Q548"/>
    </row>
    <row r="549" spans="1:17" hidden="1" x14ac:dyDescent="0.25">
      <c r="A549" s="4">
        <v>44389</v>
      </c>
      <c r="B549" t="s">
        <v>17</v>
      </c>
      <c r="C549" t="s">
        <v>17</v>
      </c>
      <c r="D549" t="s">
        <v>17</v>
      </c>
      <c r="J549">
        <v>2</v>
      </c>
      <c r="L549">
        <v>23</v>
      </c>
      <c r="M549">
        <v>2243.9</v>
      </c>
      <c r="N549">
        <v>14</v>
      </c>
      <c r="P549">
        <v>349.1</v>
      </c>
      <c r="Q549">
        <v>2</v>
      </c>
    </row>
    <row r="550" spans="1:17" x14ac:dyDescent="0.25">
      <c r="A550" s="4">
        <v>44389</v>
      </c>
      <c r="B550" t="s">
        <v>22</v>
      </c>
      <c r="C550" t="s">
        <v>17</v>
      </c>
      <c r="D550" t="s">
        <v>17</v>
      </c>
      <c r="J550">
        <v>2</v>
      </c>
      <c r="L550">
        <v>23</v>
      </c>
      <c r="M550">
        <v>2243.9</v>
      </c>
      <c r="N550">
        <v>14</v>
      </c>
      <c r="P550">
        <v>349.1</v>
      </c>
      <c r="Q550">
        <v>2</v>
      </c>
    </row>
    <row r="551" spans="1:17" x14ac:dyDescent="0.25">
      <c r="A551" s="4">
        <v>44389</v>
      </c>
      <c r="B551" t="s">
        <v>22</v>
      </c>
      <c r="C551" t="s">
        <v>20</v>
      </c>
      <c r="D551" t="s">
        <v>17</v>
      </c>
      <c r="J551">
        <v>2</v>
      </c>
      <c r="L551">
        <v>23</v>
      </c>
      <c r="M551">
        <v>2243.9</v>
      </c>
      <c r="N551">
        <v>14</v>
      </c>
      <c r="P551">
        <v>349.1</v>
      </c>
      <c r="Q551">
        <v>2</v>
      </c>
    </row>
    <row r="552" spans="1:17" hidden="1" x14ac:dyDescent="0.25">
      <c r="A552" s="4">
        <v>44389</v>
      </c>
      <c r="B552" t="s">
        <v>22</v>
      </c>
      <c r="C552" t="s">
        <v>20</v>
      </c>
      <c r="D552" t="s">
        <v>25</v>
      </c>
      <c r="J552">
        <v>1</v>
      </c>
      <c r="L552">
        <v>14</v>
      </c>
      <c r="M552">
        <v>1376.3</v>
      </c>
      <c r="N552">
        <v>11</v>
      </c>
      <c r="P552">
        <v>139.6</v>
      </c>
      <c r="Q552">
        <v>1</v>
      </c>
    </row>
    <row r="553" spans="1:17" hidden="1" x14ac:dyDescent="0.25">
      <c r="A553" s="4">
        <v>44389</v>
      </c>
      <c r="B553" t="s">
        <v>22</v>
      </c>
      <c r="C553" t="s">
        <v>20</v>
      </c>
      <c r="D553" t="s">
        <v>21</v>
      </c>
      <c r="J553">
        <v>1</v>
      </c>
      <c r="L553">
        <v>9</v>
      </c>
      <c r="M553">
        <v>867.6</v>
      </c>
      <c r="N553">
        <v>3</v>
      </c>
      <c r="P553">
        <v>209.5</v>
      </c>
      <c r="Q553">
        <v>1</v>
      </c>
    </row>
    <row r="554" spans="1:17" hidden="1" x14ac:dyDescent="0.25">
      <c r="A554" s="4">
        <v>44388</v>
      </c>
      <c r="B554" t="s">
        <v>17</v>
      </c>
      <c r="C554" t="s">
        <v>17</v>
      </c>
      <c r="D554" t="s">
        <v>17</v>
      </c>
      <c r="E554">
        <v>192</v>
      </c>
      <c r="F554">
        <v>194</v>
      </c>
      <c r="G554">
        <v>2.5</v>
      </c>
      <c r="J554">
        <v>3</v>
      </c>
      <c r="L554">
        <v>34</v>
      </c>
      <c r="M554">
        <v>3192.5</v>
      </c>
      <c r="N554">
        <v>16</v>
      </c>
      <c r="P554">
        <v>379.1</v>
      </c>
      <c r="Q554">
        <v>3</v>
      </c>
    </row>
    <row r="555" spans="1:17" x14ac:dyDescent="0.25">
      <c r="A555" s="4">
        <v>44388</v>
      </c>
      <c r="B555" t="s">
        <v>22</v>
      </c>
      <c r="C555" t="s">
        <v>17</v>
      </c>
      <c r="D555" t="s">
        <v>17</v>
      </c>
      <c r="E555">
        <v>192</v>
      </c>
      <c r="F555">
        <v>194</v>
      </c>
      <c r="G555">
        <v>2.5</v>
      </c>
      <c r="J555">
        <v>3</v>
      </c>
      <c r="L555">
        <v>34</v>
      </c>
      <c r="M555">
        <v>3192.5</v>
      </c>
      <c r="N555">
        <v>16</v>
      </c>
      <c r="P555">
        <v>379.1</v>
      </c>
      <c r="Q555">
        <v>3</v>
      </c>
    </row>
    <row r="556" spans="1:17" x14ac:dyDescent="0.25">
      <c r="A556" s="4">
        <v>44388</v>
      </c>
      <c r="B556" t="s">
        <v>22</v>
      </c>
      <c r="C556" t="s">
        <v>20</v>
      </c>
      <c r="D556" t="s">
        <v>17</v>
      </c>
      <c r="E556">
        <v>181</v>
      </c>
      <c r="F556">
        <v>182</v>
      </c>
      <c r="G556">
        <v>2.4900000000000002</v>
      </c>
      <c r="J556">
        <v>3</v>
      </c>
      <c r="L556">
        <v>33</v>
      </c>
      <c r="M556">
        <v>3122.6</v>
      </c>
      <c r="N556">
        <v>15</v>
      </c>
      <c r="P556">
        <v>379.1</v>
      </c>
      <c r="Q556">
        <v>3</v>
      </c>
    </row>
    <row r="557" spans="1:17" hidden="1" x14ac:dyDescent="0.25">
      <c r="A557" s="4">
        <v>44388</v>
      </c>
      <c r="B557" t="s">
        <v>22</v>
      </c>
      <c r="C557" t="s">
        <v>20</v>
      </c>
      <c r="D557" t="s">
        <v>21</v>
      </c>
      <c r="E557">
        <v>1</v>
      </c>
      <c r="F557">
        <v>1</v>
      </c>
      <c r="J557">
        <v>3</v>
      </c>
      <c r="L557">
        <v>25</v>
      </c>
      <c r="M557">
        <v>2424.4</v>
      </c>
      <c r="N557">
        <v>12</v>
      </c>
      <c r="P557">
        <v>379.1</v>
      </c>
      <c r="Q557">
        <v>3</v>
      </c>
    </row>
    <row r="558" spans="1:17" hidden="1" x14ac:dyDescent="0.25">
      <c r="A558" s="4">
        <v>44388</v>
      </c>
      <c r="B558" t="s">
        <v>22</v>
      </c>
      <c r="C558" t="s">
        <v>20</v>
      </c>
      <c r="D558" t="s">
        <v>25</v>
      </c>
      <c r="E558">
        <v>181</v>
      </c>
      <c r="F558">
        <v>181</v>
      </c>
      <c r="G558">
        <v>2.4900000000000002</v>
      </c>
      <c r="L558">
        <v>8</v>
      </c>
      <c r="M558">
        <v>698.2</v>
      </c>
      <c r="N558">
        <v>3</v>
      </c>
      <c r="Q558"/>
    </row>
    <row r="559" spans="1:17" x14ac:dyDescent="0.25">
      <c r="A559" s="4">
        <v>44388</v>
      </c>
      <c r="B559" t="s">
        <v>22</v>
      </c>
      <c r="C559" t="s">
        <v>26</v>
      </c>
      <c r="D559" t="s">
        <v>17</v>
      </c>
      <c r="L559">
        <v>1</v>
      </c>
      <c r="M559">
        <v>69.900000000000006</v>
      </c>
      <c r="N559">
        <v>1</v>
      </c>
      <c r="Q559"/>
    </row>
    <row r="560" spans="1:17" hidden="1" x14ac:dyDescent="0.25">
      <c r="A560" s="4">
        <v>44388</v>
      </c>
      <c r="B560" t="s">
        <v>22</v>
      </c>
      <c r="C560" t="s">
        <v>26</v>
      </c>
      <c r="D560" t="s">
        <v>25</v>
      </c>
      <c r="L560">
        <v>1</v>
      </c>
      <c r="M560">
        <v>69.900000000000006</v>
      </c>
      <c r="N560">
        <v>1</v>
      </c>
      <c r="Q560"/>
    </row>
    <row r="561" spans="1:17" x14ac:dyDescent="0.25">
      <c r="A561" s="4">
        <v>44388</v>
      </c>
      <c r="B561" t="s">
        <v>22</v>
      </c>
      <c r="C561" t="s">
        <v>31</v>
      </c>
      <c r="D561" t="s">
        <v>17</v>
      </c>
      <c r="E561">
        <v>6</v>
      </c>
      <c r="F561">
        <v>7</v>
      </c>
      <c r="Q561"/>
    </row>
    <row r="562" spans="1:17" hidden="1" x14ac:dyDescent="0.25">
      <c r="A562" s="4">
        <v>44388</v>
      </c>
      <c r="B562" t="s">
        <v>22</v>
      </c>
      <c r="C562" t="s">
        <v>31</v>
      </c>
      <c r="D562" t="s">
        <v>21</v>
      </c>
      <c r="E562">
        <v>6</v>
      </c>
      <c r="F562">
        <v>7</v>
      </c>
      <c r="Q562"/>
    </row>
    <row r="563" spans="1:17" x14ac:dyDescent="0.25">
      <c r="A563" s="4">
        <v>44388</v>
      </c>
      <c r="B563" t="s">
        <v>22</v>
      </c>
      <c r="C563" t="s">
        <v>24</v>
      </c>
      <c r="D563" t="s">
        <v>17</v>
      </c>
      <c r="E563">
        <v>5</v>
      </c>
      <c r="F563">
        <v>5</v>
      </c>
      <c r="G563">
        <v>0.01</v>
      </c>
      <c r="Q563"/>
    </row>
    <row r="564" spans="1:17" hidden="1" x14ac:dyDescent="0.25">
      <c r="A564" s="4">
        <v>44388</v>
      </c>
      <c r="B564" t="s">
        <v>22</v>
      </c>
      <c r="C564" t="s">
        <v>24</v>
      </c>
      <c r="D564" t="s">
        <v>25</v>
      </c>
      <c r="E564">
        <v>5</v>
      </c>
      <c r="F564">
        <v>5</v>
      </c>
      <c r="G564">
        <v>0.01</v>
      </c>
      <c r="Q564"/>
    </row>
    <row r="565" spans="1:17" hidden="1" x14ac:dyDescent="0.25">
      <c r="A565" s="4">
        <v>44387</v>
      </c>
      <c r="B565" t="s">
        <v>17</v>
      </c>
      <c r="C565" t="s">
        <v>17</v>
      </c>
      <c r="D565" t="s">
        <v>17</v>
      </c>
      <c r="E565">
        <v>21052</v>
      </c>
      <c r="F565">
        <v>29280</v>
      </c>
      <c r="G565">
        <v>109.77</v>
      </c>
      <c r="H565">
        <v>266</v>
      </c>
      <c r="I565">
        <v>207</v>
      </c>
      <c r="J565">
        <v>16</v>
      </c>
      <c r="L565">
        <v>127</v>
      </c>
      <c r="M565">
        <v>13577.3</v>
      </c>
      <c r="N565">
        <v>79</v>
      </c>
      <c r="P565">
        <v>2283.6</v>
      </c>
      <c r="Q565">
        <v>16</v>
      </c>
    </row>
    <row r="566" spans="1:17" x14ac:dyDescent="0.25">
      <c r="A566" s="4">
        <v>44387</v>
      </c>
      <c r="B566" t="s">
        <v>22</v>
      </c>
      <c r="C566" t="s">
        <v>17</v>
      </c>
      <c r="D566" t="s">
        <v>17</v>
      </c>
      <c r="E566">
        <v>20828</v>
      </c>
      <c r="F566">
        <v>28779</v>
      </c>
      <c r="G566">
        <v>107.79</v>
      </c>
      <c r="H566">
        <v>266</v>
      </c>
      <c r="I566">
        <v>207</v>
      </c>
      <c r="J566">
        <v>16</v>
      </c>
      <c r="L566">
        <v>127</v>
      </c>
      <c r="M566">
        <v>13577.3</v>
      </c>
      <c r="N566">
        <v>79</v>
      </c>
      <c r="P566">
        <v>2283.6</v>
      </c>
      <c r="Q566">
        <v>16</v>
      </c>
    </row>
    <row r="567" spans="1:17" x14ac:dyDescent="0.25">
      <c r="A567" s="4">
        <v>44387</v>
      </c>
      <c r="B567" t="s">
        <v>22</v>
      </c>
      <c r="C567" t="s">
        <v>30</v>
      </c>
      <c r="D567" t="s">
        <v>17</v>
      </c>
      <c r="F567">
        <v>1</v>
      </c>
      <c r="G567">
        <v>0.03</v>
      </c>
      <c r="Q567"/>
    </row>
    <row r="568" spans="1:17" hidden="1" x14ac:dyDescent="0.25">
      <c r="A568" s="4">
        <v>44387</v>
      </c>
      <c r="B568" t="s">
        <v>22</v>
      </c>
      <c r="C568" t="s">
        <v>30</v>
      </c>
      <c r="D568" t="s">
        <v>21</v>
      </c>
      <c r="F568">
        <v>1</v>
      </c>
      <c r="G568">
        <v>0.03</v>
      </c>
      <c r="Q568"/>
    </row>
    <row r="569" spans="1:17" x14ac:dyDescent="0.25">
      <c r="A569" s="4">
        <v>44387</v>
      </c>
      <c r="B569" t="s">
        <v>22</v>
      </c>
      <c r="C569" t="s">
        <v>31</v>
      </c>
      <c r="D569" t="s">
        <v>17</v>
      </c>
      <c r="E569">
        <v>9</v>
      </c>
      <c r="F569">
        <v>9</v>
      </c>
      <c r="G569">
        <v>0.01</v>
      </c>
      <c r="Q569"/>
    </row>
    <row r="570" spans="1:17" hidden="1" x14ac:dyDescent="0.25">
      <c r="A570" s="4">
        <v>44387</v>
      </c>
      <c r="B570" t="s">
        <v>22</v>
      </c>
      <c r="C570" t="s">
        <v>31</v>
      </c>
      <c r="D570" t="s">
        <v>21</v>
      </c>
      <c r="E570">
        <v>9</v>
      </c>
      <c r="F570">
        <v>9</v>
      </c>
      <c r="G570">
        <v>0.01</v>
      </c>
      <c r="Q570"/>
    </row>
    <row r="571" spans="1:17" x14ac:dyDescent="0.25">
      <c r="A571" s="4">
        <v>44387</v>
      </c>
      <c r="B571" t="s">
        <v>22</v>
      </c>
      <c r="C571" t="s">
        <v>32</v>
      </c>
      <c r="D571" t="s">
        <v>17</v>
      </c>
      <c r="E571">
        <v>28</v>
      </c>
      <c r="F571">
        <v>28</v>
      </c>
      <c r="G571">
        <v>0.06</v>
      </c>
      <c r="Q571"/>
    </row>
    <row r="572" spans="1:17" hidden="1" x14ac:dyDescent="0.25">
      <c r="A572" s="4">
        <v>44387</v>
      </c>
      <c r="B572" t="s">
        <v>22</v>
      </c>
      <c r="C572" t="s">
        <v>32</v>
      </c>
      <c r="D572" t="s">
        <v>21</v>
      </c>
      <c r="E572">
        <v>28</v>
      </c>
      <c r="F572">
        <v>28</v>
      </c>
      <c r="G572">
        <v>0.06</v>
      </c>
      <c r="Q572"/>
    </row>
    <row r="573" spans="1:17" x14ac:dyDescent="0.25">
      <c r="A573" s="4">
        <v>44387</v>
      </c>
      <c r="B573" t="s">
        <v>22</v>
      </c>
      <c r="C573" t="s">
        <v>23</v>
      </c>
      <c r="D573" t="s">
        <v>17</v>
      </c>
      <c r="E573">
        <v>16</v>
      </c>
      <c r="F573">
        <v>22</v>
      </c>
      <c r="G573">
        <v>0.02</v>
      </c>
      <c r="Q573"/>
    </row>
    <row r="574" spans="1:17" hidden="1" x14ac:dyDescent="0.25">
      <c r="A574" s="4">
        <v>44387</v>
      </c>
      <c r="B574" t="s">
        <v>22</v>
      </c>
      <c r="C574" t="s">
        <v>23</v>
      </c>
      <c r="D574" t="s">
        <v>21</v>
      </c>
      <c r="E574">
        <v>16</v>
      </c>
      <c r="F574">
        <v>22</v>
      </c>
      <c r="G574">
        <v>0.02</v>
      </c>
      <c r="Q574"/>
    </row>
    <row r="575" spans="1:17" x14ac:dyDescent="0.25">
      <c r="A575" s="4">
        <v>44387</v>
      </c>
      <c r="B575" t="s">
        <v>22</v>
      </c>
      <c r="C575" t="s">
        <v>28</v>
      </c>
      <c r="D575" t="s">
        <v>17</v>
      </c>
      <c r="E575">
        <v>4</v>
      </c>
      <c r="F575">
        <v>6</v>
      </c>
      <c r="Q575"/>
    </row>
    <row r="576" spans="1:17" hidden="1" x14ac:dyDescent="0.25">
      <c r="A576" s="4">
        <v>44387</v>
      </c>
      <c r="B576" t="s">
        <v>22</v>
      </c>
      <c r="C576" t="s">
        <v>28</v>
      </c>
      <c r="D576" t="s">
        <v>29</v>
      </c>
      <c r="E576">
        <v>4</v>
      </c>
      <c r="F576">
        <v>6</v>
      </c>
      <c r="Q576"/>
    </row>
    <row r="577" spans="1:17" x14ac:dyDescent="0.25">
      <c r="A577" s="4">
        <v>44387</v>
      </c>
      <c r="B577" t="s">
        <v>22</v>
      </c>
      <c r="C577" t="s">
        <v>26</v>
      </c>
      <c r="D577" t="s">
        <v>17</v>
      </c>
      <c r="E577">
        <v>3040</v>
      </c>
      <c r="F577">
        <v>3073</v>
      </c>
      <c r="G577">
        <v>4.91</v>
      </c>
      <c r="H577">
        <v>8</v>
      </c>
      <c r="I577">
        <v>7</v>
      </c>
      <c r="J577">
        <v>1</v>
      </c>
      <c r="P577">
        <v>259.3</v>
      </c>
      <c r="Q577">
        <v>1</v>
      </c>
    </row>
    <row r="578" spans="1:17" hidden="1" x14ac:dyDescent="0.25">
      <c r="A578" s="4">
        <v>44387</v>
      </c>
      <c r="B578" t="s">
        <v>22</v>
      </c>
      <c r="C578" t="s">
        <v>26</v>
      </c>
      <c r="D578" t="s">
        <v>25</v>
      </c>
      <c r="E578">
        <v>3040</v>
      </c>
      <c r="F578">
        <v>3073</v>
      </c>
      <c r="G578">
        <v>4.91</v>
      </c>
      <c r="H578">
        <v>8</v>
      </c>
      <c r="I578">
        <v>7</v>
      </c>
      <c r="J578">
        <v>1</v>
      </c>
      <c r="P578">
        <v>259.3</v>
      </c>
      <c r="Q578">
        <v>1</v>
      </c>
    </row>
    <row r="579" spans="1:17" x14ac:dyDescent="0.25">
      <c r="A579" s="4">
        <v>44387</v>
      </c>
      <c r="B579" t="s">
        <v>22</v>
      </c>
      <c r="C579" t="s">
        <v>20</v>
      </c>
      <c r="D579" t="s">
        <v>17</v>
      </c>
      <c r="E579">
        <v>18016</v>
      </c>
      <c r="F579">
        <v>25059</v>
      </c>
      <c r="G579">
        <v>101.38</v>
      </c>
      <c r="H579">
        <v>254</v>
      </c>
      <c r="I579">
        <v>198</v>
      </c>
      <c r="J579">
        <v>15</v>
      </c>
      <c r="L579">
        <v>127</v>
      </c>
      <c r="M579">
        <v>13577.3</v>
      </c>
      <c r="N579">
        <v>79</v>
      </c>
      <c r="P579">
        <v>2024.3</v>
      </c>
      <c r="Q579">
        <v>15</v>
      </c>
    </row>
    <row r="580" spans="1:17" hidden="1" x14ac:dyDescent="0.25">
      <c r="A580" s="4">
        <v>44387</v>
      </c>
      <c r="B580" t="s">
        <v>22</v>
      </c>
      <c r="C580" t="s">
        <v>20</v>
      </c>
      <c r="D580" t="s">
        <v>25</v>
      </c>
      <c r="E580">
        <v>7088</v>
      </c>
      <c r="F580">
        <v>7705</v>
      </c>
      <c r="G580">
        <v>42.07</v>
      </c>
      <c r="H580">
        <v>78</v>
      </c>
      <c r="I580">
        <v>68</v>
      </c>
      <c r="J580">
        <v>5</v>
      </c>
      <c r="L580">
        <v>67</v>
      </c>
      <c r="M580">
        <v>8681.9</v>
      </c>
      <c r="N580">
        <v>35</v>
      </c>
      <c r="P580">
        <v>997</v>
      </c>
      <c r="Q580">
        <v>5</v>
      </c>
    </row>
    <row r="581" spans="1:17" hidden="1" x14ac:dyDescent="0.25">
      <c r="A581" s="4">
        <v>44387</v>
      </c>
      <c r="B581" t="s">
        <v>22</v>
      </c>
      <c r="C581" t="s">
        <v>20</v>
      </c>
      <c r="D581" t="s">
        <v>21</v>
      </c>
      <c r="E581">
        <v>12860</v>
      </c>
      <c r="F581">
        <v>17354</v>
      </c>
      <c r="G581">
        <v>59.31</v>
      </c>
      <c r="H581">
        <v>176</v>
      </c>
      <c r="I581">
        <v>130</v>
      </c>
      <c r="J581">
        <v>10</v>
      </c>
      <c r="L581">
        <v>60</v>
      </c>
      <c r="M581">
        <v>4895.3999999999996</v>
      </c>
      <c r="N581">
        <v>44</v>
      </c>
      <c r="P581">
        <v>1027.3</v>
      </c>
      <c r="Q581">
        <v>10</v>
      </c>
    </row>
    <row r="582" spans="1:17" x14ac:dyDescent="0.25">
      <c r="A582" s="4">
        <v>44387</v>
      </c>
      <c r="B582" t="s">
        <v>22</v>
      </c>
      <c r="C582" t="s">
        <v>24</v>
      </c>
      <c r="D582" t="s">
        <v>17</v>
      </c>
      <c r="E582">
        <v>215</v>
      </c>
      <c r="F582">
        <v>215</v>
      </c>
      <c r="G582">
        <v>0.5</v>
      </c>
      <c r="H582">
        <v>2</v>
      </c>
      <c r="I582">
        <v>1</v>
      </c>
      <c r="Q582"/>
    </row>
    <row r="583" spans="1:17" hidden="1" x14ac:dyDescent="0.25">
      <c r="A583" s="4">
        <v>44387</v>
      </c>
      <c r="B583" t="s">
        <v>22</v>
      </c>
      <c r="C583" t="s">
        <v>24</v>
      </c>
      <c r="D583" t="s">
        <v>25</v>
      </c>
      <c r="E583">
        <v>215</v>
      </c>
      <c r="F583">
        <v>215</v>
      </c>
      <c r="G583">
        <v>0.5</v>
      </c>
      <c r="H583">
        <v>2</v>
      </c>
      <c r="I583">
        <v>1</v>
      </c>
      <c r="Q583"/>
    </row>
    <row r="584" spans="1:17" x14ac:dyDescent="0.25">
      <c r="A584" s="4">
        <v>44387</v>
      </c>
      <c r="B584" t="s">
        <v>22</v>
      </c>
      <c r="C584" t="s">
        <v>27</v>
      </c>
      <c r="D584" t="s">
        <v>17</v>
      </c>
      <c r="E584">
        <v>332</v>
      </c>
      <c r="F584">
        <v>366</v>
      </c>
      <c r="G584">
        <v>0.88</v>
      </c>
      <c r="H584">
        <v>2</v>
      </c>
      <c r="I584">
        <v>1</v>
      </c>
      <c r="Q584"/>
    </row>
    <row r="585" spans="1:17" hidden="1" x14ac:dyDescent="0.25">
      <c r="A585" s="4">
        <v>44387</v>
      </c>
      <c r="B585" t="s">
        <v>22</v>
      </c>
      <c r="C585" t="s">
        <v>27</v>
      </c>
      <c r="D585" t="s">
        <v>21</v>
      </c>
      <c r="E585">
        <v>332</v>
      </c>
      <c r="F585">
        <v>366</v>
      </c>
      <c r="G585">
        <v>0.88</v>
      </c>
      <c r="H585">
        <v>2</v>
      </c>
      <c r="I585">
        <v>1</v>
      </c>
      <c r="Q585"/>
    </row>
    <row r="586" spans="1:17" x14ac:dyDescent="0.25">
      <c r="A586" s="4">
        <v>44387</v>
      </c>
      <c r="B586" t="s">
        <v>19</v>
      </c>
      <c r="C586" t="s">
        <v>17</v>
      </c>
      <c r="D586" t="s">
        <v>17</v>
      </c>
      <c r="E586">
        <v>180</v>
      </c>
      <c r="F586">
        <v>311</v>
      </c>
      <c r="G586">
        <v>0.98</v>
      </c>
      <c r="Q586"/>
    </row>
    <row r="587" spans="1:17" x14ac:dyDescent="0.25">
      <c r="A587" s="4">
        <v>44387</v>
      </c>
      <c r="B587" t="s">
        <v>19</v>
      </c>
      <c r="C587" t="s">
        <v>20</v>
      </c>
      <c r="D587" t="s">
        <v>17</v>
      </c>
      <c r="E587">
        <v>180</v>
      </c>
      <c r="F587">
        <v>311</v>
      </c>
      <c r="G587">
        <v>0.98</v>
      </c>
      <c r="Q587"/>
    </row>
    <row r="588" spans="1:17" hidden="1" x14ac:dyDescent="0.25">
      <c r="A588" s="4">
        <v>44387</v>
      </c>
      <c r="B588" t="s">
        <v>19</v>
      </c>
      <c r="C588" t="s">
        <v>20</v>
      </c>
      <c r="D588" t="s">
        <v>21</v>
      </c>
      <c r="E588">
        <v>180</v>
      </c>
      <c r="F588">
        <v>311</v>
      </c>
      <c r="G588">
        <v>0.98</v>
      </c>
      <c r="Q588"/>
    </row>
    <row r="589" spans="1:17" x14ac:dyDescent="0.25">
      <c r="A589" s="4">
        <v>44387</v>
      </c>
      <c r="B589" t="s">
        <v>33</v>
      </c>
      <c r="C589" t="s">
        <v>17</v>
      </c>
      <c r="D589" t="s">
        <v>17</v>
      </c>
      <c r="E589">
        <v>124</v>
      </c>
      <c r="F589">
        <v>190</v>
      </c>
      <c r="G589">
        <v>1</v>
      </c>
      <c r="Q589"/>
    </row>
    <row r="590" spans="1:17" x14ac:dyDescent="0.25">
      <c r="A590" s="4">
        <v>44387</v>
      </c>
      <c r="B590" t="s">
        <v>33</v>
      </c>
      <c r="C590" t="s">
        <v>20</v>
      </c>
      <c r="D590" t="s">
        <v>17</v>
      </c>
      <c r="E590">
        <v>124</v>
      </c>
      <c r="F590">
        <v>144</v>
      </c>
      <c r="G590">
        <v>0.97</v>
      </c>
      <c r="Q590"/>
    </row>
    <row r="591" spans="1:17" hidden="1" x14ac:dyDescent="0.25">
      <c r="A591" s="4">
        <v>44387</v>
      </c>
      <c r="B591" t="s">
        <v>33</v>
      </c>
      <c r="C591" t="s">
        <v>20</v>
      </c>
      <c r="D591" t="s">
        <v>21</v>
      </c>
      <c r="E591">
        <v>124</v>
      </c>
      <c r="F591">
        <v>144</v>
      </c>
      <c r="G591">
        <v>0.97</v>
      </c>
      <c r="Q591"/>
    </row>
    <row r="592" spans="1:17" x14ac:dyDescent="0.25">
      <c r="A592" s="4">
        <v>44387</v>
      </c>
      <c r="B592" t="s">
        <v>33</v>
      </c>
      <c r="C592" t="s">
        <v>34</v>
      </c>
      <c r="D592" t="s">
        <v>17</v>
      </c>
      <c r="E592">
        <v>8</v>
      </c>
      <c r="F592">
        <v>46</v>
      </c>
      <c r="G592">
        <v>0.03</v>
      </c>
      <c r="Q592"/>
    </row>
    <row r="593" spans="1:17" hidden="1" x14ac:dyDescent="0.25">
      <c r="A593" s="4">
        <v>44387</v>
      </c>
      <c r="B593" t="s">
        <v>33</v>
      </c>
      <c r="C593" t="s">
        <v>34</v>
      </c>
      <c r="D593" t="s">
        <v>21</v>
      </c>
      <c r="E593">
        <v>8</v>
      </c>
      <c r="F593">
        <v>46</v>
      </c>
      <c r="G593">
        <v>0.03</v>
      </c>
      <c r="Q593"/>
    </row>
    <row r="594" spans="1:17" hidden="1" x14ac:dyDescent="0.25">
      <c r="A594" s="4">
        <v>44386</v>
      </c>
      <c r="B594" t="s">
        <v>17</v>
      </c>
      <c r="C594" t="s">
        <v>17</v>
      </c>
      <c r="D594" t="s">
        <v>17</v>
      </c>
      <c r="E594">
        <v>12956</v>
      </c>
      <c r="F594">
        <v>21516</v>
      </c>
      <c r="G594">
        <v>117.71</v>
      </c>
      <c r="H594">
        <v>362</v>
      </c>
      <c r="I594">
        <v>308</v>
      </c>
      <c r="J594">
        <v>23</v>
      </c>
      <c r="L594">
        <v>306</v>
      </c>
      <c r="M594">
        <v>31732.16</v>
      </c>
      <c r="N594">
        <v>175</v>
      </c>
      <c r="P594">
        <v>2882.13</v>
      </c>
      <c r="Q594">
        <v>23</v>
      </c>
    </row>
    <row r="595" spans="1:17" x14ac:dyDescent="0.25">
      <c r="A595" s="4">
        <v>44386</v>
      </c>
      <c r="B595" t="s">
        <v>19</v>
      </c>
      <c r="C595" t="s">
        <v>17</v>
      </c>
      <c r="D595" t="s">
        <v>17</v>
      </c>
      <c r="E595">
        <v>140</v>
      </c>
      <c r="F595">
        <v>210</v>
      </c>
      <c r="G595">
        <v>1.06</v>
      </c>
      <c r="H595">
        <v>2</v>
      </c>
      <c r="I595">
        <v>2</v>
      </c>
      <c r="L595">
        <v>3</v>
      </c>
      <c r="M595">
        <v>309.10000000000002</v>
      </c>
      <c r="N595">
        <v>2</v>
      </c>
      <c r="Q595"/>
    </row>
    <row r="596" spans="1:17" x14ac:dyDescent="0.25">
      <c r="A596" s="4">
        <v>44386</v>
      </c>
      <c r="B596" t="s">
        <v>19</v>
      </c>
      <c r="C596" t="s">
        <v>20</v>
      </c>
      <c r="D596" t="s">
        <v>17</v>
      </c>
      <c r="E596">
        <v>140</v>
      </c>
      <c r="F596">
        <v>210</v>
      </c>
      <c r="G596">
        <v>1.06</v>
      </c>
      <c r="H596">
        <v>2</v>
      </c>
      <c r="I596">
        <v>2</v>
      </c>
      <c r="L596">
        <v>3</v>
      </c>
      <c r="M596">
        <v>309.10000000000002</v>
      </c>
      <c r="N596">
        <v>2</v>
      </c>
      <c r="Q596"/>
    </row>
    <row r="597" spans="1:17" hidden="1" x14ac:dyDescent="0.25">
      <c r="A597" s="4">
        <v>44386</v>
      </c>
      <c r="B597" t="s">
        <v>19</v>
      </c>
      <c r="C597" t="s">
        <v>20</v>
      </c>
      <c r="D597" t="s">
        <v>21</v>
      </c>
      <c r="E597">
        <v>140</v>
      </c>
      <c r="F597">
        <v>210</v>
      </c>
      <c r="G597">
        <v>1.06</v>
      </c>
      <c r="H597">
        <v>2</v>
      </c>
      <c r="I597">
        <v>2</v>
      </c>
      <c r="L597">
        <v>3</v>
      </c>
      <c r="M597">
        <v>309.10000000000002</v>
      </c>
      <c r="N597">
        <v>2</v>
      </c>
      <c r="Q597"/>
    </row>
    <row r="598" spans="1:17" x14ac:dyDescent="0.25">
      <c r="A598" s="4">
        <v>44386</v>
      </c>
      <c r="B598" t="s">
        <v>22</v>
      </c>
      <c r="C598" t="s">
        <v>17</v>
      </c>
      <c r="D598" t="s">
        <v>17</v>
      </c>
      <c r="E598">
        <v>12756</v>
      </c>
      <c r="F598">
        <v>21090</v>
      </c>
      <c r="G598">
        <v>115.52</v>
      </c>
      <c r="H598">
        <v>358</v>
      </c>
      <c r="I598">
        <v>304</v>
      </c>
      <c r="J598">
        <v>23</v>
      </c>
      <c r="L598">
        <v>303</v>
      </c>
      <c r="M598">
        <v>31423.06</v>
      </c>
      <c r="N598">
        <v>173</v>
      </c>
      <c r="P598">
        <v>2882.13</v>
      </c>
      <c r="Q598">
        <v>23</v>
      </c>
    </row>
    <row r="599" spans="1:17" x14ac:dyDescent="0.25">
      <c r="A599" s="4">
        <v>44386</v>
      </c>
      <c r="B599" t="s">
        <v>22</v>
      </c>
      <c r="C599" t="s">
        <v>28</v>
      </c>
      <c r="D599" t="s">
        <v>17</v>
      </c>
      <c r="F599">
        <v>3</v>
      </c>
      <c r="G599">
        <v>0.02</v>
      </c>
      <c r="Q599"/>
    </row>
    <row r="600" spans="1:17" hidden="1" x14ac:dyDescent="0.25">
      <c r="A600" s="4">
        <v>44386</v>
      </c>
      <c r="B600" t="s">
        <v>22</v>
      </c>
      <c r="C600" t="s">
        <v>28</v>
      </c>
      <c r="D600" t="s">
        <v>29</v>
      </c>
      <c r="F600">
        <v>3</v>
      </c>
      <c r="G600">
        <v>0.02</v>
      </c>
      <c r="Q600"/>
    </row>
    <row r="601" spans="1:17" x14ac:dyDescent="0.25">
      <c r="A601" s="4">
        <v>44386</v>
      </c>
      <c r="B601" t="s">
        <v>22</v>
      </c>
      <c r="C601" t="s">
        <v>20</v>
      </c>
      <c r="D601" t="s">
        <v>17</v>
      </c>
      <c r="E601">
        <v>11424</v>
      </c>
      <c r="F601">
        <v>18980</v>
      </c>
      <c r="G601">
        <v>110.66</v>
      </c>
      <c r="H601">
        <v>350</v>
      </c>
      <c r="I601">
        <v>295</v>
      </c>
      <c r="J601">
        <v>21</v>
      </c>
      <c r="L601">
        <v>260</v>
      </c>
      <c r="M601">
        <v>24903.06</v>
      </c>
      <c r="N601">
        <v>156</v>
      </c>
      <c r="P601">
        <v>2383.5300000000002</v>
      </c>
      <c r="Q601">
        <v>21</v>
      </c>
    </row>
    <row r="602" spans="1:17" hidden="1" x14ac:dyDescent="0.25">
      <c r="A602" s="4">
        <v>44386</v>
      </c>
      <c r="B602" t="s">
        <v>22</v>
      </c>
      <c r="C602" t="s">
        <v>20</v>
      </c>
      <c r="D602" t="s">
        <v>21</v>
      </c>
      <c r="E602">
        <v>9140</v>
      </c>
      <c r="F602">
        <v>14848</v>
      </c>
      <c r="G602">
        <v>73.040000000000006</v>
      </c>
      <c r="H602">
        <v>308</v>
      </c>
      <c r="I602">
        <v>255</v>
      </c>
      <c r="J602">
        <v>13</v>
      </c>
      <c r="L602">
        <v>196</v>
      </c>
      <c r="M602">
        <v>17218.66</v>
      </c>
      <c r="N602">
        <v>120</v>
      </c>
      <c r="P602">
        <v>1552.21</v>
      </c>
      <c r="Q602">
        <v>13</v>
      </c>
    </row>
    <row r="603" spans="1:17" hidden="1" x14ac:dyDescent="0.25">
      <c r="A603" s="4">
        <v>44386</v>
      </c>
      <c r="B603" t="s">
        <v>22</v>
      </c>
      <c r="C603" t="s">
        <v>20</v>
      </c>
      <c r="D603" t="s">
        <v>25</v>
      </c>
      <c r="E603">
        <v>3696</v>
      </c>
      <c r="F603">
        <v>4132</v>
      </c>
      <c r="G603">
        <v>37.619999999999997</v>
      </c>
      <c r="H603">
        <v>42</v>
      </c>
      <c r="I603">
        <v>40</v>
      </c>
      <c r="J603">
        <v>8</v>
      </c>
      <c r="L603">
        <v>64</v>
      </c>
      <c r="M603">
        <v>7684.4</v>
      </c>
      <c r="N603">
        <v>36</v>
      </c>
      <c r="P603">
        <v>831.32</v>
      </c>
      <c r="Q603">
        <v>8</v>
      </c>
    </row>
    <row r="604" spans="1:17" x14ac:dyDescent="0.25">
      <c r="A604" s="4">
        <v>44386</v>
      </c>
      <c r="B604" t="s">
        <v>22</v>
      </c>
      <c r="C604" t="s">
        <v>31</v>
      </c>
      <c r="D604" t="s">
        <v>17</v>
      </c>
      <c r="E604">
        <v>12</v>
      </c>
      <c r="F604">
        <v>12</v>
      </c>
      <c r="G604">
        <v>0.01</v>
      </c>
      <c r="Q604"/>
    </row>
    <row r="605" spans="1:17" hidden="1" x14ac:dyDescent="0.25">
      <c r="A605" s="4">
        <v>44386</v>
      </c>
      <c r="B605" t="s">
        <v>22</v>
      </c>
      <c r="C605" t="s">
        <v>31</v>
      </c>
      <c r="D605" t="s">
        <v>21</v>
      </c>
      <c r="E605">
        <v>12</v>
      </c>
      <c r="F605">
        <v>12</v>
      </c>
      <c r="G605">
        <v>0.01</v>
      </c>
      <c r="Q605"/>
    </row>
    <row r="606" spans="1:17" x14ac:dyDescent="0.25">
      <c r="A606" s="4">
        <v>44386</v>
      </c>
      <c r="B606" t="s">
        <v>22</v>
      </c>
      <c r="C606" t="s">
        <v>32</v>
      </c>
      <c r="D606" t="s">
        <v>17</v>
      </c>
      <c r="E606">
        <v>8</v>
      </c>
      <c r="F606">
        <v>8</v>
      </c>
      <c r="G606">
        <v>0.01</v>
      </c>
      <c r="Q606"/>
    </row>
    <row r="607" spans="1:17" hidden="1" x14ac:dyDescent="0.25">
      <c r="A607" s="4">
        <v>44386</v>
      </c>
      <c r="B607" t="s">
        <v>22</v>
      </c>
      <c r="C607" t="s">
        <v>32</v>
      </c>
      <c r="D607" t="s">
        <v>21</v>
      </c>
      <c r="E607">
        <v>8</v>
      </c>
      <c r="F607">
        <v>8</v>
      </c>
      <c r="G607">
        <v>0.01</v>
      </c>
      <c r="Q607"/>
    </row>
    <row r="608" spans="1:17" x14ac:dyDescent="0.25">
      <c r="A608" s="4">
        <v>44386</v>
      </c>
      <c r="B608" t="s">
        <v>22</v>
      </c>
      <c r="C608" t="s">
        <v>23</v>
      </c>
      <c r="D608" t="s">
        <v>17</v>
      </c>
      <c r="E608">
        <v>20</v>
      </c>
      <c r="F608">
        <v>24</v>
      </c>
      <c r="G608">
        <v>0.09</v>
      </c>
      <c r="Q608"/>
    </row>
    <row r="609" spans="1:17" hidden="1" x14ac:dyDescent="0.25">
      <c r="A609" s="4">
        <v>44386</v>
      </c>
      <c r="B609" t="s">
        <v>22</v>
      </c>
      <c r="C609" t="s">
        <v>23</v>
      </c>
      <c r="D609" t="s">
        <v>21</v>
      </c>
      <c r="E609">
        <v>20</v>
      </c>
      <c r="F609">
        <v>24</v>
      </c>
      <c r="G609">
        <v>0.09</v>
      </c>
      <c r="Q609"/>
    </row>
    <row r="610" spans="1:17" x14ac:dyDescent="0.25">
      <c r="A610" s="4">
        <v>44386</v>
      </c>
      <c r="B610" t="s">
        <v>22</v>
      </c>
      <c r="C610" t="s">
        <v>24</v>
      </c>
      <c r="D610" t="s">
        <v>17</v>
      </c>
      <c r="E610">
        <v>133</v>
      </c>
      <c r="F610">
        <v>133</v>
      </c>
      <c r="G610">
        <v>0.22</v>
      </c>
      <c r="Q610"/>
    </row>
    <row r="611" spans="1:17" hidden="1" x14ac:dyDescent="0.25">
      <c r="A611" s="4">
        <v>44386</v>
      </c>
      <c r="B611" t="s">
        <v>22</v>
      </c>
      <c r="C611" t="s">
        <v>24</v>
      </c>
      <c r="D611" t="s">
        <v>25</v>
      </c>
      <c r="E611">
        <v>133</v>
      </c>
      <c r="F611">
        <v>133</v>
      </c>
      <c r="G611">
        <v>0.22</v>
      </c>
      <c r="Q611"/>
    </row>
    <row r="612" spans="1:17" x14ac:dyDescent="0.25">
      <c r="A612" s="4">
        <v>44386</v>
      </c>
      <c r="B612" t="s">
        <v>22</v>
      </c>
      <c r="C612" t="s">
        <v>26</v>
      </c>
      <c r="D612" t="s">
        <v>17</v>
      </c>
      <c r="E612">
        <v>1420</v>
      </c>
      <c r="F612">
        <v>1539</v>
      </c>
      <c r="G612">
        <v>3.82</v>
      </c>
      <c r="H612">
        <v>7</v>
      </c>
      <c r="I612">
        <v>7</v>
      </c>
      <c r="J612">
        <v>2</v>
      </c>
      <c r="L612">
        <v>38</v>
      </c>
      <c r="M612">
        <v>5622.5</v>
      </c>
      <c r="N612">
        <v>15</v>
      </c>
      <c r="P612">
        <v>498.6</v>
      </c>
      <c r="Q612">
        <v>2</v>
      </c>
    </row>
    <row r="613" spans="1:17" hidden="1" x14ac:dyDescent="0.25">
      <c r="A613" s="4">
        <v>44386</v>
      </c>
      <c r="B613" t="s">
        <v>22</v>
      </c>
      <c r="C613" t="s">
        <v>26</v>
      </c>
      <c r="D613" t="s">
        <v>25</v>
      </c>
      <c r="E613">
        <v>1420</v>
      </c>
      <c r="F613">
        <v>1539</v>
      </c>
      <c r="G613">
        <v>3.82</v>
      </c>
      <c r="H613">
        <v>7</v>
      </c>
      <c r="I613">
        <v>7</v>
      </c>
      <c r="J613">
        <v>2</v>
      </c>
      <c r="L613">
        <v>38</v>
      </c>
      <c r="M613">
        <v>5622.5</v>
      </c>
      <c r="N613">
        <v>15</v>
      </c>
      <c r="P613">
        <v>498.6</v>
      </c>
      <c r="Q613">
        <v>2</v>
      </c>
    </row>
    <row r="614" spans="1:17" x14ac:dyDescent="0.25">
      <c r="A614" s="4">
        <v>44386</v>
      </c>
      <c r="B614" t="s">
        <v>22</v>
      </c>
      <c r="C614" t="s">
        <v>27</v>
      </c>
      <c r="D614" t="s">
        <v>17</v>
      </c>
      <c r="E614">
        <v>372</v>
      </c>
      <c r="F614">
        <v>391</v>
      </c>
      <c r="G614">
        <v>0.69</v>
      </c>
      <c r="H614">
        <v>1</v>
      </c>
      <c r="I614">
        <v>2</v>
      </c>
      <c r="L614">
        <v>5</v>
      </c>
      <c r="M614">
        <v>897.5</v>
      </c>
      <c r="N614">
        <v>2</v>
      </c>
      <c r="Q614"/>
    </row>
    <row r="615" spans="1:17" hidden="1" x14ac:dyDescent="0.25">
      <c r="A615" s="4">
        <v>44386</v>
      </c>
      <c r="B615" t="s">
        <v>22</v>
      </c>
      <c r="C615" t="s">
        <v>27</v>
      </c>
      <c r="D615" t="s">
        <v>21</v>
      </c>
      <c r="E615">
        <v>372</v>
      </c>
      <c r="F615">
        <v>391</v>
      </c>
      <c r="G615">
        <v>0.69</v>
      </c>
      <c r="H615">
        <v>1</v>
      </c>
      <c r="I615">
        <v>2</v>
      </c>
      <c r="L615">
        <v>5</v>
      </c>
      <c r="M615">
        <v>897.5</v>
      </c>
      <c r="N615">
        <v>2</v>
      </c>
      <c r="Q615"/>
    </row>
    <row r="616" spans="1:17" x14ac:dyDescent="0.25">
      <c r="A616" s="4">
        <v>44386</v>
      </c>
      <c r="B616" t="s">
        <v>33</v>
      </c>
      <c r="C616" t="s">
        <v>17</v>
      </c>
      <c r="D616" t="s">
        <v>17</v>
      </c>
      <c r="E616">
        <v>152</v>
      </c>
      <c r="F616">
        <v>216</v>
      </c>
      <c r="G616">
        <v>1.1299999999999999</v>
      </c>
      <c r="H616">
        <v>2</v>
      </c>
      <c r="I616">
        <v>2</v>
      </c>
      <c r="Q616"/>
    </row>
    <row r="617" spans="1:17" x14ac:dyDescent="0.25">
      <c r="A617" s="4">
        <v>44386</v>
      </c>
      <c r="B617" t="s">
        <v>33</v>
      </c>
      <c r="C617" t="s">
        <v>20</v>
      </c>
      <c r="D617" t="s">
        <v>17</v>
      </c>
      <c r="E617">
        <v>148</v>
      </c>
      <c r="F617">
        <v>175</v>
      </c>
      <c r="G617">
        <v>1.04</v>
      </c>
      <c r="H617">
        <v>2</v>
      </c>
      <c r="I617">
        <v>2</v>
      </c>
      <c r="Q617"/>
    </row>
    <row r="618" spans="1:17" hidden="1" x14ac:dyDescent="0.25">
      <c r="A618" s="4">
        <v>44386</v>
      </c>
      <c r="B618" t="s">
        <v>33</v>
      </c>
      <c r="C618" t="s">
        <v>20</v>
      </c>
      <c r="D618" t="s">
        <v>21</v>
      </c>
      <c r="E618">
        <v>148</v>
      </c>
      <c r="F618">
        <v>175</v>
      </c>
      <c r="G618">
        <v>1.04</v>
      </c>
      <c r="H618">
        <v>2</v>
      </c>
      <c r="I618">
        <v>2</v>
      </c>
      <c r="Q618"/>
    </row>
    <row r="619" spans="1:17" x14ac:dyDescent="0.25">
      <c r="A619" s="4">
        <v>44386</v>
      </c>
      <c r="B619" t="s">
        <v>33</v>
      </c>
      <c r="C619" t="s">
        <v>34</v>
      </c>
      <c r="D619" t="s">
        <v>17</v>
      </c>
      <c r="E619">
        <v>4</v>
      </c>
      <c r="F619">
        <v>41</v>
      </c>
      <c r="G619">
        <v>0.09</v>
      </c>
      <c r="Q619"/>
    </row>
    <row r="620" spans="1:17" hidden="1" x14ac:dyDescent="0.25">
      <c r="A620" s="4">
        <v>44386</v>
      </c>
      <c r="B620" t="s">
        <v>33</v>
      </c>
      <c r="C620" t="s">
        <v>34</v>
      </c>
      <c r="D620" t="s">
        <v>21</v>
      </c>
      <c r="E620">
        <v>4</v>
      </c>
      <c r="F620">
        <v>41</v>
      </c>
      <c r="G620">
        <v>0.09</v>
      </c>
      <c r="Q620"/>
    </row>
    <row r="621" spans="1:17" hidden="1" x14ac:dyDescent="0.25">
      <c r="A621" s="4">
        <v>44385</v>
      </c>
      <c r="B621" t="s">
        <v>17</v>
      </c>
      <c r="C621" t="s">
        <v>17</v>
      </c>
      <c r="D621" t="s">
        <v>17</v>
      </c>
      <c r="E621">
        <v>16232</v>
      </c>
      <c r="F621">
        <v>21441</v>
      </c>
      <c r="G621">
        <v>112.92</v>
      </c>
      <c r="H621">
        <v>262</v>
      </c>
      <c r="I621">
        <v>216</v>
      </c>
      <c r="J621">
        <v>2</v>
      </c>
      <c r="L621">
        <v>118</v>
      </c>
      <c r="M621">
        <v>11947.7</v>
      </c>
      <c r="N621">
        <v>65</v>
      </c>
      <c r="P621">
        <v>238.8</v>
      </c>
      <c r="Q621">
        <v>2</v>
      </c>
    </row>
    <row r="622" spans="1:17" x14ac:dyDescent="0.25">
      <c r="A622" s="4">
        <v>44385</v>
      </c>
      <c r="B622" t="s">
        <v>33</v>
      </c>
      <c r="C622" t="s">
        <v>17</v>
      </c>
      <c r="D622" t="s">
        <v>17</v>
      </c>
      <c r="E622">
        <v>192</v>
      </c>
      <c r="F622">
        <v>224</v>
      </c>
      <c r="G622">
        <v>1.59</v>
      </c>
      <c r="H622">
        <v>1</v>
      </c>
      <c r="L622">
        <v>5</v>
      </c>
      <c r="M622">
        <v>458.5</v>
      </c>
      <c r="N622">
        <v>1</v>
      </c>
      <c r="Q622"/>
    </row>
    <row r="623" spans="1:17" x14ac:dyDescent="0.25">
      <c r="A623" s="4">
        <v>44385</v>
      </c>
      <c r="B623" t="s">
        <v>33</v>
      </c>
      <c r="C623" t="s">
        <v>20</v>
      </c>
      <c r="D623" t="s">
        <v>17</v>
      </c>
      <c r="E623">
        <v>192</v>
      </c>
      <c r="F623">
        <v>224</v>
      </c>
      <c r="G623">
        <v>1.59</v>
      </c>
      <c r="H623">
        <v>1</v>
      </c>
      <c r="L623">
        <v>5</v>
      </c>
      <c r="M623">
        <v>458.5</v>
      </c>
      <c r="N623">
        <v>1</v>
      </c>
      <c r="Q623"/>
    </row>
    <row r="624" spans="1:17" hidden="1" x14ac:dyDescent="0.25">
      <c r="A624" s="4">
        <v>44385</v>
      </c>
      <c r="B624" t="s">
        <v>33</v>
      </c>
      <c r="C624" t="s">
        <v>20</v>
      </c>
      <c r="D624" t="s">
        <v>21</v>
      </c>
      <c r="E624">
        <v>192</v>
      </c>
      <c r="F624">
        <v>224</v>
      </c>
      <c r="G624">
        <v>1.59</v>
      </c>
      <c r="H624">
        <v>1</v>
      </c>
      <c r="L624">
        <v>5</v>
      </c>
      <c r="M624">
        <v>458.5</v>
      </c>
      <c r="N624">
        <v>1</v>
      </c>
      <c r="Q624"/>
    </row>
    <row r="625" spans="1:17" x14ac:dyDescent="0.25">
      <c r="A625" s="4">
        <v>44385</v>
      </c>
      <c r="B625" t="s">
        <v>22</v>
      </c>
      <c r="C625" t="s">
        <v>17</v>
      </c>
      <c r="D625" t="s">
        <v>17</v>
      </c>
      <c r="E625">
        <v>16024</v>
      </c>
      <c r="F625">
        <v>21067</v>
      </c>
      <c r="G625">
        <v>110.31</v>
      </c>
      <c r="H625">
        <v>261</v>
      </c>
      <c r="I625">
        <v>216</v>
      </c>
      <c r="J625">
        <v>2</v>
      </c>
      <c r="L625">
        <v>113</v>
      </c>
      <c r="M625">
        <v>11489.2</v>
      </c>
      <c r="N625">
        <v>64</v>
      </c>
      <c r="P625">
        <v>238.8</v>
      </c>
      <c r="Q625">
        <v>2</v>
      </c>
    </row>
    <row r="626" spans="1:17" x14ac:dyDescent="0.25">
      <c r="A626" s="4">
        <v>44385</v>
      </c>
      <c r="B626" t="s">
        <v>22</v>
      </c>
      <c r="C626" t="s">
        <v>23</v>
      </c>
      <c r="D626" t="s">
        <v>17</v>
      </c>
      <c r="E626">
        <v>8</v>
      </c>
      <c r="F626">
        <v>33</v>
      </c>
      <c r="G626">
        <v>0.12</v>
      </c>
      <c r="H626">
        <v>1</v>
      </c>
      <c r="I626">
        <v>1</v>
      </c>
      <c r="L626">
        <v>1</v>
      </c>
      <c r="M626">
        <v>39.9</v>
      </c>
      <c r="N626">
        <v>1</v>
      </c>
      <c r="Q626"/>
    </row>
    <row r="627" spans="1:17" hidden="1" x14ac:dyDescent="0.25">
      <c r="A627" s="4">
        <v>44385</v>
      </c>
      <c r="B627" t="s">
        <v>22</v>
      </c>
      <c r="C627" t="s">
        <v>23</v>
      </c>
      <c r="D627" t="s">
        <v>21</v>
      </c>
      <c r="E627">
        <v>8</v>
      </c>
      <c r="F627">
        <v>33</v>
      </c>
      <c r="G627">
        <v>0.12</v>
      </c>
      <c r="H627">
        <v>1</v>
      </c>
      <c r="I627">
        <v>1</v>
      </c>
      <c r="L627">
        <v>1</v>
      </c>
      <c r="M627">
        <v>39.9</v>
      </c>
      <c r="N627">
        <v>1</v>
      </c>
      <c r="Q627"/>
    </row>
    <row r="628" spans="1:17" x14ac:dyDescent="0.25">
      <c r="A628" s="4">
        <v>44385</v>
      </c>
      <c r="B628" t="s">
        <v>22</v>
      </c>
      <c r="C628" t="s">
        <v>30</v>
      </c>
      <c r="D628" t="s">
        <v>17</v>
      </c>
      <c r="E628">
        <v>1</v>
      </c>
      <c r="F628">
        <v>1</v>
      </c>
      <c r="Q628"/>
    </row>
    <row r="629" spans="1:17" hidden="1" x14ac:dyDescent="0.25">
      <c r="A629" s="4">
        <v>44385</v>
      </c>
      <c r="B629" t="s">
        <v>22</v>
      </c>
      <c r="C629" t="s">
        <v>30</v>
      </c>
      <c r="D629" t="s">
        <v>21</v>
      </c>
      <c r="E629">
        <v>1</v>
      </c>
      <c r="F629">
        <v>1</v>
      </c>
      <c r="Q629"/>
    </row>
    <row r="630" spans="1:17" x14ac:dyDescent="0.25">
      <c r="A630" s="4">
        <v>44385</v>
      </c>
      <c r="B630" t="s">
        <v>22</v>
      </c>
      <c r="C630" t="s">
        <v>31</v>
      </c>
      <c r="D630" t="s">
        <v>17</v>
      </c>
      <c r="E630">
        <v>24</v>
      </c>
      <c r="F630">
        <v>24</v>
      </c>
      <c r="G630">
        <v>0.08</v>
      </c>
      <c r="Q630"/>
    </row>
    <row r="631" spans="1:17" hidden="1" x14ac:dyDescent="0.25">
      <c r="A631" s="4">
        <v>44385</v>
      </c>
      <c r="B631" t="s">
        <v>22</v>
      </c>
      <c r="C631" t="s">
        <v>31</v>
      </c>
      <c r="D631" t="s">
        <v>21</v>
      </c>
      <c r="E631">
        <v>24</v>
      </c>
      <c r="F631">
        <v>24</v>
      </c>
      <c r="G631">
        <v>0.08</v>
      </c>
      <c r="Q631"/>
    </row>
    <row r="632" spans="1:17" x14ac:dyDescent="0.25">
      <c r="A632" s="4">
        <v>44385</v>
      </c>
      <c r="B632" t="s">
        <v>22</v>
      </c>
      <c r="C632" t="s">
        <v>32</v>
      </c>
      <c r="D632" t="s">
        <v>17</v>
      </c>
      <c r="E632">
        <v>60</v>
      </c>
      <c r="F632">
        <v>63</v>
      </c>
      <c r="G632">
        <v>0.39</v>
      </c>
      <c r="H632">
        <v>2</v>
      </c>
      <c r="I632">
        <v>2</v>
      </c>
      <c r="Q632"/>
    </row>
    <row r="633" spans="1:17" hidden="1" x14ac:dyDescent="0.25">
      <c r="A633" s="4">
        <v>44385</v>
      </c>
      <c r="B633" t="s">
        <v>22</v>
      </c>
      <c r="C633" t="s">
        <v>32</v>
      </c>
      <c r="D633" t="s">
        <v>21</v>
      </c>
      <c r="E633">
        <v>60</v>
      </c>
      <c r="F633">
        <v>63</v>
      </c>
      <c r="G633">
        <v>0.39</v>
      </c>
      <c r="H633">
        <v>2</v>
      </c>
      <c r="I633">
        <v>2</v>
      </c>
      <c r="Q633"/>
    </row>
    <row r="634" spans="1:17" x14ac:dyDescent="0.25">
      <c r="A634" s="4">
        <v>44385</v>
      </c>
      <c r="B634" t="s">
        <v>22</v>
      </c>
      <c r="C634" t="s">
        <v>26</v>
      </c>
      <c r="D634" t="s">
        <v>17</v>
      </c>
      <c r="E634">
        <v>2736</v>
      </c>
      <c r="F634">
        <v>2774</v>
      </c>
      <c r="G634">
        <v>6.77</v>
      </c>
      <c r="H634">
        <v>14</v>
      </c>
      <c r="I634">
        <v>9</v>
      </c>
      <c r="L634">
        <v>13</v>
      </c>
      <c r="M634">
        <v>637.6</v>
      </c>
      <c r="N634">
        <v>8</v>
      </c>
      <c r="Q634"/>
    </row>
    <row r="635" spans="1:17" hidden="1" x14ac:dyDescent="0.25">
      <c r="A635" s="4">
        <v>44385</v>
      </c>
      <c r="B635" t="s">
        <v>22</v>
      </c>
      <c r="C635" t="s">
        <v>26</v>
      </c>
      <c r="D635" t="s">
        <v>25</v>
      </c>
      <c r="E635">
        <v>2736</v>
      </c>
      <c r="F635">
        <v>2774</v>
      </c>
      <c r="G635">
        <v>6.77</v>
      </c>
      <c r="H635">
        <v>14</v>
      </c>
      <c r="I635">
        <v>9</v>
      </c>
      <c r="L635">
        <v>13</v>
      </c>
      <c r="M635">
        <v>637.6</v>
      </c>
      <c r="N635">
        <v>8</v>
      </c>
      <c r="Q635"/>
    </row>
    <row r="636" spans="1:17" x14ac:dyDescent="0.25">
      <c r="A636" s="4">
        <v>44385</v>
      </c>
      <c r="B636" t="s">
        <v>22</v>
      </c>
      <c r="C636" t="s">
        <v>20</v>
      </c>
      <c r="D636" t="s">
        <v>17</v>
      </c>
      <c r="E636">
        <v>12884</v>
      </c>
      <c r="F636">
        <v>17024</v>
      </c>
      <c r="G636">
        <v>100.64</v>
      </c>
      <c r="H636">
        <v>243</v>
      </c>
      <c r="I636">
        <v>204</v>
      </c>
      <c r="J636">
        <v>2</v>
      </c>
      <c r="L636">
        <v>94</v>
      </c>
      <c r="M636">
        <v>10402.299999999999</v>
      </c>
      <c r="N636">
        <v>51</v>
      </c>
      <c r="P636">
        <v>238.8</v>
      </c>
      <c r="Q636">
        <v>2</v>
      </c>
    </row>
    <row r="637" spans="1:17" hidden="1" x14ac:dyDescent="0.25">
      <c r="A637" s="4">
        <v>44385</v>
      </c>
      <c r="B637" t="s">
        <v>22</v>
      </c>
      <c r="C637" t="s">
        <v>20</v>
      </c>
      <c r="D637" t="s">
        <v>21</v>
      </c>
      <c r="E637">
        <v>9120</v>
      </c>
      <c r="F637">
        <v>11628</v>
      </c>
      <c r="G637">
        <v>63.61</v>
      </c>
      <c r="H637">
        <v>188</v>
      </c>
      <c r="I637">
        <v>155</v>
      </c>
      <c r="J637">
        <v>2</v>
      </c>
      <c r="L637">
        <v>32</v>
      </c>
      <c r="M637">
        <v>2253.1999999999998</v>
      </c>
      <c r="N637">
        <v>25</v>
      </c>
      <c r="P637">
        <v>238.8</v>
      </c>
      <c r="Q637">
        <v>2</v>
      </c>
    </row>
    <row r="638" spans="1:17" hidden="1" x14ac:dyDescent="0.25">
      <c r="A638" s="4">
        <v>44385</v>
      </c>
      <c r="B638" t="s">
        <v>22</v>
      </c>
      <c r="C638" t="s">
        <v>20</v>
      </c>
      <c r="D638" t="s">
        <v>25</v>
      </c>
      <c r="E638">
        <v>4796</v>
      </c>
      <c r="F638">
        <v>5396</v>
      </c>
      <c r="G638">
        <v>37.03</v>
      </c>
      <c r="H638">
        <v>55</v>
      </c>
      <c r="I638">
        <v>49</v>
      </c>
      <c r="L638">
        <v>62</v>
      </c>
      <c r="M638">
        <v>8149.1</v>
      </c>
      <c r="N638">
        <v>26</v>
      </c>
      <c r="Q638"/>
    </row>
    <row r="639" spans="1:17" x14ac:dyDescent="0.25">
      <c r="A639" s="4">
        <v>44385</v>
      </c>
      <c r="B639" t="s">
        <v>22</v>
      </c>
      <c r="C639" t="s">
        <v>35</v>
      </c>
      <c r="D639" t="s">
        <v>17</v>
      </c>
      <c r="F639">
        <v>1</v>
      </c>
      <c r="Q639"/>
    </row>
    <row r="640" spans="1:17" hidden="1" x14ac:dyDescent="0.25">
      <c r="A640" s="4">
        <v>44385</v>
      </c>
      <c r="B640" t="s">
        <v>22</v>
      </c>
      <c r="C640" t="s">
        <v>35</v>
      </c>
      <c r="D640" t="s">
        <v>29</v>
      </c>
      <c r="F640">
        <v>1</v>
      </c>
      <c r="Q640"/>
    </row>
    <row r="641" spans="1:17" x14ac:dyDescent="0.25">
      <c r="A641" s="4">
        <v>44385</v>
      </c>
      <c r="B641" t="s">
        <v>22</v>
      </c>
      <c r="C641" t="s">
        <v>24</v>
      </c>
      <c r="D641" t="s">
        <v>17</v>
      </c>
      <c r="E641">
        <v>260</v>
      </c>
      <c r="F641">
        <v>287</v>
      </c>
      <c r="G641">
        <v>0.74</v>
      </c>
      <c r="L641">
        <v>5</v>
      </c>
      <c r="M641">
        <v>409.4</v>
      </c>
      <c r="N641">
        <v>4</v>
      </c>
      <c r="Q641"/>
    </row>
    <row r="642" spans="1:17" hidden="1" x14ac:dyDescent="0.25">
      <c r="A642" s="4">
        <v>44385</v>
      </c>
      <c r="B642" t="s">
        <v>22</v>
      </c>
      <c r="C642" t="s">
        <v>24</v>
      </c>
      <c r="D642" t="s">
        <v>25</v>
      </c>
      <c r="E642">
        <v>260</v>
      </c>
      <c r="F642">
        <v>287</v>
      </c>
      <c r="G642">
        <v>0.74</v>
      </c>
      <c r="L642">
        <v>5</v>
      </c>
      <c r="M642">
        <v>409.4</v>
      </c>
      <c r="N642">
        <v>4</v>
      </c>
      <c r="Q642"/>
    </row>
    <row r="643" spans="1:17" x14ac:dyDescent="0.25">
      <c r="A643" s="4">
        <v>44385</v>
      </c>
      <c r="B643" t="s">
        <v>22</v>
      </c>
      <c r="C643" t="s">
        <v>36</v>
      </c>
      <c r="D643" t="s">
        <v>17</v>
      </c>
      <c r="E643">
        <v>2</v>
      </c>
      <c r="F643">
        <v>2</v>
      </c>
      <c r="Q643"/>
    </row>
    <row r="644" spans="1:17" hidden="1" x14ac:dyDescent="0.25">
      <c r="A644" s="4">
        <v>44385</v>
      </c>
      <c r="B644" t="s">
        <v>22</v>
      </c>
      <c r="C644" t="s">
        <v>36</v>
      </c>
      <c r="D644" t="s">
        <v>37</v>
      </c>
      <c r="E644">
        <v>2</v>
      </c>
      <c r="F644">
        <v>2</v>
      </c>
      <c r="Q644"/>
    </row>
    <row r="645" spans="1:17" x14ac:dyDescent="0.25">
      <c r="A645" s="4">
        <v>44385</v>
      </c>
      <c r="B645" t="s">
        <v>22</v>
      </c>
      <c r="C645" t="s">
        <v>27</v>
      </c>
      <c r="D645" t="s">
        <v>17</v>
      </c>
      <c r="E645">
        <v>858</v>
      </c>
      <c r="F645">
        <v>858</v>
      </c>
      <c r="G645">
        <v>1.57</v>
      </c>
      <c r="H645">
        <v>1</v>
      </c>
      <c r="Q645"/>
    </row>
    <row r="646" spans="1:17" hidden="1" x14ac:dyDescent="0.25">
      <c r="A646" s="4">
        <v>44385</v>
      </c>
      <c r="B646" t="s">
        <v>22</v>
      </c>
      <c r="C646" t="s">
        <v>27</v>
      </c>
      <c r="D646" t="s">
        <v>21</v>
      </c>
      <c r="E646">
        <v>858</v>
      </c>
      <c r="F646">
        <v>858</v>
      </c>
      <c r="G646">
        <v>1.57</v>
      </c>
      <c r="H646">
        <v>1</v>
      </c>
      <c r="Q646"/>
    </row>
    <row r="647" spans="1:17" x14ac:dyDescent="0.25">
      <c r="A647" s="4">
        <v>44385</v>
      </c>
      <c r="B647" t="s">
        <v>19</v>
      </c>
      <c r="C647" t="s">
        <v>17</v>
      </c>
      <c r="D647" t="s">
        <v>17</v>
      </c>
      <c r="E647">
        <v>108</v>
      </c>
      <c r="F647">
        <v>150</v>
      </c>
      <c r="G647">
        <v>1.02</v>
      </c>
      <c r="Q647"/>
    </row>
    <row r="648" spans="1:17" x14ac:dyDescent="0.25">
      <c r="A648" s="4">
        <v>44385</v>
      </c>
      <c r="B648" t="s">
        <v>19</v>
      </c>
      <c r="C648" t="s">
        <v>20</v>
      </c>
      <c r="D648" t="s">
        <v>17</v>
      </c>
      <c r="E648">
        <v>108</v>
      </c>
      <c r="F648">
        <v>150</v>
      </c>
      <c r="G648">
        <v>1.02</v>
      </c>
      <c r="Q648"/>
    </row>
    <row r="649" spans="1:17" hidden="1" x14ac:dyDescent="0.25">
      <c r="A649" s="4">
        <v>44385</v>
      </c>
      <c r="B649" t="s">
        <v>19</v>
      </c>
      <c r="C649" t="s">
        <v>20</v>
      </c>
      <c r="D649" t="s">
        <v>21</v>
      </c>
      <c r="E649">
        <v>108</v>
      </c>
      <c r="F649">
        <v>150</v>
      </c>
      <c r="G649">
        <v>1.02</v>
      </c>
      <c r="Q649"/>
    </row>
    <row r="650" spans="1:17" hidden="1" x14ac:dyDescent="0.25">
      <c r="A650" s="4">
        <v>44384</v>
      </c>
      <c r="B650" t="s">
        <v>17</v>
      </c>
      <c r="C650" t="s">
        <v>17</v>
      </c>
      <c r="D650" t="s">
        <v>17</v>
      </c>
      <c r="E650">
        <v>18016</v>
      </c>
      <c r="F650">
        <v>23033</v>
      </c>
      <c r="G650">
        <v>107.85</v>
      </c>
      <c r="H650">
        <v>317</v>
      </c>
      <c r="I650">
        <v>258</v>
      </c>
      <c r="J650">
        <v>12</v>
      </c>
      <c r="L650">
        <v>79</v>
      </c>
      <c r="M650">
        <v>8839.1200000000008</v>
      </c>
      <c r="N650">
        <v>57</v>
      </c>
      <c r="P650">
        <v>1355.41</v>
      </c>
      <c r="Q650">
        <v>12</v>
      </c>
    </row>
    <row r="651" spans="1:17" x14ac:dyDescent="0.25">
      <c r="A651" s="4">
        <v>44384</v>
      </c>
      <c r="B651" t="s">
        <v>22</v>
      </c>
      <c r="C651" t="s">
        <v>17</v>
      </c>
      <c r="D651" t="s">
        <v>17</v>
      </c>
      <c r="E651">
        <v>17764</v>
      </c>
      <c r="F651">
        <v>22631</v>
      </c>
      <c r="G651">
        <v>105.22</v>
      </c>
      <c r="H651">
        <v>314</v>
      </c>
      <c r="I651">
        <v>255</v>
      </c>
      <c r="J651">
        <v>12</v>
      </c>
      <c r="L651">
        <v>77</v>
      </c>
      <c r="M651">
        <v>8739.32</v>
      </c>
      <c r="N651">
        <v>55</v>
      </c>
      <c r="P651">
        <v>1355.41</v>
      </c>
      <c r="Q651">
        <v>12</v>
      </c>
    </row>
    <row r="652" spans="1:17" x14ac:dyDescent="0.25">
      <c r="A652" s="4">
        <v>44384</v>
      </c>
      <c r="B652" t="s">
        <v>22</v>
      </c>
      <c r="C652" t="s">
        <v>26</v>
      </c>
      <c r="D652" t="s">
        <v>17</v>
      </c>
      <c r="E652">
        <v>2624</v>
      </c>
      <c r="F652">
        <v>2705</v>
      </c>
      <c r="G652">
        <v>3.63</v>
      </c>
      <c r="H652">
        <v>10</v>
      </c>
      <c r="I652">
        <v>9</v>
      </c>
      <c r="J652">
        <v>2</v>
      </c>
      <c r="L652">
        <v>7</v>
      </c>
      <c r="M652">
        <v>468.8</v>
      </c>
      <c r="N652">
        <v>6</v>
      </c>
      <c r="P652">
        <v>148.51</v>
      </c>
      <c r="Q652">
        <v>2</v>
      </c>
    </row>
    <row r="653" spans="1:17" hidden="1" x14ac:dyDescent="0.25">
      <c r="A653" s="4">
        <v>44384</v>
      </c>
      <c r="B653" t="s">
        <v>22</v>
      </c>
      <c r="C653" t="s">
        <v>26</v>
      </c>
      <c r="D653" t="s">
        <v>25</v>
      </c>
      <c r="E653">
        <v>2624</v>
      </c>
      <c r="F653">
        <v>2705</v>
      </c>
      <c r="G653">
        <v>3.63</v>
      </c>
      <c r="H653">
        <v>10</v>
      </c>
      <c r="I653">
        <v>9</v>
      </c>
      <c r="J653">
        <v>2</v>
      </c>
      <c r="L653">
        <v>7</v>
      </c>
      <c r="M653">
        <v>468.8</v>
      </c>
      <c r="N653">
        <v>6</v>
      </c>
      <c r="P653">
        <v>148.51</v>
      </c>
      <c r="Q653">
        <v>2</v>
      </c>
    </row>
    <row r="654" spans="1:17" x14ac:dyDescent="0.25">
      <c r="A654" s="4">
        <v>44384</v>
      </c>
      <c r="B654" t="s">
        <v>22</v>
      </c>
      <c r="C654" t="s">
        <v>36</v>
      </c>
      <c r="D654" t="s">
        <v>17</v>
      </c>
      <c r="F654">
        <v>1</v>
      </c>
      <c r="Q654"/>
    </row>
    <row r="655" spans="1:17" hidden="1" x14ac:dyDescent="0.25">
      <c r="A655" s="4">
        <v>44384</v>
      </c>
      <c r="B655" t="s">
        <v>22</v>
      </c>
      <c r="C655" t="s">
        <v>36</v>
      </c>
      <c r="D655" t="s">
        <v>37</v>
      </c>
      <c r="F655">
        <v>1</v>
      </c>
      <c r="Q655"/>
    </row>
    <row r="656" spans="1:17" x14ac:dyDescent="0.25">
      <c r="A656" s="4">
        <v>44384</v>
      </c>
      <c r="B656" t="s">
        <v>22</v>
      </c>
      <c r="C656" t="s">
        <v>32</v>
      </c>
      <c r="D656" t="s">
        <v>17</v>
      </c>
      <c r="E656">
        <v>28</v>
      </c>
      <c r="F656">
        <v>29</v>
      </c>
      <c r="G656">
        <v>0.15</v>
      </c>
      <c r="H656">
        <v>2</v>
      </c>
      <c r="I656">
        <v>2</v>
      </c>
      <c r="Q656"/>
    </row>
    <row r="657" spans="1:17" hidden="1" x14ac:dyDescent="0.25">
      <c r="A657" s="4">
        <v>44384</v>
      </c>
      <c r="B657" t="s">
        <v>22</v>
      </c>
      <c r="C657" t="s">
        <v>32</v>
      </c>
      <c r="D657" t="s">
        <v>21</v>
      </c>
      <c r="E657">
        <v>28</v>
      </c>
      <c r="F657">
        <v>29</v>
      </c>
      <c r="G657">
        <v>0.15</v>
      </c>
      <c r="H657">
        <v>2</v>
      </c>
      <c r="I657">
        <v>2</v>
      </c>
      <c r="Q657"/>
    </row>
    <row r="658" spans="1:17" x14ac:dyDescent="0.25">
      <c r="A658" s="4">
        <v>44384</v>
      </c>
      <c r="B658" t="s">
        <v>22</v>
      </c>
      <c r="C658" t="s">
        <v>27</v>
      </c>
      <c r="D658" t="s">
        <v>17</v>
      </c>
      <c r="E658">
        <v>852</v>
      </c>
      <c r="F658">
        <v>888</v>
      </c>
      <c r="G658">
        <v>1.55</v>
      </c>
      <c r="H658">
        <v>5</v>
      </c>
      <c r="I658">
        <v>5</v>
      </c>
      <c r="Q658"/>
    </row>
    <row r="659" spans="1:17" hidden="1" x14ac:dyDescent="0.25">
      <c r="A659" s="4">
        <v>44384</v>
      </c>
      <c r="B659" t="s">
        <v>22</v>
      </c>
      <c r="C659" t="s">
        <v>27</v>
      </c>
      <c r="D659" t="s">
        <v>21</v>
      </c>
      <c r="E659">
        <v>852</v>
      </c>
      <c r="F659">
        <v>888</v>
      </c>
      <c r="G659">
        <v>1.55</v>
      </c>
      <c r="H659">
        <v>5</v>
      </c>
      <c r="I659">
        <v>5</v>
      </c>
      <c r="Q659"/>
    </row>
    <row r="660" spans="1:17" x14ac:dyDescent="0.25">
      <c r="A660" s="4">
        <v>44384</v>
      </c>
      <c r="B660" t="s">
        <v>22</v>
      </c>
      <c r="C660" t="s">
        <v>24</v>
      </c>
      <c r="D660" t="s">
        <v>17</v>
      </c>
      <c r="E660">
        <v>168</v>
      </c>
      <c r="F660">
        <v>183</v>
      </c>
      <c r="G660">
        <v>0.6</v>
      </c>
      <c r="H660">
        <v>1</v>
      </c>
      <c r="I660">
        <v>1</v>
      </c>
      <c r="Q660"/>
    </row>
    <row r="661" spans="1:17" hidden="1" x14ac:dyDescent="0.25">
      <c r="A661" s="4">
        <v>44384</v>
      </c>
      <c r="B661" t="s">
        <v>22</v>
      </c>
      <c r="C661" t="s">
        <v>24</v>
      </c>
      <c r="D661" t="s">
        <v>25</v>
      </c>
      <c r="E661">
        <v>168</v>
      </c>
      <c r="F661">
        <v>183</v>
      </c>
      <c r="G661">
        <v>0.6</v>
      </c>
      <c r="H661">
        <v>1</v>
      </c>
      <c r="I661">
        <v>1</v>
      </c>
      <c r="Q661"/>
    </row>
    <row r="662" spans="1:17" x14ac:dyDescent="0.25">
      <c r="A662" s="4">
        <v>44384</v>
      </c>
      <c r="B662" t="s">
        <v>22</v>
      </c>
      <c r="C662" t="s">
        <v>31</v>
      </c>
      <c r="D662" t="s">
        <v>17</v>
      </c>
      <c r="E662">
        <v>27</v>
      </c>
      <c r="F662">
        <v>27</v>
      </c>
      <c r="G662">
        <v>0.06</v>
      </c>
      <c r="Q662"/>
    </row>
    <row r="663" spans="1:17" hidden="1" x14ac:dyDescent="0.25">
      <c r="A663" s="4">
        <v>44384</v>
      </c>
      <c r="B663" t="s">
        <v>22</v>
      </c>
      <c r="C663" t="s">
        <v>31</v>
      </c>
      <c r="D663" t="s">
        <v>21</v>
      </c>
      <c r="E663">
        <v>27</v>
      </c>
      <c r="F663">
        <v>27</v>
      </c>
      <c r="G663">
        <v>0.06</v>
      </c>
      <c r="Q663"/>
    </row>
    <row r="664" spans="1:17" x14ac:dyDescent="0.25">
      <c r="A664" s="4">
        <v>44384</v>
      </c>
      <c r="B664" t="s">
        <v>22</v>
      </c>
      <c r="C664" t="s">
        <v>20</v>
      </c>
      <c r="D664" t="s">
        <v>17</v>
      </c>
      <c r="E664">
        <v>14488</v>
      </c>
      <c r="F664">
        <v>18753</v>
      </c>
      <c r="G664">
        <v>99.09</v>
      </c>
      <c r="H664">
        <v>296</v>
      </c>
      <c r="I664">
        <v>238</v>
      </c>
      <c r="J664">
        <v>10</v>
      </c>
      <c r="L664">
        <v>70</v>
      </c>
      <c r="M664">
        <v>8270.52</v>
      </c>
      <c r="N664">
        <v>49</v>
      </c>
      <c r="P664">
        <v>1206.9000000000001</v>
      </c>
      <c r="Q664">
        <v>10</v>
      </c>
    </row>
    <row r="665" spans="1:17" hidden="1" x14ac:dyDescent="0.25">
      <c r="A665" s="4">
        <v>44384</v>
      </c>
      <c r="B665" t="s">
        <v>22</v>
      </c>
      <c r="C665" t="s">
        <v>20</v>
      </c>
      <c r="D665" t="s">
        <v>21</v>
      </c>
      <c r="E665">
        <v>8540</v>
      </c>
      <c r="F665">
        <v>11229</v>
      </c>
      <c r="G665">
        <v>54.17</v>
      </c>
      <c r="H665">
        <v>214</v>
      </c>
      <c r="I665">
        <v>162</v>
      </c>
      <c r="J665">
        <v>4</v>
      </c>
      <c r="L665">
        <v>27</v>
      </c>
      <c r="M665">
        <v>2145.5</v>
      </c>
      <c r="N665">
        <v>19</v>
      </c>
      <c r="P665">
        <v>329.4</v>
      </c>
      <c r="Q665">
        <v>4</v>
      </c>
    </row>
    <row r="666" spans="1:17" hidden="1" x14ac:dyDescent="0.25">
      <c r="A666" s="4">
        <v>44384</v>
      </c>
      <c r="B666" t="s">
        <v>22</v>
      </c>
      <c r="C666" t="s">
        <v>20</v>
      </c>
      <c r="D666" t="s">
        <v>25</v>
      </c>
      <c r="E666">
        <v>7180</v>
      </c>
      <c r="F666">
        <v>7524</v>
      </c>
      <c r="G666">
        <v>44.92</v>
      </c>
      <c r="H666">
        <v>82</v>
      </c>
      <c r="I666">
        <v>76</v>
      </c>
      <c r="J666">
        <v>6</v>
      </c>
      <c r="L666">
        <v>43</v>
      </c>
      <c r="M666">
        <v>6125.02</v>
      </c>
      <c r="N666">
        <v>30</v>
      </c>
      <c r="P666">
        <v>877.5</v>
      </c>
      <c r="Q666">
        <v>6</v>
      </c>
    </row>
    <row r="667" spans="1:17" x14ac:dyDescent="0.25">
      <c r="A667" s="4">
        <v>44384</v>
      </c>
      <c r="B667" t="s">
        <v>22</v>
      </c>
      <c r="C667" t="s">
        <v>38</v>
      </c>
      <c r="D667" t="s">
        <v>17</v>
      </c>
      <c r="E667">
        <v>2</v>
      </c>
      <c r="F667">
        <v>2</v>
      </c>
      <c r="G667">
        <v>0.02</v>
      </c>
      <c r="Q667"/>
    </row>
    <row r="668" spans="1:17" hidden="1" x14ac:dyDescent="0.25">
      <c r="A668" s="4">
        <v>44384</v>
      </c>
      <c r="B668" t="s">
        <v>22</v>
      </c>
      <c r="C668" t="s">
        <v>38</v>
      </c>
      <c r="D668" t="s">
        <v>37</v>
      </c>
      <c r="E668">
        <v>2</v>
      </c>
      <c r="F668">
        <v>2</v>
      </c>
      <c r="G668">
        <v>0.02</v>
      </c>
      <c r="Q668"/>
    </row>
    <row r="669" spans="1:17" x14ac:dyDescent="0.25">
      <c r="A669" s="4">
        <v>44384</v>
      </c>
      <c r="B669" t="s">
        <v>22</v>
      </c>
      <c r="C669" t="s">
        <v>23</v>
      </c>
      <c r="D669" t="s">
        <v>17</v>
      </c>
      <c r="E669">
        <v>43</v>
      </c>
      <c r="F669">
        <v>43</v>
      </c>
      <c r="G669">
        <v>0.12</v>
      </c>
      <c r="Q669"/>
    </row>
    <row r="670" spans="1:17" hidden="1" x14ac:dyDescent="0.25">
      <c r="A670" s="4">
        <v>44384</v>
      </c>
      <c r="B670" t="s">
        <v>22</v>
      </c>
      <c r="C670" t="s">
        <v>23</v>
      </c>
      <c r="D670" t="s">
        <v>21</v>
      </c>
      <c r="E670">
        <v>43</v>
      </c>
      <c r="F670">
        <v>43</v>
      </c>
      <c r="G670">
        <v>0.12</v>
      </c>
      <c r="Q670"/>
    </row>
    <row r="671" spans="1:17" x14ac:dyDescent="0.25">
      <c r="A671" s="4">
        <v>44384</v>
      </c>
      <c r="B671" t="s">
        <v>33</v>
      </c>
      <c r="C671" t="s">
        <v>17</v>
      </c>
      <c r="D671" t="s">
        <v>17</v>
      </c>
      <c r="E671">
        <v>212</v>
      </c>
      <c r="F671">
        <v>231</v>
      </c>
      <c r="G671">
        <v>1.76</v>
      </c>
      <c r="H671">
        <v>2</v>
      </c>
      <c r="I671">
        <v>2</v>
      </c>
      <c r="Q671"/>
    </row>
    <row r="672" spans="1:17" x14ac:dyDescent="0.25">
      <c r="A672" s="4">
        <v>44384</v>
      </c>
      <c r="B672" t="s">
        <v>33</v>
      </c>
      <c r="C672" t="s">
        <v>20</v>
      </c>
      <c r="D672" t="s">
        <v>17</v>
      </c>
      <c r="E672">
        <v>212</v>
      </c>
      <c r="F672">
        <v>231</v>
      </c>
      <c r="G672">
        <v>1.76</v>
      </c>
      <c r="H672">
        <v>2</v>
      </c>
      <c r="I672">
        <v>2</v>
      </c>
      <c r="Q672"/>
    </row>
    <row r="673" spans="1:17" hidden="1" x14ac:dyDescent="0.25">
      <c r="A673" s="4">
        <v>44384</v>
      </c>
      <c r="B673" t="s">
        <v>33</v>
      </c>
      <c r="C673" t="s">
        <v>20</v>
      </c>
      <c r="D673" t="s">
        <v>21</v>
      </c>
      <c r="E673">
        <v>212</v>
      </c>
      <c r="F673">
        <v>231</v>
      </c>
      <c r="G673">
        <v>1.76</v>
      </c>
      <c r="H673">
        <v>2</v>
      </c>
      <c r="I673">
        <v>2</v>
      </c>
      <c r="Q673"/>
    </row>
    <row r="674" spans="1:17" x14ac:dyDescent="0.25">
      <c r="A674" s="4">
        <v>44384</v>
      </c>
      <c r="B674" t="s">
        <v>19</v>
      </c>
      <c r="C674" t="s">
        <v>17</v>
      </c>
      <c r="D674" t="s">
        <v>17</v>
      </c>
      <c r="E674">
        <v>128</v>
      </c>
      <c r="F674">
        <v>171</v>
      </c>
      <c r="G674">
        <v>0.87</v>
      </c>
      <c r="H674">
        <v>1</v>
      </c>
      <c r="I674">
        <v>1</v>
      </c>
      <c r="L674">
        <v>2</v>
      </c>
      <c r="M674">
        <v>99.8</v>
      </c>
      <c r="N674">
        <v>2</v>
      </c>
      <c r="Q674"/>
    </row>
    <row r="675" spans="1:17" x14ac:dyDescent="0.25">
      <c r="A675" s="4">
        <v>44384</v>
      </c>
      <c r="B675" t="s">
        <v>19</v>
      </c>
      <c r="C675" t="s">
        <v>20</v>
      </c>
      <c r="D675" t="s">
        <v>17</v>
      </c>
      <c r="E675">
        <v>128</v>
      </c>
      <c r="F675">
        <v>171</v>
      </c>
      <c r="G675">
        <v>0.87</v>
      </c>
      <c r="H675">
        <v>1</v>
      </c>
      <c r="I675">
        <v>1</v>
      </c>
      <c r="L675">
        <v>2</v>
      </c>
      <c r="M675">
        <v>99.8</v>
      </c>
      <c r="N675">
        <v>2</v>
      </c>
      <c r="Q675"/>
    </row>
    <row r="676" spans="1:17" hidden="1" x14ac:dyDescent="0.25">
      <c r="A676" s="4">
        <v>44384</v>
      </c>
      <c r="B676" t="s">
        <v>19</v>
      </c>
      <c r="C676" t="s">
        <v>20</v>
      </c>
      <c r="D676" t="s">
        <v>21</v>
      </c>
      <c r="E676">
        <v>128</v>
      </c>
      <c r="F676">
        <v>171</v>
      </c>
      <c r="G676">
        <v>0.87</v>
      </c>
      <c r="H676">
        <v>1</v>
      </c>
      <c r="I676">
        <v>1</v>
      </c>
      <c r="L676">
        <v>2</v>
      </c>
      <c r="M676">
        <v>99.8</v>
      </c>
      <c r="N676">
        <v>2</v>
      </c>
      <c r="Q676"/>
    </row>
    <row r="677" spans="1:17" hidden="1" x14ac:dyDescent="0.25">
      <c r="A677" s="4">
        <v>44383</v>
      </c>
      <c r="B677" t="s">
        <v>17</v>
      </c>
      <c r="C677" t="s">
        <v>17</v>
      </c>
      <c r="D677" t="s">
        <v>17</v>
      </c>
      <c r="E677">
        <v>21488</v>
      </c>
      <c r="F677">
        <v>26275</v>
      </c>
      <c r="G677">
        <v>109.98</v>
      </c>
      <c r="H677">
        <v>333</v>
      </c>
      <c r="I677">
        <v>273</v>
      </c>
      <c r="J677">
        <v>10</v>
      </c>
      <c r="L677">
        <v>96</v>
      </c>
      <c r="M677">
        <v>8787.2000000000007</v>
      </c>
      <c r="N677">
        <v>61</v>
      </c>
      <c r="P677">
        <v>618.5</v>
      </c>
      <c r="Q677">
        <v>10</v>
      </c>
    </row>
    <row r="678" spans="1:17" x14ac:dyDescent="0.25">
      <c r="A678" s="4">
        <v>44383</v>
      </c>
      <c r="B678" t="s">
        <v>22</v>
      </c>
      <c r="C678" t="s">
        <v>17</v>
      </c>
      <c r="D678" t="s">
        <v>17</v>
      </c>
      <c r="E678">
        <v>21252</v>
      </c>
      <c r="F678">
        <v>25895</v>
      </c>
      <c r="G678">
        <v>107.51</v>
      </c>
      <c r="H678">
        <v>333</v>
      </c>
      <c r="I678">
        <v>273</v>
      </c>
      <c r="J678">
        <v>10</v>
      </c>
      <c r="L678">
        <v>94</v>
      </c>
      <c r="M678">
        <v>8407.9</v>
      </c>
      <c r="N678">
        <v>59</v>
      </c>
      <c r="P678">
        <v>618.5</v>
      </c>
      <c r="Q678">
        <v>10</v>
      </c>
    </row>
    <row r="679" spans="1:17" x14ac:dyDescent="0.25">
      <c r="A679" s="4">
        <v>44383</v>
      </c>
      <c r="B679" t="s">
        <v>22</v>
      </c>
      <c r="C679" t="s">
        <v>23</v>
      </c>
      <c r="D679" t="s">
        <v>17</v>
      </c>
      <c r="E679">
        <v>32</v>
      </c>
      <c r="F679">
        <v>51</v>
      </c>
      <c r="G679">
        <v>0.08</v>
      </c>
      <c r="Q679"/>
    </row>
    <row r="680" spans="1:17" hidden="1" x14ac:dyDescent="0.25">
      <c r="A680" s="4">
        <v>44383</v>
      </c>
      <c r="B680" t="s">
        <v>22</v>
      </c>
      <c r="C680" t="s">
        <v>23</v>
      </c>
      <c r="D680" t="s">
        <v>21</v>
      </c>
      <c r="E680">
        <v>32</v>
      </c>
      <c r="F680">
        <v>51</v>
      </c>
      <c r="G680">
        <v>0.08</v>
      </c>
      <c r="Q680"/>
    </row>
    <row r="681" spans="1:17" x14ac:dyDescent="0.25">
      <c r="A681" s="4">
        <v>44383</v>
      </c>
      <c r="B681" t="s">
        <v>22</v>
      </c>
      <c r="C681" t="s">
        <v>38</v>
      </c>
      <c r="D681" t="s">
        <v>17</v>
      </c>
      <c r="E681">
        <v>4</v>
      </c>
      <c r="F681">
        <v>5</v>
      </c>
      <c r="G681">
        <v>0.02</v>
      </c>
      <c r="Q681"/>
    </row>
    <row r="682" spans="1:17" hidden="1" x14ac:dyDescent="0.25">
      <c r="A682" s="4">
        <v>44383</v>
      </c>
      <c r="B682" t="s">
        <v>22</v>
      </c>
      <c r="C682" t="s">
        <v>38</v>
      </c>
      <c r="D682" t="s">
        <v>37</v>
      </c>
      <c r="E682">
        <v>4</v>
      </c>
      <c r="F682">
        <v>5</v>
      </c>
      <c r="G682">
        <v>0.02</v>
      </c>
      <c r="Q682"/>
    </row>
    <row r="683" spans="1:17" x14ac:dyDescent="0.25">
      <c r="A683" s="4">
        <v>44383</v>
      </c>
      <c r="B683" t="s">
        <v>22</v>
      </c>
      <c r="C683" t="s">
        <v>32</v>
      </c>
      <c r="D683" t="s">
        <v>17</v>
      </c>
      <c r="E683">
        <v>16</v>
      </c>
      <c r="F683">
        <v>16</v>
      </c>
      <c r="G683">
        <v>0.1</v>
      </c>
      <c r="Q683"/>
    </row>
    <row r="684" spans="1:17" hidden="1" x14ac:dyDescent="0.25">
      <c r="A684" s="4">
        <v>44383</v>
      </c>
      <c r="B684" t="s">
        <v>22</v>
      </c>
      <c r="C684" t="s">
        <v>32</v>
      </c>
      <c r="D684" t="s">
        <v>21</v>
      </c>
      <c r="E684">
        <v>16</v>
      </c>
      <c r="F684">
        <v>16</v>
      </c>
      <c r="G684">
        <v>0.1</v>
      </c>
      <c r="Q684"/>
    </row>
    <row r="685" spans="1:17" x14ac:dyDescent="0.25">
      <c r="A685" s="4">
        <v>44383</v>
      </c>
      <c r="B685" t="s">
        <v>22</v>
      </c>
      <c r="C685" t="s">
        <v>31</v>
      </c>
      <c r="D685" t="s">
        <v>17</v>
      </c>
      <c r="E685">
        <v>16</v>
      </c>
      <c r="F685">
        <v>17</v>
      </c>
      <c r="G685">
        <v>0.04</v>
      </c>
      <c r="Q685"/>
    </row>
    <row r="686" spans="1:17" hidden="1" x14ac:dyDescent="0.25">
      <c r="A686" s="4">
        <v>44383</v>
      </c>
      <c r="B686" t="s">
        <v>22</v>
      </c>
      <c r="C686" t="s">
        <v>31</v>
      </c>
      <c r="D686" t="s">
        <v>21</v>
      </c>
      <c r="E686">
        <v>16</v>
      </c>
      <c r="F686">
        <v>17</v>
      </c>
      <c r="G686">
        <v>0.04</v>
      </c>
      <c r="Q686"/>
    </row>
    <row r="687" spans="1:17" x14ac:dyDescent="0.25">
      <c r="A687" s="4">
        <v>44383</v>
      </c>
      <c r="B687" t="s">
        <v>22</v>
      </c>
      <c r="C687" t="s">
        <v>24</v>
      </c>
      <c r="D687" t="s">
        <v>17</v>
      </c>
      <c r="E687">
        <v>171</v>
      </c>
      <c r="F687">
        <v>171</v>
      </c>
      <c r="G687">
        <v>0.31</v>
      </c>
      <c r="Q687"/>
    </row>
    <row r="688" spans="1:17" hidden="1" x14ac:dyDescent="0.25">
      <c r="A688" s="4">
        <v>44383</v>
      </c>
      <c r="B688" t="s">
        <v>22</v>
      </c>
      <c r="C688" t="s">
        <v>24</v>
      </c>
      <c r="D688" t="s">
        <v>25</v>
      </c>
      <c r="E688">
        <v>171</v>
      </c>
      <c r="F688">
        <v>171</v>
      </c>
      <c r="G688">
        <v>0.31</v>
      </c>
      <c r="Q688"/>
    </row>
    <row r="689" spans="1:17" x14ac:dyDescent="0.25">
      <c r="A689" s="4">
        <v>44383</v>
      </c>
      <c r="B689" t="s">
        <v>22</v>
      </c>
      <c r="C689" t="s">
        <v>27</v>
      </c>
      <c r="D689" t="s">
        <v>17</v>
      </c>
      <c r="E689">
        <v>733</v>
      </c>
      <c r="F689">
        <v>733</v>
      </c>
      <c r="G689">
        <v>1.78</v>
      </c>
      <c r="H689">
        <v>2</v>
      </c>
      <c r="I689">
        <v>2</v>
      </c>
      <c r="Q689"/>
    </row>
    <row r="690" spans="1:17" hidden="1" x14ac:dyDescent="0.25">
      <c r="A690" s="4">
        <v>44383</v>
      </c>
      <c r="B690" t="s">
        <v>22</v>
      </c>
      <c r="C690" t="s">
        <v>27</v>
      </c>
      <c r="D690" t="s">
        <v>21</v>
      </c>
      <c r="E690">
        <v>733</v>
      </c>
      <c r="F690">
        <v>733</v>
      </c>
      <c r="G690">
        <v>1.78</v>
      </c>
      <c r="H690">
        <v>2</v>
      </c>
      <c r="I690">
        <v>2</v>
      </c>
      <c r="Q690"/>
    </row>
    <row r="691" spans="1:17" x14ac:dyDescent="0.25">
      <c r="A691" s="4">
        <v>44383</v>
      </c>
      <c r="B691" t="s">
        <v>22</v>
      </c>
      <c r="C691" t="s">
        <v>26</v>
      </c>
      <c r="D691" t="s">
        <v>17</v>
      </c>
      <c r="E691">
        <v>3960</v>
      </c>
      <c r="F691">
        <v>4015</v>
      </c>
      <c r="G691">
        <v>4.8499999999999996</v>
      </c>
      <c r="H691">
        <v>9</v>
      </c>
      <c r="I691">
        <v>7</v>
      </c>
      <c r="Q691"/>
    </row>
    <row r="692" spans="1:17" hidden="1" x14ac:dyDescent="0.25">
      <c r="A692" s="4">
        <v>44383</v>
      </c>
      <c r="B692" t="s">
        <v>22</v>
      </c>
      <c r="C692" t="s">
        <v>26</v>
      </c>
      <c r="D692" t="s">
        <v>25</v>
      </c>
      <c r="E692">
        <v>3960</v>
      </c>
      <c r="F692">
        <v>4015</v>
      </c>
      <c r="G692">
        <v>4.8499999999999996</v>
      </c>
      <c r="H692">
        <v>9</v>
      </c>
      <c r="I692">
        <v>7</v>
      </c>
      <c r="Q692"/>
    </row>
    <row r="693" spans="1:17" x14ac:dyDescent="0.25">
      <c r="A693" s="4">
        <v>44383</v>
      </c>
      <c r="B693" t="s">
        <v>22</v>
      </c>
      <c r="C693" t="s">
        <v>20</v>
      </c>
      <c r="D693" t="s">
        <v>17</v>
      </c>
      <c r="E693">
        <v>16844</v>
      </c>
      <c r="F693">
        <v>20887</v>
      </c>
      <c r="G693">
        <v>100.33</v>
      </c>
      <c r="H693">
        <v>322</v>
      </c>
      <c r="I693">
        <v>264</v>
      </c>
      <c r="J693">
        <v>10</v>
      </c>
      <c r="L693">
        <v>94</v>
      </c>
      <c r="M693">
        <v>8407.9</v>
      </c>
      <c r="N693">
        <v>59</v>
      </c>
      <c r="P693">
        <v>618.5</v>
      </c>
      <c r="Q693">
        <v>10</v>
      </c>
    </row>
    <row r="694" spans="1:17" hidden="1" x14ac:dyDescent="0.25">
      <c r="A694" s="4">
        <v>44383</v>
      </c>
      <c r="B694" t="s">
        <v>22</v>
      </c>
      <c r="C694" t="s">
        <v>20</v>
      </c>
      <c r="D694" t="s">
        <v>25</v>
      </c>
      <c r="E694">
        <v>9932</v>
      </c>
      <c r="F694">
        <v>9944</v>
      </c>
      <c r="G694">
        <v>50.8</v>
      </c>
      <c r="H694">
        <v>117</v>
      </c>
      <c r="I694">
        <v>107</v>
      </c>
      <c r="J694">
        <v>2</v>
      </c>
      <c r="L694">
        <v>46</v>
      </c>
      <c r="M694">
        <v>4876.3999999999996</v>
      </c>
      <c r="N694">
        <v>22</v>
      </c>
      <c r="P694">
        <v>109.7</v>
      </c>
      <c r="Q694">
        <v>2</v>
      </c>
    </row>
    <row r="695" spans="1:17" hidden="1" x14ac:dyDescent="0.25">
      <c r="A695" s="4">
        <v>44383</v>
      </c>
      <c r="B695" t="s">
        <v>22</v>
      </c>
      <c r="C695" t="s">
        <v>20</v>
      </c>
      <c r="D695" t="s">
        <v>21</v>
      </c>
      <c r="E695">
        <v>8356</v>
      </c>
      <c r="F695">
        <v>10943</v>
      </c>
      <c r="G695">
        <v>49.53</v>
      </c>
      <c r="H695">
        <v>205</v>
      </c>
      <c r="I695">
        <v>157</v>
      </c>
      <c r="J695">
        <v>8</v>
      </c>
      <c r="L695">
        <v>48</v>
      </c>
      <c r="M695">
        <v>3531.5</v>
      </c>
      <c r="N695">
        <v>37</v>
      </c>
      <c r="P695">
        <v>508.8</v>
      </c>
      <c r="Q695">
        <v>8</v>
      </c>
    </row>
    <row r="696" spans="1:17" x14ac:dyDescent="0.25">
      <c r="A696" s="4">
        <v>44383</v>
      </c>
      <c r="B696" t="s">
        <v>19</v>
      </c>
      <c r="C696" t="s">
        <v>17</v>
      </c>
      <c r="D696" t="s">
        <v>17</v>
      </c>
      <c r="E696">
        <v>100</v>
      </c>
      <c r="F696">
        <v>140</v>
      </c>
      <c r="G696">
        <v>0.48</v>
      </c>
      <c r="L696">
        <v>1</v>
      </c>
      <c r="M696">
        <v>49.9</v>
      </c>
      <c r="N696">
        <v>1</v>
      </c>
      <c r="Q696"/>
    </row>
    <row r="697" spans="1:17" x14ac:dyDescent="0.25">
      <c r="A697" s="4">
        <v>44383</v>
      </c>
      <c r="B697" t="s">
        <v>19</v>
      </c>
      <c r="C697" t="s">
        <v>20</v>
      </c>
      <c r="D697" t="s">
        <v>17</v>
      </c>
      <c r="E697">
        <v>100</v>
      </c>
      <c r="F697">
        <v>140</v>
      </c>
      <c r="G697">
        <v>0.48</v>
      </c>
      <c r="L697">
        <v>1</v>
      </c>
      <c r="M697">
        <v>49.9</v>
      </c>
      <c r="N697">
        <v>1</v>
      </c>
      <c r="Q697"/>
    </row>
    <row r="698" spans="1:17" hidden="1" x14ac:dyDescent="0.25">
      <c r="A698" s="4">
        <v>44383</v>
      </c>
      <c r="B698" t="s">
        <v>19</v>
      </c>
      <c r="C698" t="s">
        <v>20</v>
      </c>
      <c r="D698" t="s">
        <v>21</v>
      </c>
      <c r="E698">
        <v>100</v>
      </c>
      <c r="F698">
        <v>140</v>
      </c>
      <c r="G698">
        <v>0.48</v>
      </c>
      <c r="L698">
        <v>1</v>
      </c>
      <c r="M698">
        <v>49.9</v>
      </c>
      <c r="N698">
        <v>1</v>
      </c>
      <c r="Q698"/>
    </row>
    <row r="699" spans="1:17" x14ac:dyDescent="0.25">
      <c r="A699" s="4">
        <v>44383</v>
      </c>
      <c r="B699" t="s">
        <v>33</v>
      </c>
      <c r="C699" t="s">
        <v>17</v>
      </c>
      <c r="D699" t="s">
        <v>17</v>
      </c>
      <c r="E699">
        <v>220</v>
      </c>
      <c r="F699">
        <v>240</v>
      </c>
      <c r="G699">
        <v>1.99</v>
      </c>
      <c r="L699">
        <v>1</v>
      </c>
      <c r="M699">
        <v>329.4</v>
      </c>
      <c r="N699">
        <v>1</v>
      </c>
      <c r="Q699"/>
    </row>
    <row r="700" spans="1:17" x14ac:dyDescent="0.25">
      <c r="A700" s="4">
        <v>44383</v>
      </c>
      <c r="B700" t="s">
        <v>33</v>
      </c>
      <c r="C700" t="s">
        <v>20</v>
      </c>
      <c r="D700" t="s">
        <v>17</v>
      </c>
      <c r="E700">
        <v>220</v>
      </c>
      <c r="F700">
        <v>240</v>
      </c>
      <c r="G700">
        <v>1.99</v>
      </c>
      <c r="L700">
        <v>1</v>
      </c>
      <c r="M700">
        <v>329.4</v>
      </c>
      <c r="N700">
        <v>1</v>
      </c>
      <c r="Q700"/>
    </row>
    <row r="701" spans="1:17" hidden="1" x14ac:dyDescent="0.25">
      <c r="A701" s="4">
        <v>44383</v>
      </c>
      <c r="B701" t="s">
        <v>33</v>
      </c>
      <c r="C701" t="s">
        <v>20</v>
      </c>
      <c r="D701" t="s">
        <v>21</v>
      </c>
      <c r="E701">
        <v>220</v>
      </c>
      <c r="F701">
        <v>240</v>
      </c>
      <c r="G701">
        <v>1.99</v>
      </c>
      <c r="L701">
        <v>1</v>
      </c>
      <c r="M701">
        <v>329.4</v>
      </c>
      <c r="N701">
        <v>1</v>
      </c>
      <c r="Q701"/>
    </row>
    <row r="702" spans="1:17" hidden="1" x14ac:dyDescent="0.25">
      <c r="A702" s="4">
        <v>44382</v>
      </c>
      <c r="B702" t="s">
        <v>17</v>
      </c>
      <c r="C702" t="s">
        <v>17</v>
      </c>
      <c r="D702" t="s">
        <v>17</v>
      </c>
      <c r="E702">
        <v>22052</v>
      </c>
      <c r="F702">
        <v>27955</v>
      </c>
      <c r="G702">
        <v>110.34</v>
      </c>
      <c r="H702">
        <v>482</v>
      </c>
      <c r="I702">
        <v>401</v>
      </c>
      <c r="J702">
        <v>16</v>
      </c>
      <c r="L702">
        <v>159</v>
      </c>
      <c r="M702">
        <v>15678.9</v>
      </c>
      <c r="N702">
        <v>96</v>
      </c>
      <c r="P702">
        <v>1673.71</v>
      </c>
      <c r="Q702">
        <v>16</v>
      </c>
    </row>
    <row r="703" spans="1:17" x14ac:dyDescent="0.25">
      <c r="A703" s="4">
        <v>44382</v>
      </c>
      <c r="B703" t="s">
        <v>22</v>
      </c>
      <c r="C703" t="s">
        <v>17</v>
      </c>
      <c r="D703" t="s">
        <v>17</v>
      </c>
      <c r="E703">
        <v>21820</v>
      </c>
      <c r="F703">
        <v>27551</v>
      </c>
      <c r="G703">
        <v>108.14</v>
      </c>
      <c r="H703">
        <v>477</v>
      </c>
      <c r="I703">
        <v>396</v>
      </c>
      <c r="J703">
        <v>16</v>
      </c>
      <c r="L703">
        <v>157</v>
      </c>
      <c r="M703">
        <v>15579.1</v>
      </c>
      <c r="N703">
        <v>94</v>
      </c>
      <c r="P703">
        <v>1673.71</v>
      </c>
      <c r="Q703">
        <v>16</v>
      </c>
    </row>
    <row r="704" spans="1:17" x14ac:dyDescent="0.25">
      <c r="A704" s="4">
        <v>44382</v>
      </c>
      <c r="B704" t="s">
        <v>22</v>
      </c>
      <c r="C704" t="s">
        <v>20</v>
      </c>
      <c r="D704" t="s">
        <v>17</v>
      </c>
      <c r="E704">
        <v>18036</v>
      </c>
      <c r="F704">
        <v>23243</v>
      </c>
      <c r="G704">
        <v>101.87</v>
      </c>
      <c r="H704">
        <v>465</v>
      </c>
      <c r="I704">
        <v>384</v>
      </c>
      <c r="J704">
        <v>13</v>
      </c>
      <c r="L704">
        <v>140</v>
      </c>
      <c r="M704">
        <v>14013</v>
      </c>
      <c r="N704">
        <v>85</v>
      </c>
      <c r="P704">
        <v>1519.01</v>
      </c>
      <c r="Q704">
        <v>13</v>
      </c>
    </row>
    <row r="705" spans="1:17" hidden="1" x14ac:dyDescent="0.25">
      <c r="A705" s="4">
        <v>44382</v>
      </c>
      <c r="B705" t="s">
        <v>22</v>
      </c>
      <c r="C705" t="s">
        <v>20</v>
      </c>
      <c r="D705" t="s">
        <v>21</v>
      </c>
      <c r="E705">
        <v>10024</v>
      </c>
      <c r="F705">
        <v>13506</v>
      </c>
      <c r="G705">
        <v>56.02</v>
      </c>
      <c r="H705">
        <v>331</v>
      </c>
      <c r="I705">
        <v>263</v>
      </c>
      <c r="J705">
        <v>5</v>
      </c>
      <c r="L705">
        <v>87</v>
      </c>
      <c r="M705">
        <v>9004</v>
      </c>
      <c r="N705">
        <v>50</v>
      </c>
      <c r="P705">
        <v>780.51</v>
      </c>
      <c r="Q705">
        <v>5</v>
      </c>
    </row>
    <row r="706" spans="1:17" hidden="1" x14ac:dyDescent="0.25">
      <c r="A706" s="4">
        <v>44382</v>
      </c>
      <c r="B706" t="s">
        <v>22</v>
      </c>
      <c r="C706" t="s">
        <v>20</v>
      </c>
      <c r="D706" t="s">
        <v>25</v>
      </c>
      <c r="E706">
        <v>9404</v>
      </c>
      <c r="F706">
        <v>9737</v>
      </c>
      <c r="G706">
        <v>45.85</v>
      </c>
      <c r="H706">
        <v>134</v>
      </c>
      <c r="I706">
        <v>121</v>
      </c>
      <c r="J706">
        <v>8</v>
      </c>
      <c r="L706">
        <v>53</v>
      </c>
      <c r="M706">
        <v>5009</v>
      </c>
      <c r="N706">
        <v>35</v>
      </c>
      <c r="P706">
        <v>738.5</v>
      </c>
      <c r="Q706">
        <v>8</v>
      </c>
    </row>
    <row r="707" spans="1:17" x14ac:dyDescent="0.25">
      <c r="A707" s="4">
        <v>44382</v>
      </c>
      <c r="B707" t="s">
        <v>22</v>
      </c>
      <c r="C707" t="s">
        <v>38</v>
      </c>
      <c r="D707" t="s">
        <v>17</v>
      </c>
      <c r="F707">
        <v>1</v>
      </c>
      <c r="Q707"/>
    </row>
    <row r="708" spans="1:17" hidden="1" x14ac:dyDescent="0.25">
      <c r="A708" s="4">
        <v>44382</v>
      </c>
      <c r="B708" t="s">
        <v>22</v>
      </c>
      <c r="C708" t="s">
        <v>38</v>
      </c>
      <c r="D708" t="s">
        <v>37</v>
      </c>
      <c r="F708">
        <v>1</v>
      </c>
      <c r="Q708"/>
    </row>
    <row r="709" spans="1:17" x14ac:dyDescent="0.25">
      <c r="A709" s="4">
        <v>44382</v>
      </c>
      <c r="B709" t="s">
        <v>22</v>
      </c>
      <c r="C709" t="s">
        <v>24</v>
      </c>
      <c r="D709" t="s">
        <v>17</v>
      </c>
      <c r="E709">
        <v>184</v>
      </c>
      <c r="F709">
        <v>184</v>
      </c>
      <c r="G709">
        <v>0.33</v>
      </c>
      <c r="H709">
        <v>1</v>
      </c>
      <c r="I709">
        <v>1</v>
      </c>
      <c r="Q709"/>
    </row>
    <row r="710" spans="1:17" hidden="1" x14ac:dyDescent="0.25">
      <c r="A710" s="4">
        <v>44382</v>
      </c>
      <c r="B710" t="s">
        <v>22</v>
      </c>
      <c r="C710" t="s">
        <v>24</v>
      </c>
      <c r="D710" t="s">
        <v>25</v>
      </c>
      <c r="E710">
        <v>184</v>
      </c>
      <c r="F710">
        <v>184</v>
      </c>
      <c r="G710">
        <v>0.33</v>
      </c>
      <c r="H710">
        <v>1</v>
      </c>
      <c r="I710">
        <v>1</v>
      </c>
      <c r="Q710"/>
    </row>
    <row r="711" spans="1:17" x14ac:dyDescent="0.25">
      <c r="A711" s="4">
        <v>44382</v>
      </c>
      <c r="B711" t="s">
        <v>22</v>
      </c>
      <c r="C711" t="s">
        <v>27</v>
      </c>
      <c r="D711" t="s">
        <v>17</v>
      </c>
      <c r="E711">
        <v>921</v>
      </c>
      <c r="F711">
        <v>921</v>
      </c>
      <c r="G711">
        <v>1.88</v>
      </c>
      <c r="H711">
        <v>5</v>
      </c>
      <c r="I711">
        <v>4</v>
      </c>
      <c r="L711">
        <v>12</v>
      </c>
      <c r="M711">
        <v>1206.5999999999999</v>
      </c>
      <c r="N711">
        <v>4</v>
      </c>
      <c r="Q711"/>
    </row>
    <row r="712" spans="1:17" hidden="1" x14ac:dyDescent="0.25">
      <c r="A712" s="4">
        <v>44382</v>
      </c>
      <c r="B712" t="s">
        <v>22</v>
      </c>
      <c r="C712" t="s">
        <v>27</v>
      </c>
      <c r="D712" t="s">
        <v>21</v>
      </c>
      <c r="E712">
        <v>921</v>
      </c>
      <c r="F712">
        <v>921</v>
      </c>
      <c r="G712">
        <v>1.88</v>
      </c>
      <c r="H712">
        <v>5</v>
      </c>
      <c r="I712">
        <v>4</v>
      </c>
      <c r="L712">
        <v>12</v>
      </c>
      <c r="M712">
        <v>1206.5999999999999</v>
      </c>
      <c r="N712">
        <v>4</v>
      </c>
      <c r="Q712"/>
    </row>
    <row r="713" spans="1:17" x14ac:dyDescent="0.25">
      <c r="A713" s="4">
        <v>44382</v>
      </c>
      <c r="B713" t="s">
        <v>22</v>
      </c>
      <c r="C713" t="s">
        <v>26</v>
      </c>
      <c r="D713" t="s">
        <v>17</v>
      </c>
      <c r="E713">
        <v>3147</v>
      </c>
      <c r="F713">
        <v>3147</v>
      </c>
      <c r="G713">
        <v>3.89</v>
      </c>
      <c r="H713">
        <v>6</v>
      </c>
      <c r="I713">
        <v>7</v>
      </c>
      <c r="J713">
        <v>3</v>
      </c>
      <c r="L713">
        <v>5</v>
      </c>
      <c r="M713">
        <v>359.5</v>
      </c>
      <c r="N713">
        <v>5</v>
      </c>
      <c r="P713">
        <v>154.69999999999999</v>
      </c>
      <c r="Q713">
        <v>3</v>
      </c>
    </row>
    <row r="714" spans="1:17" hidden="1" x14ac:dyDescent="0.25">
      <c r="A714" s="4">
        <v>44382</v>
      </c>
      <c r="B714" t="s">
        <v>22</v>
      </c>
      <c r="C714" t="s">
        <v>26</v>
      </c>
      <c r="D714" t="s">
        <v>25</v>
      </c>
      <c r="E714">
        <v>3147</v>
      </c>
      <c r="F714">
        <v>3147</v>
      </c>
      <c r="G714">
        <v>3.89</v>
      </c>
      <c r="H714">
        <v>6</v>
      </c>
      <c r="I714">
        <v>7</v>
      </c>
      <c r="J714">
        <v>3</v>
      </c>
      <c r="L714">
        <v>5</v>
      </c>
      <c r="M714">
        <v>359.5</v>
      </c>
      <c r="N714">
        <v>5</v>
      </c>
      <c r="P714">
        <v>154.69999999999999</v>
      </c>
      <c r="Q714">
        <v>3</v>
      </c>
    </row>
    <row r="715" spans="1:17" x14ac:dyDescent="0.25">
      <c r="A715" s="4">
        <v>44382</v>
      </c>
      <c r="B715" t="s">
        <v>22</v>
      </c>
      <c r="C715" t="s">
        <v>32</v>
      </c>
      <c r="D715" t="s">
        <v>17</v>
      </c>
      <c r="E715">
        <v>8</v>
      </c>
      <c r="F715">
        <v>13</v>
      </c>
      <c r="G715">
        <v>0.06</v>
      </c>
      <c r="Q715"/>
    </row>
    <row r="716" spans="1:17" hidden="1" x14ac:dyDescent="0.25">
      <c r="A716" s="4">
        <v>44382</v>
      </c>
      <c r="B716" t="s">
        <v>22</v>
      </c>
      <c r="C716" t="s">
        <v>32</v>
      </c>
      <c r="D716" t="s">
        <v>21</v>
      </c>
      <c r="E716">
        <v>8</v>
      </c>
      <c r="F716">
        <v>13</v>
      </c>
      <c r="G716">
        <v>0.06</v>
      </c>
      <c r="Q716"/>
    </row>
    <row r="717" spans="1:17" x14ac:dyDescent="0.25">
      <c r="A717" s="4">
        <v>44382</v>
      </c>
      <c r="B717" t="s">
        <v>22</v>
      </c>
      <c r="C717" t="s">
        <v>23</v>
      </c>
      <c r="D717" t="s">
        <v>17</v>
      </c>
      <c r="E717">
        <v>20</v>
      </c>
      <c r="F717">
        <v>28</v>
      </c>
      <c r="G717">
        <v>0.11</v>
      </c>
      <c r="Q717"/>
    </row>
    <row r="718" spans="1:17" hidden="1" x14ac:dyDescent="0.25">
      <c r="A718" s="4">
        <v>44382</v>
      </c>
      <c r="B718" t="s">
        <v>22</v>
      </c>
      <c r="C718" t="s">
        <v>23</v>
      </c>
      <c r="D718" t="s">
        <v>21</v>
      </c>
      <c r="E718">
        <v>20</v>
      </c>
      <c r="F718">
        <v>28</v>
      </c>
      <c r="G718">
        <v>0.11</v>
      </c>
      <c r="Q718"/>
    </row>
    <row r="719" spans="1:17" x14ac:dyDescent="0.25">
      <c r="A719" s="4">
        <v>44382</v>
      </c>
      <c r="B719" t="s">
        <v>22</v>
      </c>
      <c r="C719" t="s">
        <v>31</v>
      </c>
      <c r="D719" t="s">
        <v>17</v>
      </c>
      <c r="E719">
        <v>12</v>
      </c>
      <c r="F719">
        <v>14</v>
      </c>
      <c r="Q719"/>
    </row>
    <row r="720" spans="1:17" hidden="1" x14ac:dyDescent="0.25">
      <c r="A720" s="4">
        <v>44382</v>
      </c>
      <c r="B720" t="s">
        <v>22</v>
      </c>
      <c r="C720" t="s">
        <v>31</v>
      </c>
      <c r="D720" t="s">
        <v>21</v>
      </c>
      <c r="E720">
        <v>12</v>
      </c>
      <c r="F720">
        <v>14</v>
      </c>
      <c r="Q720"/>
    </row>
    <row r="721" spans="1:17" x14ac:dyDescent="0.25">
      <c r="A721" s="4">
        <v>44382</v>
      </c>
      <c r="B721" t="s">
        <v>19</v>
      </c>
      <c r="C721" t="s">
        <v>17</v>
      </c>
      <c r="D721" t="s">
        <v>17</v>
      </c>
      <c r="E721">
        <v>108</v>
      </c>
      <c r="F721">
        <v>148</v>
      </c>
      <c r="G721">
        <v>0.51</v>
      </c>
      <c r="L721">
        <v>1</v>
      </c>
      <c r="M721">
        <v>49.9</v>
      </c>
      <c r="N721">
        <v>1</v>
      </c>
      <c r="Q721"/>
    </row>
    <row r="722" spans="1:17" x14ac:dyDescent="0.25">
      <c r="A722" s="4">
        <v>44382</v>
      </c>
      <c r="B722" t="s">
        <v>19</v>
      </c>
      <c r="C722" t="s">
        <v>20</v>
      </c>
      <c r="D722" t="s">
        <v>17</v>
      </c>
      <c r="E722">
        <v>108</v>
      </c>
      <c r="F722">
        <v>148</v>
      </c>
      <c r="G722">
        <v>0.51</v>
      </c>
      <c r="L722">
        <v>1</v>
      </c>
      <c r="M722">
        <v>49.9</v>
      </c>
      <c r="N722">
        <v>1</v>
      </c>
      <c r="Q722"/>
    </row>
    <row r="723" spans="1:17" hidden="1" x14ac:dyDescent="0.25">
      <c r="A723" s="4">
        <v>44382</v>
      </c>
      <c r="B723" t="s">
        <v>19</v>
      </c>
      <c r="C723" t="s">
        <v>20</v>
      </c>
      <c r="D723" t="s">
        <v>21</v>
      </c>
      <c r="E723">
        <v>108</v>
      </c>
      <c r="F723">
        <v>148</v>
      </c>
      <c r="G723">
        <v>0.51</v>
      </c>
      <c r="L723">
        <v>1</v>
      </c>
      <c r="M723">
        <v>49.9</v>
      </c>
      <c r="N723">
        <v>1</v>
      </c>
      <c r="Q723"/>
    </row>
    <row r="724" spans="1:17" x14ac:dyDescent="0.25">
      <c r="A724" s="4">
        <v>44382</v>
      </c>
      <c r="B724" t="s">
        <v>33</v>
      </c>
      <c r="C724" t="s">
        <v>17</v>
      </c>
      <c r="D724" t="s">
        <v>17</v>
      </c>
      <c r="E724">
        <v>228</v>
      </c>
      <c r="F724">
        <v>256</v>
      </c>
      <c r="G724">
        <v>1.69</v>
      </c>
      <c r="H724">
        <v>5</v>
      </c>
      <c r="I724">
        <v>5</v>
      </c>
      <c r="L724">
        <v>1</v>
      </c>
      <c r="M724">
        <v>49.9</v>
      </c>
      <c r="N724">
        <v>1</v>
      </c>
      <c r="Q724"/>
    </row>
    <row r="725" spans="1:17" x14ac:dyDescent="0.25">
      <c r="A725" s="4">
        <v>44382</v>
      </c>
      <c r="B725" t="s">
        <v>33</v>
      </c>
      <c r="C725" t="s">
        <v>20</v>
      </c>
      <c r="D725" t="s">
        <v>17</v>
      </c>
      <c r="E725">
        <v>228</v>
      </c>
      <c r="F725">
        <v>256</v>
      </c>
      <c r="G725">
        <v>1.69</v>
      </c>
      <c r="H725">
        <v>5</v>
      </c>
      <c r="I725">
        <v>5</v>
      </c>
      <c r="L725">
        <v>1</v>
      </c>
      <c r="M725">
        <v>49.9</v>
      </c>
      <c r="N725">
        <v>1</v>
      </c>
      <c r="Q725"/>
    </row>
    <row r="726" spans="1:17" hidden="1" x14ac:dyDescent="0.25">
      <c r="A726" s="4">
        <v>44382</v>
      </c>
      <c r="B726" t="s">
        <v>33</v>
      </c>
      <c r="C726" t="s">
        <v>20</v>
      </c>
      <c r="D726" t="s">
        <v>21</v>
      </c>
      <c r="E726">
        <v>228</v>
      </c>
      <c r="F726">
        <v>256</v>
      </c>
      <c r="G726">
        <v>1.69</v>
      </c>
      <c r="H726">
        <v>5</v>
      </c>
      <c r="I726">
        <v>5</v>
      </c>
      <c r="L726">
        <v>1</v>
      </c>
      <c r="M726">
        <v>49.9</v>
      </c>
      <c r="N726">
        <v>1</v>
      </c>
      <c r="Q726"/>
    </row>
    <row r="727" spans="1:17" hidden="1" x14ac:dyDescent="0.25">
      <c r="A727" s="4">
        <v>44381</v>
      </c>
      <c r="B727" t="s">
        <v>17</v>
      </c>
      <c r="C727" t="s">
        <v>17</v>
      </c>
      <c r="D727" t="s">
        <v>17</v>
      </c>
      <c r="E727">
        <v>19816</v>
      </c>
      <c r="F727">
        <v>27142</v>
      </c>
      <c r="G727">
        <v>105.58</v>
      </c>
      <c r="H727">
        <v>531</v>
      </c>
      <c r="I727">
        <v>440</v>
      </c>
      <c r="J727">
        <v>12</v>
      </c>
      <c r="L727">
        <v>157</v>
      </c>
      <c r="M727">
        <v>15004.5</v>
      </c>
      <c r="N727">
        <v>103</v>
      </c>
      <c r="P727">
        <v>1077.4000000000001</v>
      </c>
      <c r="Q727">
        <v>12</v>
      </c>
    </row>
    <row r="728" spans="1:17" x14ac:dyDescent="0.25">
      <c r="A728" s="4">
        <v>44381</v>
      </c>
      <c r="B728" t="s">
        <v>33</v>
      </c>
      <c r="C728" t="s">
        <v>17</v>
      </c>
      <c r="D728" t="s">
        <v>17</v>
      </c>
      <c r="E728">
        <v>148</v>
      </c>
      <c r="F728">
        <v>158</v>
      </c>
      <c r="G728">
        <v>0.81</v>
      </c>
      <c r="H728">
        <v>4</v>
      </c>
      <c r="I728">
        <v>4</v>
      </c>
      <c r="L728">
        <v>2</v>
      </c>
      <c r="M728">
        <v>105.1</v>
      </c>
      <c r="N728">
        <v>2</v>
      </c>
      <c r="Q728"/>
    </row>
    <row r="729" spans="1:17" x14ac:dyDescent="0.25">
      <c r="A729" s="4">
        <v>44381</v>
      </c>
      <c r="B729" t="s">
        <v>33</v>
      </c>
      <c r="C729" t="s">
        <v>20</v>
      </c>
      <c r="D729" t="s">
        <v>17</v>
      </c>
      <c r="E729">
        <v>148</v>
      </c>
      <c r="F729">
        <v>158</v>
      </c>
      <c r="G729">
        <v>0.81</v>
      </c>
      <c r="H729">
        <v>4</v>
      </c>
      <c r="I729">
        <v>4</v>
      </c>
      <c r="L729">
        <v>2</v>
      </c>
      <c r="M729">
        <v>105.1</v>
      </c>
      <c r="N729">
        <v>2</v>
      </c>
      <c r="Q729"/>
    </row>
    <row r="730" spans="1:17" hidden="1" x14ac:dyDescent="0.25">
      <c r="A730" s="4">
        <v>44381</v>
      </c>
      <c r="B730" t="s">
        <v>33</v>
      </c>
      <c r="C730" t="s">
        <v>20</v>
      </c>
      <c r="D730" t="s">
        <v>21</v>
      </c>
      <c r="E730">
        <v>148</v>
      </c>
      <c r="F730">
        <v>158</v>
      </c>
      <c r="G730">
        <v>0.81</v>
      </c>
      <c r="H730">
        <v>4</v>
      </c>
      <c r="I730">
        <v>4</v>
      </c>
      <c r="L730">
        <v>2</v>
      </c>
      <c r="M730">
        <v>105.1</v>
      </c>
      <c r="N730">
        <v>2</v>
      </c>
      <c r="Q730"/>
    </row>
    <row r="731" spans="1:17" x14ac:dyDescent="0.25">
      <c r="A731" s="4">
        <v>44381</v>
      </c>
      <c r="B731" t="s">
        <v>19</v>
      </c>
      <c r="C731" t="s">
        <v>17</v>
      </c>
      <c r="D731" t="s">
        <v>17</v>
      </c>
      <c r="E731">
        <v>92</v>
      </c>
      <c r="F731">
        <v>129</v>
      </c>
      <c r="G731">
        <v>0.42</v>
      </c>
      <c r="H731">
        <v>3</v>
      </c>
      <c r="I731">
        <v>3</v>
      </c>
      <c r="L731">
        <v>1</v>
      </c>
      <c r="M731">
        <v>49.9</v>
      </c>
      <c r="N731">
        <v>1</v>
      </c>
      <c r="Q731"/>
    </row>
    <row r="732" spans="1:17" x14ac:dyDescent="0.25">
      <c r="A732" s="4">
        <v>44381</v>
      </c>
      <c r="B732" t="s">
        <v>19</v>
      </c>
      <c r="C732" t="s">
        <v>20</v>
      </c>
      <c r="D732" t="s">
        <v>17</v>
      </c>
      <c r="E732">
        <v>92</v>
      </c>
      <c r="F732">
        <v>129</v>
      </c>
      <c r="G732">
        <v>0.42</v>
      </c>
      <c r="H732">
        <v>3</v>
      </c>
      <c r="I732">
        <v>3</v>
      </c>
      <c r="L732">
        <v>1</v>
      </c>
      <c r="M732">
        <v>49.9</v>
      </c>
      <c r="N732">
        <v>1</v>
      </c>
      <c r="Q732"/>
    </row>
    <row r="733" spans="1:17" hidden="1" x14ac:dyDescent="0.25">
      <c r="A733" s="4">
        <v>44381</v>
      </c>
      <c r="B733" t="s">
        <v>19</v>
      </c>
      <c r="C733" t="s">
        <v>20</v>
      </c>
      <c r="D733" t="s">
        <v>21</v>
      </c>
      <c r="E733">
        <v>92</v>
      </c>
      <c r="F733">
        <v>129</v>
      </c>
      <c r="G733">
        <v>0.42</v>
      </c>
      <c r="H733">
        <v>3</v>
      </c>
      <c r="I733">
        <v>3</v>
      </c>
      <c r="L733">
        <v>1</v>
      </c>
      <c r="M733">
        <v>49.9</v>
      </c>
      <c r="N733">
        <v>1</v>
      </c>
      <c r="Q733"/>
    </row>
    <row r="734" spans="1:17" x14ac:dyDescent="0.25">
      <c r="A734" s="4">
        <v>44381</v>
      </c>
      <c r="B734" t="s">
        <v>22</v>
      </c>
      <c r="C734" t="s">
        <v>17</v>
      </c>
      <c r="D734" t="s">
        <v>17</v>
      </c>
      <c r="E734">
        <v>19660</v>
      </c>
      <c r="F734">
        <v>26855</v>
      </c>
      <c r="G734">
        <v>104.35</v>
      </c>
      <c r="H734">
        <v>524</v>
      </c>
      <c r="I734">
        <v>433</v>
      </c>
      <c r="J734">
        <v>12</v>
      </c>
      <c r="L734">
        <v>154</v>
      </c>
      <c r="M734">
        <v>14849.5</v>
      </c>
      <c r="N734">
        <v>100</v>
      </c>
      <c r="P734">
        <v>1077.4000000000001</v>
      </c>
      <c r="Q734">
        <v>12</v>
      </c>
    </row>
    <row r="735" spans="1:17" x14ac:dyDescent="0.25">
      <c r="A735" s="4">
        <v>44381</v>
      </c>
      <c r="B735" t="s">
        <v>22</v>
      </c>
      <c r="C735" t="s">
        <v>20</v>
      </c>
      <c r="D735" t="s">
        <v>17</v>
      </c>
      <c r="E735">
        <v>16608</v>
      </c>
      <c r="F735">
        <v>23173</v>
      </c>
      <c r="G735">
        <v>99.66</v>
      </c>
      <c r="H735">
        <v>510</v>
      </c>
      <c r="I735">
        <v>423</v>
      </c>
      <c r="J735">
        <v>12</v>
      </c>
      <c r="L735">
        <v>152</v>
      </c>
      <c r="M735">
        <v>14719.8</v>
      </c>
      <c r="N735">
        <v>98</v>
      </c>
      <c r="P735">
        <v>1077.4000000000001</v>
      </c>
      <c r="Q735">
        <v>12</v>
      </c>
    </row>
    <row r="736" spans="1:17" hidden="1" x14ac:dyDescent="0.25">
      <c r="A736" s="4">
        <v>44381</v>
      </c>
      <c r="B736" t="s">
        <v>22</v>
      </c>
      <c r="C736" t="s">
        <v>20</v>
      </c>
      <c r="D736" t="s">
        <v>21</v>
      </c>
      <c r="E736">
        <v>9800</v>
      </c>
      <c r="F736">
        <v>13970</v>
      </c>
      <c r="G736">
        <v>56.89</v>
      </c>
      <c r="H736">
        <v>375</v>
      </c>
      <c r="I736">
        <v>299</v>
      </c>
      <c r="J736">
        <v>8</v>
      </c>
      <c r="L736">
        <v>118</v>
      </c>
      <c r="M736">
        <v>12287.4</v>
      </c>
      <c r="N736">
        <v>75</v>
      </c>
      <c r="P736">
        <v>718.3</v>
      </c>
      <c r="Q736">
        <v>8</v>
      </c>
    </row>
    <row r="737" spans="1:17" hidden="1" x14ac:dyDescent="0.25">
      <c r="A737" s="4">
        <v>44381</v>
      </c>
      <c r="B737" t="s">
        <v>22</v>
      </c>
      <c r="C737" t="s">
        <v>20</v>
      </c>
      <c r="D737" t="s">
        <v>25</v>
      </c>
      <c r="E737">
        <v>8636</v>
      </c>
      <c r="F737">
        <v>9203</v>
      </c>
      <c r="G737">
        <v>42.77</v>
      </c>
      <c r="H737">
        <v>135</v>
      </c>
      <c r="I737">
        <v>124</v>
      </c>
      <c r="J737">
        <v>4</v>
      </c>
      <c r="L737">
        <v>34</v>
      </c>
      <c r="M737">
        <v>2432.4</v>
      </c>
      <c r="N737">
        <v>23</v>
      </c>
      <c r="P737">
        <v>359.1</v>
      </c>
      <c r="Q737">
        <v>4</v>
      </c>
    </row>
    <row r="738" spans="1:17" x14ac:dyDescent="0.25">
      <c r="A738" s="4">
        <v>44381</v>
      </c>
      <c r="B738" t="s">
        <v>22</v>
      </c>
      <c r="C738" t="s">
        <v>26</v>
      </c>
      <c r="D738" t="s">
        <v>17</v>
      </c>
      <c r="E738">
        <v>2392</v>
      </c>
      <c r="F738">
        <v>2524</v>
      </c>
      <c r="G738">
        <v>2.72</v>
      </c>
      <c r="H738">
        <v>10</v>
      </c>
      <c r="I738">
        <v>6</v>
      </c>
      <c r="Q738"/>
    </row>
    <row r="739" spans="1:17" hidden="1" x14ac:dyDescent="0.25">
      <c r="A739" s="4">
        <v>44381</v>
      </c>
      <c r="B739" t="s">
        <v>22</v>
      </c>
      <c r="C739" t="s">
        <v>26</v>
      </c>
      <c r="D739" t="s">
        <v>25</v>
      </c>
      <c r="E739">
        <v>2392</v>
      </c>
      <c r="F739">
        <v>2524</v>
      </c>
      <c r="G739">
        <v>2.72</v>
      </c>
      <c r="H739">
        <v>10</v>
      </c>
      <c r="I739">
        <v>6</v>
      </c>
      <c r="Q739"/>
    </row>
    <row r="740" spans="1:17" x14ac:dyDescent="0.25">
      <c r="A740" s="4">
        <v>44381</v>
      </c>
      <c r="B740" t="s">
        <v>22</v>
      </c>
      <c r="C740" t="s">
        <v>27</v>
      </c>
      <c r="D740" t="s">
        <v>17</v>
      </c>
      <c r="E740">
        <v>824</v>
      </c>
      <c r="F740">
        <v>870</v>
      </c>
      <c r="G740">
        <v>1.32</v>
      </c>
      <c r="H740">
        <v>4</v>
      </c>
      <c r="I740">
        <v>4</v>
      </c>
      <c r="L740">
        <v>2</v>
      </c>
      <c r="M740">
        <v>129.69999999999999</v>
      </c>
      <c r="N740">
        <v>2</v>
      </c>
      <c r="Q740"/>
    </row>
    <row r="741" spans="1:17" hidden="1" x14ac:dyDescent="0.25">
      <c r="A741" s="4">
        <v>44381</v>
      </c>
      <c r="B741" t="s">
        <v>22</v>
      </c>
      <c r="C741" t="s">
        <v>27</v>
      </c>
      <c r="D741" t="s">
        <v>21</v>
      </c>
      <c r="E741">
        <v>824</v>
      </c>
      <c r="F741">
        <v>870</v>
      </c>
      <c r="G741">
        <v>1.32</v>
      </c>
      <c r="H741">
        <v>4</v>
      </c>
      <c r="I741">
        <v>4</v>
      </c>
      <c r="L741">
        <v>2</v>
      </c>
      <c r="M741">
        <v>129.69999999999999</v>
      </c>
      <c r="N741">
        <v>2</v>
      </c>
      <c r="Q741"/>
    </row>
    <row r="742" spans="1:17" x14ac:dyDescent="0.25">
      <c r="A742" s="4">
        <v>44381</v>
      </c>
      <c r="B742" t="s">
        <v>22</v>
      </c>
      <c r="C742" t="s">
        <v>31</v>
      </c>
      <c r="D742" t="s">
        <v>17</v>
      </c>
      <c r="E742">
        <v>8</v>
      </c>
      <c r="F742">
        <v>10</v>
      </c>
      <c r="G742">
        <v>0.02</v>
      </c>
      <c r="Q742"/>
    </row>
    <row r="743" spans="1:17" hidden="1" x14ac:dyDescent="0.25">
      <c r="A743" s="4">
        <v>44381</v>
      </c>
      <c r="B743" t="s">
        <v>22</v>
      </c>
      <c r="C743" t="s">
        <v>31</v>
      </c>
      <c r="D743" t="s">
        <v>21</v>
      </c>
      <c r="E743">
        <v>8</v>
      </c>
      <c r="F743">
        <v>10</v>
      </c>
      <c r="G743">
        <v>0.02</v>
      </c>
      <c r="Q743"/>
    </row>
    <row r="744" spans="1:17" x14ac:dyDescent="0.25">
      <c r="A744" s="4">
        <v>44381</v>
      </c>
      <c r="B744" t="s">
        <v>22</v>
      </c>
      <c r="C744" t="s">
        <v>23</v>
      </c>
      <c r="D744" t="s">
        <v>17</v>
      </c>
      <c r="E744">
        <v>18</v>
      </c>
      <c r="F744">
        <v>18</v>
      </c>
      <c r="G744">
        <v>0.06</v>
      </c>
      <c r="Q744"/>
    </row>
    <row r="745" spans="1:17" hidden="1" x14ac:dyDescent="0.25">
      <c r="A745" s="4">
        <v>44381</v>
      </c>
      <c r="B745" t="s">
        <v>22</v>
      </c>
      <c r="C745" t="s">
        <v>23</v>
      </c>
      <c r="D745" t="s">
        <v>21</v>
      </c>
      <c r="E745">
        <v>18</v>
      </c>
      <c r="F745">
        <v>18</v>
      </c>
      <c r="G745">
        <v>0.06</v>
      </c>
      <c r="Q745"/>
    </row>
    <row r="746" spans="1:17" x14ac:dyDescent="0.25">
      <c r="A746" s="4">
        <v>44381</v>
      </c>
      <c r="B746" t="s">
        <v>22</v>
      </c>
      <c r="C746" t="s">
        <v>32</v>
      </c>
      <c r="D746" t="s">
        <v>17</v>
      </c>
      <c r="E746">
        <v>18</v>
      </c>
      <c r="F746">
        <v>18</v>
      </c>
      <c r="G746">
        <v>0.05</v>
      </c>
      <c r="Q746"/>
    </row>
    <row r="747" spans="1:17" hidden="1" x14ac:dyDescent="0.25">
      <c r="A747" s="4">
        <v>44381</v>
      </c>
      <c r="B747" t="s">
        <v>22</v>
      </c>
      <c r="C747" t="s">
        <v>32</v>
      </c>
      <c r="D747" t="s">
        <v>21</v>
      </c>
      <c r="E747">
        <v>18</v>
      </c>
      <c r="F747">
        <v>18</v>
      </c>
      <c r="G747">
        <v>0.05</v>
      </c>
      <c r="Q747"/>
    </row>
    <row r="748" spans="1:17" x14ac:dyDescent="0.25">
      <c r="A748" s="4">
        <v>44381</v>
      </c>
      <c r="B748" t="s">
        <v>22</v>
      </c>
      <c r="C748" t="s">
        <v>24</v>
      </c>
      <c r="D748" t="s">
        <v>17</v>
      </c>
      <c r="E748">
        <v>242</v>
      </c>
      <c r="F748">
        <v>242</v>
      </c>
      <c r="G748">
        <v>0.52</v>
      </c>
      <c r="Q748"/>
    </row>
    <row r="749" spans="1:17" hidden="1" x14ac:dyDescent="0.25">
      <c r="A749" s="4">
        <v>44381</v>
      </c>
      <c r="B749" t="s">
        <v>22</v>
      </c>
      <c r="C749" t="s">
        <v>24</v>
      </c>
      <c r="D749" t="s">
        <v>25</v>
      </c>
      <c r="E749">
        <v>242</v>
      </c>
      <c r="F749">
        <v>242</v>
      </c>
      <c r="G749">
        <v>0.52</v>
      </c>
      <c r="Q749"/>
    </row>
    <row r="750" spans="1:17" hidden="1" x14ac:dyDescent="0.25">
      <c r="A750" s="4">
        <v>44380</v>
      </c>
      <c r="B750" t="s">
        <v>17</v>
      </c>
      <c r="C750" t="s">
        <v>17</v>
      </c>
      <c r="D750" t="s">
        <v>17</v>
      </c>
      <c r="E750">
        <v>23216</v>
      </c>
      <c r="F750">
        <v>28687</v>
      </c>
      <c r="G750">
        <v>109.8</v>
      </c>
      <c r="H750">
        <v>652</v>
      </c>
      <c r="I750">
        <v>526</v>
      </c>
      <c r="J750">
        <v>11</v>
      </c>
      <c r="L750">
        <v>168</v>
      </c>
      <c r="M750">
        <v>14979.3</v>
      </c>
      <c r="N750">
        <v>105</v>
      </c>
      <c r="P750">
        <v>1013.71</v>
      </c>
      <c r="Q750">
        <v>11</v>
      </c>
    </row>
    <row r="751" spans="1:17" x14ac:dyDescent="0.25">
      <c r="A751" s="4">
        <v>44380</v>
      </c>
      <c r="B751" t="s">
        <v>19</v>
      </c>
      <c r="C751" t="s">
        <v>17</v>
      </c>
      <c r="D751" t="s">
        <v>17</v>
      </c>
      <c r="E751">
        <v>32</v>
      </c>
      <c r="F751">
        <v>94</v>
      </c>
      <c r="G751">
        <v>0.23</v>
      </c>
      <c r="Q751"/>
    </row>
    <row r="752" spans="1:17" x14ac:dyDescent="0.25">
      <c r="A752" s="4">
        <v>44380</v>
      </c>
      <c r="B752" t="s">
        <v>19</v>
      </c>
      <c r="C752" t="s">
        <v>20</v>
      </c>
      <c r="D752" t="s">
        <v>17</v>
      </c>
      <c r="E752">
        <v>32</v>
      </c>
      <c r="F752">
        <v>94</v>
      </c>
      <c r="G752">
        <v>0.23</v>
      </c>
      <c r="Q752"/>
    </row>
    <row r="753" spans="1:17" hidden="1" x14ac:dyDescent="0.25">
      <c r="A753" s="4">
        <v>44380</v>
      </c>
      <c r="B753" t="s">
        <v>19</v>
      </c>
      <c r="C753" t="s">
        <v>20</v>
      </c>
      <c r="D753" t="s">
        <v>21</v>
      </c>
      <c r="E753">
        <v>32</v>
      </c>
      <c r="F753">
        <v>94</v>
      </c>
      <c r="G753">
        <v>0.23</v>
      </c>
      <c r="Q753"/>
    </row>
    <row r="754" spans="1:17" x14ac:dyDescent="0.25">
      <c r="A754" s="4">
        <v>44380</v>
      </c>
      <c r="B754" t="s">
        <v>33</v>
      </c>
      <c r="C754" t="s">
        <v>17</v>
      </c>
      <c r="D754" t="s">
        <v>17</v>
      </c>
      <c r="E754">
        <v>64</v>
      </c>
      <c r="F754">
        <v>76</v>
      </c>
      <c r="G754">
        <v>0.37</v>
      </c>
      <c r="L754">
        <v>2</v>
      </c>
      <c r="M754">
        <v>349.3</v>
      </c>
      <c r="N754">
        <v>1</v>
      </c>
      <c r="Q754"/>
    </row>
    <row r="755" spans="1:17" x14ac:dyDescent="0.25">
      <c r="A755" s="4">
        <v>44380</v>
      </c>
      <c r="B755" t="s">
        <v>33</v>
      </c>
      <c r="C755" t="s">
        <v>20</v>
      </c>
      <c r="D755" t="s">
        <v>17</v>
      </c>
      <c r="E755">
        <v>64</v>
      </c>
      <c r="F755">
        <v>76</v>
      </c>
      <c r="G755">
        <v>0.37</v>
      </c>
      <c r="L755">
        <v>2</v>
      </c>
      <c r="M755">
        <v>349.3</v>
      </c>
      <c r="N755">
        <v>1</v>
      </c>
      <c r="Q755"/>
    </row>
    <row r="756" spans="1:17" hidden="1" x14ac:dyDescent="0.25">
      <c r="A756" s="4">
        <v>44380</v>
      </c>
      <c r="B756" t="s">
        <v>33</v>
      </c>
      <c r="C756" t="s">
        <v>20</v>
      </c>
      <c r="D756" t="s">
        <v>21</v>
      </c>
      <c r="E756">
        <v>64</v>
      </c>
      <c r="F756">
        <v>76</v>
      </c>
      <c r="G756">
        <v>0.37</v>
      </c>
      <c r="L756">
        <v>2</v>
      </c>
      <c r="M756">
        <v>349.3</v>
      </c>
      <c r="N756">
        <v>1</v>
      </c>
      <c r="Q756"/>
    </row>
    <row r="757" spans="1:17" x14ac:dyDescent="0.25">
      <c r="A757" s="4">
        <v>44380</v>
      </c>
      <c r="B757" t="s">
        <v>22</v>
      </c>
      <c r="C757" t="s">
        <v>17</v>
      </c>
      <c r="D757" t="s">
        <v>17</v>
      </c>
      <c r="E757">
        <v>23128</v>
      </c>
      <c r="F757">
        <v>28517</v>
      </c>
      <c r="G757">
        <v>109.2</v>
      </c>
      <c r="H757">
        <v>652</v>
      </c>
      <c r="I757">
        <v>526</v>
      </c>
      <c r="J757">
        <v>11</v>
      </c>
      <c r="L757">
        <v>166</v>
      </c>
      <c r="M757">
        <v>14630</v>
      </c>
      <c r="N757">
        <v>104</v>
      </c>
      <c r="P757">
        <v>1013.71</v>
      </c>
      <c r="Q757">
        <v>11</v>
      </c>
    </row>
    <row r="758" spans="1:17" x14ac:dyDescent="0.25">
      <c r="A758" s="4">
        <v>44380</v>
      </c>
      <c r="B758" t="s">
        <v>22</v>
      </c>
      <c r="C758" t="s">
        <v>27</v>
      </c>
      <c r="D758" t="s">
        <v>17</v>
      </c>
      <c r="E758">
        <v>657</v>
      </c>
      <c r="F758">
        <v>657</v>
      </c>
      <c r="G758">
        <v>0.98</v>
      </c>
      <c r="H758">
        <v>5</v>
      </c>
      <c r="I758">
        <v>4</v>
      </c>
      <c r="Q758"/>
    </row>
    <row r="759" spans="1:17" hidden="1" x14ac:dyDescent="0.25">
      <c r="A759" s="4">
        <v>44380</v>
      </c>
      <c r="B759" t="s">
        <v>22</v>
      </c>
      <c r="C759" t="s">
        <v>27</v>
      </c>
      <c r="D759" t="s">
        <v>21</v>
      </c>
      <c r="E759">
        <v>657</v>
      </c>
      <c r="F759">
        <v>657</v>
      </c>
      <c r="G759">
        <v>0.98</v>
      </c>
      <c r="H759">
        <v>5</v>
      </c>
      <c r="I759">
        <v>4</v>
      </c>
      <c r="Q759"/>
    </row>
    <row r="760" spans="1:17" x14ac:dyDescent="0.25">
      <c r="A760" s="4">
        <v>44380</v>
      </c>
      <c r="B760" t="s">
        <v>22</v>
      </c>
      <c r="C760" t="s">
        <v>26</v>
      </c>
      <c r="D760" t="s">
        <v>17</v>
      </c>
      <c r="E760">
        <v>1212</v>
      </c>
      <c r="F760">
        <v>1212</v>
      </c>
      <c r="G760">
        <v>2.2000000000000002</v>
      </c>
      <c r="H760">
        <v>9</v>
      </c>
      <c r="I760">
        <v>7</v>
      </c>
      <c r="J760">
        <v>1</v>
      </c>
      <c r="L760">
        <v>12</v>
      </c>
      <c r="M760">
        <v>1017</v>
      </c>
      <c r="N760">
        <v>6</v>
      </c>
      <c r="P760">
        <v>109.8</v>
      </c>
      <c r="Q760">
        <v>1</v>
      </c>
    </row>
    <row r="761" spans="1:17" hidden="1" x14ac:dyDescent="0.25">
      <c r="A761" s="4">
        <v>44380</v>
      </c>
      <c r="B761" t="s">
        <v>22</v>
      </c>
      <c r="C761" t="s">
        <v>26</v>
      </c>
      <c r="D761" t="s">
        <v>25</v>
      </c>
      <c r="E761">
        <v>1212</v>
      </c>
      <c r="F761">
        <v>1212</v>
      </c>
      <c r="G761">
        <v>2.2000000000000002</v>
      </c>
      <c r="H761">
        <v>9</v>
      </c>
      <c r="I761">
        <v>7</v>
      </c>
      <c r="J761">
        <v>1</v>
      </c>
      <c r="L761">
        <v>12</v>
      </c>
      <c r="M761">
        <v>1017</v>
      </c>
      <c r="N761">
        <v>6</v>
      </c>
      <c r="P761">
        <v>109.8</v>
      </c>
      <c r="Q761">
        <v>1</v>
      </c>
    </row>
    <row r="762" spans="1:17" x14ac:dyDescent="0.25">
      <c r="A762" s="4">
        <v>44380</v>
      </c>
      <c r="B762" t="s">
        <v>22</v>
      </c>
      <c r="C762" t="s">
        <v>24</v>
      </c>
      <c r="D762" t="s">
        <v>17</v>
      </c>
      <c r="E762">
        <v>371</v>
      </c>
      <c r="F762">
        <v>371</v>
      </c>
      <c r="G762">
        <v>0.63</v>
      </c>
      <c r="H762">
        <v>4</v>
      </c>
      <c r="I762">
        <v>4</v>
      </c>
      <c r="L762">
        <v>1</v>
      </c>
      <c r="M762">
        <v>39.9</v>
      </c>
      <c r="N762">
        <v>1</v>
      </c>
      <c r="Q762"/>
    </row>
    <row r="763" spans="1:17" hidden="1" x14ac:dyDescent="0.25">
      <c r="A763" s="4">
        <v>44380</v>
      </c>
      <c r="B763" t="s">
        <v>22</v>
      </c>
      <c r="C763" t="s">
        <v>24</v>
      </c>
      <c r="D763" t="s">
        <v>25</v>
      </c>
      <c r="E763">
        <v>371</v>
      </c>
      <c r="F763">
        <v>371</v>
      </c>
      <c r="G763">
        <v>0.63</v>
      </c>
      <c r="H763">
        <v>4</v>
      </c>
      <c r="I763">
        <v>4</v>
      </c>
      <c r="L763">
        <v>1</v>
      </c>
      <c r="M763">
        <v>39.9</v>
      </c>
      <c r="N763">
        <v>1</v>
      </c>
      <c r="Q763"/>
    </row>
    <row r="764" spans="1:17" x14ac:dyDescent="0.25">
      <c r="A764" s="4">
        <v>44380</v>
      </c>
      <c r="B764" t="s">
        <v>22</v>
      </c>
      <c r="C764" t="s">
        <v>38</v>
      </c>
      <c r="D764" t="s">
        <v>17</v>
      </c>
      <c r="F764">
        <v>1</v>
      </c>
      <c r="G764">
        <v>0.01</v>
      </c>
      <c r="Q764"/>
    </row>
    <row r="765" spans="1:17" hidden="1" x14ac:dyDescent="0.25">
      <c r="A765" s="4">
        <v>44380</v>
      </c>
      <c r="B765" t="s">
        <v>22</v>
      </c>
      <c r="C765" t="s">
        <v>38</v>
      </c>
      <c r="D765" t="s">
        <v>37</v>
      </c>
      <c r="F765">
        <v>1</v>
      </c>
      <c r="G765">
        <v>0.01</v>
      </c>
      <c r="Q765"/>
    </row>
    <row r="766" spans="1:17" x14ac:dyDescent="0.25">
      <c r="A766" s="4">
        <v>44380</v>
      </c>
      <c r="B766" t="s">
        <v>22</v>
      </c>
      <c r="C766" t="s">
        <v>32</v>
      </c>
      <c r="D766" t="s">
        <v>17</v>
      </c>
      <c r="F766">
        <v>1</v>
      </c>
      <c r="Q766"/>
    </row>
    <row r="767" spans="1:17" hidden="1" x14ac:dyDescent="0.25">
      <c r="A767" s="4">
        <v>44380</v>
      </c>
      <c r="B767" t="s">
        <v>22</v>
      </c>
      <c r="C767" t="s">
        <v>32</v>
      </c>
      <c r="D767" t="s">
        <v>21</v>
      </c>
      <c r="F767">
        <v>1</v>
      </c>
      <c r="Q767"/>
    </row>
    <row r="768" spans="1:17" x14ac:dyDescent="0.25">
      <c r="A768" s="4">
        <v>44380</v>
      </c>
      <c r="B768" t="s">
        <v>22</v>
      </c>
      <c r="C768" t="s">
        <v>20</v>
      </c>
      <c r="D768" t="s">
        <v>17</v>
      </c>
      <c r="E768">
        <v>21256</v>
      </c>
      <c r="F768">
        <v>26267</v>
      </c>
      <c r="G768">
        <v>105.38</v>
      </c>
      <c r="H768">
        <v>634</v>
      </c>
      <c r="I768">
        <v>511</v>
      </c>
      <c r="J768">
        <v>10</v>
      </c>
      <c r="L768">
        <v>153</v>
      </c>
      <c r="M768">
        <v>13573.1</v>
      </c>
      <c r="N768">
        <v>97</v>
      </c>
      <c r="P768">
        <v>903.91</v>
      </c>
      <c r="Q768">
        <v>10</v>
      </c>
    </row>
    <row r="769" spans="1:17" hidden="1" x14ac:dyDescent="0.25">
      <c r="A769" s="4">
        <v>44380</v>
      </c>
      <c r="B769" t="s">
        <v>22</v>
      </c>
      <c r="C769" t="s">
        <v>20</v>
      </c>
      <c r="D769" t="s">
        <v>21</v>
      </c>
      <c r="E769">
        <v>8920</v>
      </c>
      <c r="F769">
        <v>11763</v>
      </c>
      <c r="G769">
        <v>45.25</v>
      </c>
      <c r="H769">
        <v>333</v>
      </c>
      <c r="I769">
        <v>244</v>
      </c>
      <c r="J769">
        <v>5</v>
      </c>
      <c r="L769">
        <v>78</v>
      </c>
      <c r="M769">
        <v>6352</v>
      </c>
      <c r="N769">
        <v>47</v>
      </c>
      <c r="P769">
        <v>525.01</v>
      </c>
      <c r="Q769">
        <v>5</v>
      </c>
    </row>
    <row r="770" spans="1:17" hidden="1" x14ac:dyDescent="0.25">
      <c r="A770" s="4">
        <v>44380</v>
      </c>
      <c r="B770" t="s">
        <v>22</v>
      </c>
      <c r="C770" t="s">
        <v>20</v>
      </c>
      <c r="D770" t="s">
        <v>25</v>
      </c>
      <c r="E770">
        <v>14056</v>
      </c>
      <c r="F770">
        <v>14504</v>
      </c>
      <c r="G770">
        <v>60.13</v>
      </c>
      <c r="H770">
        <v>301</v>
      </c>
      <c r="I770">
        <v>267</v>
      </c>
      <c r="J770">
        <v>5</v>
      </c>
      <c r="L770">
        <v>75</v>
      </c>
      <c r="M770">
        <v>7221.1</v>
      </c>
      <c r="N770">
        <v>50</v>
      </c>
      <c r="P770">
        <v>378.9</v>
      </c>
      <c r="Q770">
        <v>5</v>
      </c>
    </row>
    <row r="771" spans="1:17" x14ac:dyDescent="0.25">
      <c r="A771" s="4">
        <v>44380</v>
      </c>
      <c r="B771" t="s">
        <v>22</v>
      </c>
      <c r="C771" t="s">
        <v>23</v>
      </c>
      <c r="D771" t="s">
        <v>17</v>
      </c>
      <c r="E771">
        <v>8</v>
      </c>
      <c r="F771">
        <v>8</v>
      </c>
      <c r="Q771"/>
    </row>
    <row r="772" spans="1:17" hidden="1" x14ac:dyDescent="0.25">
      <c r="A772" s="4">
        <v>44380</v>
      </c>
      <c r="B772" t="s">
        <v>22</v>
      </c>
      <c r="C772" t="s">
        <v>23</v>
      </c>
      <c r="D772" t="s">
        <v>21</v>
      </c>
      <c r="E772">
        <v>8</v>
      </c>
      <c r="F772">
        <v>8</v>
      </c>
      <c r="Q772"/>
    </row>
    <row r="773" spans="1:17" hidden="1" x14ac:dyDescent="0.25">
      <c r="A773" s="4">
        <v>44379</v>
      </c>
      <c r="B773" t="s">
        <v>17</v>
      </c>
      <c r="C773" t="s">
        <v>17</v>
      </c>
      <c r="D773" t="s">
        <v>17</v>
      </c>
      <c r="E773">
        <v>23320</v>
      </c>
      <c r="F773">
        <v>31795</v>
      </c>
      <c r="G773">
        <v>93.12</v>
      </c>
      <c r="H773">
        <v>715</v>
      </c>
      <c r="I773">
        <v>609</v>
      </c>
      <c r="J773">
        <v>20</v>
      </c>
      <c r="L773">
        <v>189</v>
      </c>
      <c r="M773">
        <v>12954.5</v>
      </c>
      <c r="N773">
        <v>133</v>
      </c>
      <c r="P773">
        <v>1671.1</v>
      </c>
      <c r="Q773">
        <v>20</v>
      </c>
    </row>
    <row r="774" spans="1:17" x14ac:dyDescent="0.25">
      <c r="A774" s="4">
        <v>44379</v>
      </c>
      <c r="B774" t="s">
        <v>19</v>
      </c>
      <c r="C774" t="s">
        <v>17</v>
      </c>
      <c r="D774" t="s">
        <v>17</v>
      </c>
      <c r="E774">
        <v>72</v>
      </c>
      <c r="F774">
        <v>120</v>
      </c>
      <c r="G774">
        <v>0.31</v>
      </c>
      <c r="H774">
        <v>1</v>
      </c>
      <c r="I774">
        <v>1</v>
      </c>
      <c r="Q774"/>
    </row>
    <row r="775" spans="1:17" x14ac:dyDescent="0.25">
      <c r="A775" s="4">
        <v>44379</v>
      </c>
      <c r="B775" t="s">
        <v>19</v>
      </c>
      <c r="C775" t="s">
        <v>20</v>
      </c>
      <c r="D775" t="s">
        <v>17</v>
      </c>
      <c r="E775">
        <v>72</v>
      </c>
      <c r="F775">
        <v>120</v>
      </c>
      <c r="G775">
        <v>0.31</v>
      </c>
      <c r="H775">
        <v>1</v>
      </c>
      <c r="I775">
        <v>1</v>
      </c>
      <c r="Q775"/>
    </row>
    <row r="776" spans="1:17" hidden="1" x14ac:dyDescent="0.25">
      <c r="A776" s="4">
        <v>44379</v>
      </c>
      <c r="B776" t="s">
        <v>19</v>
      </c>
      <c r="C776" t="s">
        <v>20</v>
      </c>
      <c r="D776" t="s">
        <v>21</v>
      </c>
      <c r="E776">
        <v>72</v>
      </c>
      <c r="F776">
        <v>120</v>
      </c>
      <c r="G776">
        <v>0.31</v>
      </c>
      <c r="H776">
        <v>1</v>
      </c>
      <c r="I776">
        <v>1</v>
      </c>
      <c r="Q776"/>
    </row>
    <row r="777" spans="1:17" x14ac:dyDescent="0.25">
      <c r="A777" s="4">
        <v>44379</v>
      </c>
      <c r="B777" t="s">
        <v>33</v>
      </c>
      <c r="C777" t="s">
        <v>17</v>
      </c>
      <c r="D777" t="s">
        <v>17</v>
      </c>
      <c r="E777">
        <v>64</v>
      </c>
      <c r="F777">
        <v>90</v>
      </c>
      <c r="G777">
        <v>0.4</v>
      </c>
      <c r="H777">
        <v>2</v>
      </c>
      <c r="I777">
        <v>2</v>
      </c>
      <c r="L777">
        <v>5</v>
      </c>
      <c r="M777">
        <v>598.79999999999995</v>
      </c>
      <c r="N777">
        <v>5</v>
      </c>
      <c r="Q777"/>
    </row>
    <row r="778" spans="1:17" x14ac:dyDescent="0.25">
      <c r="A778" s="4">
        <v>44379</v>
      </c>
      <c r="B778" t="s">
        <v>33</v>
      </c>
      <c r="C778" t="s">
        <v>20</v>
      </c>
      <c r="D778" t="s">
        <v>17</v>
      </c>
      <c r="E778">
        <v>64</v>
      </c>
      <c r="F778">
        <v>90</v>
      </c>
      <c r="G778">
        <v>0.4</v>
      </c>
      <c r="H778">
        <v>2</v>
      </c>
      <c r="I778">
        <v>2</v>
      </c>
      <c r="L778">
        <v>5</v>
      </c>
      <c r="M778">
        <v>598.79999999999995</v>
      </c>
      <c r="N778">
        <v>5</v>
      </c>
      <c r="Q778"/>
    </row>
    <row r="779" spans="1:17" hidden="1" x14ac:dyDescent="0.25">
      <c r="A779" s="4">
        <v>44379</v>
      </c>
      <c r="B779" t="s">
        <v>33</v>
      </c>
      <c r="C779" t="s">
        <v>20</v>
      </c>
      <c r="D779" t="s">
        <v>21</v>
      </c>
      <c r="E779">
        <v>64</v>
      </c>
      <c r="F779">
        <v>90</v>
      </c>
      <c r="G779">
        <v>0.4</v>
      </c>
      <c r="H779">
        <v>2</v>
      </c>
      <c r="I779">
        <v>2</v>
      </c>
      <c r="L779">
        <v>5</v>
      </c>
      <c r="M779">
        <v>598.79999999999995</v>
      </c>
      <c r="N779">
        <v>5</v>
      </c>
      <c r="Q779"/>
    </row>
    <row r="780" spans="1:17" x14ac:dyDescent="0.25">
      <c r="A780" s="4">
        <v>44379</v>
      </c>
      <c r="B780" t="s">
        <v>22</v>
      </c>
      <c r="C780" t="s">
        <v>17</v>
      </c>
      <c r="D780" t="s">
        <v>17</v>
      </c>
      <c r="E780">
        <v>23248</v>
      </c>
      <c r="F780">
        <v>31585</v>
      </c>
      <c r="G780">
        <v>92.41</v>
      </c>
      <c r="H780">
        <v>712</v>
      </c>
      <c r="I780">
        <v>606</v>
      </c>
      <c r="J780">
        <v>20</v>
      </c>
      <c r="L780">
        <v>184</v>
      </c>
      <c r="M780">
        <v>12355.7</v>
      </c>
      <c r="N780">
        <v>128</v>
      </c>
      <c r="P780">
        <v>1671.1</v>
      </c>
      <c r="Q780">
        <v>20</v>
      </c>
    </row>
    <row r="781" spans="1:17" x14ac:dyDescent="0.25">
      <c r="A781" s="4">
        <v>44379</v>
      </c>
      <c r="B781" t="s">
        <v>22</v>
      </c>
      <c r="C781" t="s">
        <v>20</v>
      </c>
      <c r="D781" t="s">
        <v>17</v>
      </c>
      <c r="E781">
        <v>19880</v>
      </c>
      <c r="F781">
        <v>27372</v>
      </c>
      <c r="G781">
        <v>87.47</v>
      </c>
      <c r="H781">
        <v>691</v>
      </c>
      <c r="I781">
        <v>586</v>
      </c>
      <c r="J781">
        <v>18</v>
      </c>
      <c r="L781">
        <v>174</v>
      </c>
      <c r="M781">
        <v>11498.4</v>
      </c>
      <c r="N781">
        <v>118</v>
      </c>
      <c r="P781">
        <v>1531.4</v>
      </c>
      <c r="Q781">
        <v>18</v>
      </c>
    </row>
    <row r="782" spans="1:17" hidden="1" x14ac:dyDescent="0.25">
      <c r="A782" s="4">
        <v>44379</v>
      </c>
      <c r="B782" t="s">
        <v>22</v>
      </c>
      <c r="C782" t="s">
        <v>20</v>
      </c>
      <c r="D782" t="s">
        <v>21</v>
      </c>
      <c r="E782">
        <v>8728</v>
      </c>
      <c r="F782">
        <v>12641</v>
      </c>
      <c r="G782">
        <v>42.16</v>
      </c>
      <c r="H782">
        <v>395</v>
      </c>
      <c r="I782">
        <v>317</v>
      </c>
      <c r="J782">
        <v>16</v>
      </c>
      <c r="L782">
        <v>126</v>
      </c>
      <c r="M782">
        <v>9214.7999999999993</v>
      </c>
      <c r="N782">
        <v>80</v>
      </c>
      <c r="P782">
        <v>1431.6</v>
      </c>
      <c r="Q782">
        <v>16</v>
      </c>
    </row>
    <row r="783" spans="1:17" hidden="1" x14ac:dyDescent="0.25">
      <c r="A783" s="4">
        <v>44379</v>
      </c>
      <c r="B783" t="s">
        <v>22</v>
      </c>
      <c r="C783" t="s">
        <v>20</v>
      </c>
      <c r="D783" t="s">
        <v>25</v>
      </c>
      <c r="E783">
        <v>13472</v>
      </c>
      <c r="F783">
        <v>14731</v>
      </c>
      <c r="G783">
        <v>45.31</v>
      </c>
      <c r="H783">
        <v>296</v>
      </c>
      <c r="I783">
        <v>269</v>
      </c>
      <c r="J783">
        <v>2</v>
      </c>
      <c r="L783">
        <v>48</v>
      </c>
      <c r="M783">
        <v>2283.6</v>
      </c>
      <c r="N783">
        <v>38</v>
      </c>
      <c r="P783">
        <v>99.8</v>
      </c>
      <c r="Q783">
        <v>2</v>
      </c>
    </row>
    <row r="784" spans="1:17" x14ac:dyDescent="0.25">
      <c r="A784" s="4">
        <v>44379</v>
      </c>
      <c r="B784" t="s">
        <v>22</v>
      </c>
      <c r="C784" t="s">
        <v>23</v>
      </c>
      <c r="D784" t="s">
        <v>17</v>
      </c>
      <c r="F784">
        <v>5</v>
      </c>
      <c r="G784">
        <v>0.01</v>
      </c>
      <c r="Q784"/>
    </row>
    <row r="785" spans="1:17" hidden="1" x14ac:dyDescent="0.25">
      <c r="A785" s="4">
        <v>44379</v>
      </c>
      <c r="B785" t="s">
        <v>22</v>
      </c>
      <c r="C785" t="s">
        <v>23</v>
      </c>
      <c r="D785" t="s">
        <v>21</v>
      </c>
      <c r="F785">
        <v>5</v>
      </c>
      <c r="G785">
        <v>0.01</v>
      </c>
      <c r="Q785"/>
    </row>
    <row r="786" spans="1:17" x14ac:dyDescent="0.25">
      <c r="A786" s="4">
        <v>44379</v>
      </c>
      <c r="B786" t="s">
        <v>22</v>
      </c>
      <c r="C786" t="s">
        <v>31</v>
      </c>
      <c r="D786" t="s">
        <v>17</v>
      </c>
      <c r="F786">
        <v>3</v>
      </c>
      <c r="G786">
        <v>0.02</v>
      </c>
      <c r="Q786"/>
    </row>
    <row r="787" spans="1:17" hidden="1" x14ac:dyDescent="0.25">
      <c r="A787" s="4">
        <v>44379</v>
      </c>
      <c r="B787" t="s">
        <v>22</v>
      </c>
      <c r="C787" t="s">
        <v>31</v>
      </c>
      <c r="D787" t="s">
        <v>21</v>
      </c>
      <c r="F787">
        <v>3</v>
      </c>
      <c r="G787">
        <v>0.02</v>
      </c>
      <c r="Q787"/>
    </row>
    <row r="788" spans="1:17" x14ac:dyDescent="0.25">
      <c r="A788" s="4">
        <v>44379</v>
      </c>
      <c r="B788" t="s">
        <v>22</v>
      </c>
      <c r="C788" t="s">
        <v>24</v>
      </c>
      <c r="D788" t="s">
        <v>17</v>
      </c>
      <c r="E788">
        <v>477</v>
      </c>
      <c r="F788">
        <v>477</v>
      </c>
      <c r="G788">
        <v>0.64</v>
      </c>
      <c r="H788">
        <v>6</v>
      </c>
      <c r="I788">
        <v>6</v>
      </c>
      <c r="Q788"/>
    </row>
    <row r="789" spans="1:17" hidden="1" x14ac:dyDescent="0.25">
      <c r="A789" s="4">
        <v>44379</v>
      </c>
      <c r="B789" t="s">
        <v>22</v>
      </c>
      <c r="C789" t="s">
        <v>24</v>
      </c>
      <c r="D789" t="s">
        <v>25</v>
      </c>
      <c r="E789">
        <v>477</v>
      </c>
      <c r="F789">
        <v>477</v>
      </c>
      <c r="G789">
        <v>0.64</v>
      </c>
      <c r="H789">
        <v>6</v>
      </c>
      <c r="I789">
        <v>6</v>
      </c>
      <c r="Q789"/>
    </row>
    <row r="790" spans="1:17" x14ac:dyDescent="0.25">
      <c r="A790" s="4">
        <v>44379</v>
      </c>
      <c r="B790" t="s">
        <v>22</v>
      </c>
      <c r="C790" t="s">
        <v>26</v>
      </c>
      <c r="D790" t="s">
        <v>17</v>
      </c>
      <c r="E790">
        <v>3032</v>
      </c>
      <c r="F790">
        <v>3225</v>
      </c>
      <c r="G790">
        <v>3.58</v>
      </c>
      <c r="H790">
        <v>13</v>
      </c>
      <c r="I790">
        <v>12</v>
      </c>
      <c r="J790">
        <v>2</v>
      </c>
      <c r="L790">
        <v>9</v>
      </c>
      <c r="M790">
        <v>558.70000000000005</v>
      </c>
      <c r="N790">
        <v>9</v>
      </c>
      <c r="P790">
        <v>139.69999999999999</v>
      </c>
      <c r="Q790">
        <v>2</v>
      </c>
    </row>
    <row r="791" spans="1:17" hidden="1" x14ac:dyDescent="0.25">
      <c r="A791" s="4">
        <v>44379</v>
      </c>
      <c r="B791" t="s">
        <v>22</v>
      </c>
      <c r="C791" t="s">
        <v>26</v>
      </c>
      <c r="D791" t="s">
        <v>25</v>
      </c>
      <c r="E791">
        <v>3032</v>
      </c>
      <c r="F791">
        <v>3225</v>
      </c>
      <c r="G791">
        <v>3.58</v>
      </c>
      <c r="H791">
        <v>13</v>
      </c>
      <c r="I791">
        <v>12</v>
      </c>
      <c r="J791">
        <v>2</v>
      </c>
      <c r="L791">
        <v>9</v>
      </c>
      <c r="M791">
        <v>558.70000000000005</v>
      </c>
      <c r="N791">
        <v>9</v>
      </c>
      <c r="P791">
        <v>139.69999999999999</v>
      </c>
      <c r="Q791">
        <v>2</v>
      </c>
    </row>
    <row r="792" spans="1:17" x14ac:dyDescent="0.25">
      <c r="A792" s="4">
        <v>44379</v>
      </c>
      <c r="B792" t="s">
        <v>22</v>
      </c>
      <c r="C792" t="s">
        <v>38</v>
      </c>
      <c r="D792" t="s">
        <v>17</v>
      </c>
      <c r="F792">
        <v>2</v>
      </c>
      <c r="G792">
        <v>0.02</v>
      </c>
      <c r="Q792"/>
    </row>
    <row r="793" spans="1:17" hidden="1" x14ac:dyDescent="0.25">
      <c r="A793" s="4">
        <v>44379</v>
      </c>
      <c r="B793" t="s">
        <v>22</v>
      </c>
      <c r="C793" t="s">
        <v>38</v>
      </c>
      <c r="D793" t="s">
        <v>37</v>
      </c>
      <c r="F793">
        <v>2</v>
      </c>
      <c r="G793">
        <v>0.02</v>
      </c>
      <c r="Q793"/>
    </row>
    <row r="794" spans="1:17" x14ac:dyDescent="0.25">
      <c r="A794" s="4">
        <v>44379</v>
      </c>
      <c r="B794" t="s">
        <v>22</v>
      </c>
      <c r="C794" t="s">
        <v>32</v>
      </c>
      <c r="D794" t="s">
        <v>17</v>
      </c>
      <c r="F794">
        <v>1</v>
      </c>
      <c r="Q794"/>
    </row>
    <row r="795" spans="1:17" hidden="1" x14ac:dyDescent="0.25">
      <c r="A795" s="4">
        <v>44379</v>
      </c>
      <c r="B795" t="s">
        <v>22</v>
      </c>
      <c r="C795" t="s">
        <v>32</v>
      </c>
      <c r="D795" t="s">
        <v>21</v>
      </c>
      <c r="F795">
        <v>1</v>
      </c>
      <c r="Q795"/>
    </row>
    <row r="796" spans="1:17" x14ac:dyDescent="0.25">
      <c r="A796" s="4">
        <v>44379</v>
      </c>
      <c r="B796" t="s">
        <v>22</v>
      </c>
      <c r="C796" t="s">
        <v>27</v>
      </c>
      <c r="D796" t="s">
        <v>17</v>
      </c>
      <c r="E796">
        <v>500</v>
      </c>
      <c r="F796">
        <v>500</v>
      </c>
      <c r="G796">
        <v>0.67</v>
      </c>
      <c r="H796">
        <v>2</v>
      </c>
      <c r="I796">
        <v>2</v>
      </c>
      <c r="L796">
        <v>1</v>
      </c>
      <c r="M796">
        <v>298.60000000000002</v>
      </c>
      <c r="N796">
        <v>1</v>
      </c>
      <c r="Q796"/>
    </row>
    <row r="797" spans="1:17" hidden="1" x14ac:dyDescent="0.25">
      <c r="A797" s="4">
        <v>44379</v>
      </c>
      <c r="B797" t="s">
        <v>22</v>
      </c>
      <c r="C797" t="s">
        <v>27</v>
      </c>
      <c r="D797" t="s">
        <v>21</v>
      </c>
      <c r="E797">
        <v>500</v>
      </c>
      <c r="F797">
        <v>500</v>
      </c>
      <c r="G797">
        <v>0.67</v>
      </c>
      <c r="H797">
        <v>2</v>
      </c>
      <c r="I797">
        <v>2</v>
      </c>
      <c r="L797">
        <v>1</v>
      </c>
      <c r="M797">
        <v>298.60000000000002</v>
      </c>
      <c r="N797">
        <v>1</v>
      </c>
      <c r="Q797"/>
    </row>
    <row r="798" spans="1:17" hidden="1" x14ac:dyDescent="0.25">
      <c r="A798" s="4">
        <v>44378</v>
      </c>
      <c r="B798" t="s">
        <v>17</v>
      </c>
      <c r="C798" t="s">
        <v>17</v>
      </c>
      <c r="D798" t="s">
        <v>17</v>
      </c>
      <c r="E798">
        <v>13068</v>
      </c>
      <c r="F798">
        <v>16063</v>
      </c>
      <c r="G798">
        <v>52.95</v>
      </c>
      <c r="H798">
        <v>458</v>
      </c>
      <c r="I798">
        <v>398</v>
      </c>
      <c r="J798">
        <v>21</v>
      </c>
      <c r="L798">
        <v>181</v>
      </c>
      <c r="M798">
        <v>13460.21</v>
      </c>
      <c r="N798">
        <v>117</v>
      </c>
      <c r="P798">
        <v>1837.62</v>
      </c>
      <c r="Q798">
        <v>21</v>
      </c>
    </row>
    <row r="799" spans="1:17" x14ac:dyDescent="0.25">
      <c r="A799" s="4">
        <v>44378</v>
      </c>
      <c r="B799" t="s">
        <v>33</v>
      </c>
      <c r="C799" t="s">
        <v>17</v>
      </c>
      <c r="D799" t="s">
        <v>17</v>
      </c>
      <c r="E799">
        <v>60</v>
      </c>
      <c r="F799">
        <v>60</v>
      </c>
      <c r="G799">
        <v>0.36</v>
      </c>
      <c r="H799">
        <v>1</v>
      </c>
      <c r="Q799"/>
    </row>
    <row r="800" spans="1:17" x14ac:dyDescent="0.25">
      <c r="A800" s="4">
        <v>44378</v>
      </c>
      <c r="B800" t="s">
        <v>33</v>
      </c>
      <c r="C800" t="s">
        <v>20</v>
      </c>
      <c r="D800" t="s">
        <v>17</v>
      </c>
      <c r="E800">
        <v>60</v>
      </c>
      <c r="F800">
        <v>60</v>
      </c>
      <c r="G800">
        <v>0.36</v>
      </c>
      <c r="H800">
        <v>1</v>
      </c>
      <c r="Q800"/>
    </row>
    <row r="801" spans="1:17" hidden="1" x14ac:dyDescent="0.25">
      <c r="A801" s="4">
        <v>44378</v>
      </c>
      <c r="B801" t="s">
        <v>33</v>
      </c>
      <c r="C801" t="s">
        <v>20</v>
      </c>
      <c r="D801" t="s">
        <v>21</v>
      </c>
      <c r="E801">
        <v>60</v>
      </c>
      <c r="F801">
        <v>60</v>
      </c>
      <c r="G801">
        <v>0.36</v>
      </c>
      <c r="H801">
        <v>1</v>
      </c>
      <c r="Q801"/>
    </row>
    <row r="802" spans="1:17" x14ac:dyDescent="0.25">
      <c r="A802" s="4">
        <v>44378</v>
      </c>
      <c r="B802" t="s">
        <v>19</v>
      </c>
      <c r="C802" t="s">
        <v>17</v>
      </c>
      <c r="D802" t="s">
        <v>17</v>
      </c>
      <c r="E802">
        <v>68</v>
      </c>
      <c r="F802">
        <v>92</v>
      </c>
      <c r="G802">
        <v>0.27</v>
      </c>
      <c r="H802">
        <v>1</v>
      </c>
      <c r="I802">
        <v>1</v>
      </c>
      <c r="Q802"/>
    </row>
    <row r="803" spans="1:17" x14ac:dyDescent="0.25">
      <c r="A803" s="4">
        <v>44378</v>
      </c>
      <c r="B803" t="s">
        <v>19</v>
      </c>
      <c r="C803" t="s">
        <v>20</v>
      </c>
      <c r="D803" t="s">
        <v>17</v>
      </c>
      <c r="E803">
        <v>68</v>
      </c>
      <c r="F803">
        <v>92</v>
      </c>
      <c r="G803">
        <v>0.27</v>
      </c>
      <c r="H803">
        <v>1</v>
      </c>
      <c r="I803">
        <v>1</v>
      </c>
      <c r="Q803"/>
    </row>
    <row r="804" spans="1:17" hidden="1" x14ac:dyDescent="0.25">
      <c r="A804" s="4">
        <v>44378</v>
      </c>
      <c r="B804" t="s">
        <v>19</v>
      </c>
      <c r="C804" t="s">
        <v>20</v>
      </c>
      <c r="D804" t="s">
        <v>21</v>
      </c>
      <c r="E804">
        <v>68</v>
      </c>
      <c r="F804">
        <v>92</v>
      </c>
      <c r="G804">
        <v>0.27</v>
      </c>
      <c r="H804">
        <v>1</v>
      </c>
      <c r="I804">
        <v>1</v>
      </c>
      <c r="Q804"/>
    </row>
    <row r="805" spans="1:17" x14ac:dyDescent="0.25">
      <c r="A805" s="4">
        <v>44378</v>
      </c>
      <c r="B805" t="s">
        <v>22</v>
      </c>
      <c r="C805" t="s">
        <v>17</v>
      </c>
      <c r="D805" t="s">
        <v>17</v>
      </c>
      <c r="E805">
        <v>12956</v>
      </c>
      <c r="F805">
        <v>15911</v>
      </c>
      <c r="G805">
        <v>52.32</v>
      </c>
      <c r="H805">
        <v>456</v>
      </c>
      <c r="I805">
        <v>397</v>
      </c>
      <c r="J805">
        <v>21</v>
      </c>
      <c r="L805">
        <v>181</v>
      </c>
      <c r="M805">
        <v>13460.21</v>
      </c>
      <c r="N805">
        <v>117</v>
      </c>
      <c r="P805">
        <v>1837.62</v>
      </c>
      <c r="Q805">
        <v>21</v>
      </c>
    </row>
    <row r="806" spans="1:17" x14ac:dyDescent="0.25">
      <c r="A806" s="4">
        <v>44378</v>
      </c>
      <c r="B806" t="s">
        <v>22</v>
      </c>
      <c r="C806" t="s">
        <v>26</v>
      </c>
      <c r="D806" t="s">
        <v>17</v>
      </c>
      <c r="E806">
        <v>1480</v>
      </c>
      <c r="F806">
        <v>1480</v>
      </c>
      <c r="G806">
        <v>1.2</v>
      </c>
      <c r="H806">
        <v>7</v>
      </c>
      <c r="I806">
        <v>6</v>
      </c>
      <c r="L806">
        <v>4</v>
      </c>
      <c r="M806">
        <v>219.3</v>
      </c>
      <c r="N806">
        <v>2</v>
      </c>
      <c r="Q806"/>
    </row>
    <row r="807" spans="1:17" hidden="1" x14ac:dyDescent="0.25">
      <c r="A807" s="4">
        <v>44378</v>
      </c>
      <c r="B807" t="s">
        <v>22</v>
      </c>
      <c r="C807" t="s">
        <v>26</v>
      </c>
      <c r="D807" t="s">
        <v>25</v>
      </c>
      <c r="E807">
        <v>1480</v>
      </c>
      <c r="F807">
        <v>1480</v>
      </c>
      <c r="G807">
        <v>1.2</v>
      </c>
      <c r="H807">
        <v>7</v>
      </c>
      <c r="I807">
        <v>6</v>
      </c>
      <c r="L807">
        <v>4</v>
      </c>
      <c r="M807">
        <v>219.3</v>
      </c>
      <c r="N807">
        <v>2</v>
      </c>
      <c r="Q807"/>
    </row>
    <row r="808" spans="1:17" x14ac:dyDescent="0.25">
      <c r="A808" s="4">
        <v>44378</v>
      </c>
      <c r="B808" t="s">
        <v>22</v>
      </c>
      <c r="C808" t="s">
        <v>20</v>
      </c>
      <c r="D808" t="s">
        <v>17</v>
      </c>
      <c r="E808">
        <v>11488</v>
      </c>
      <c r="F808">
        <v>14126</v>
      </c>
      <c r="G808">
        <v>50.71</v>
      </c>
      <c r="H808">
        <v>441</v>
      </c>
      <c r="I808">
        <v>384</v>
      </c>
      <c r="J808">
        <v>21</v>
      </c>
      <c r="L808">
        <v>177</v>
      </c>
      <c r="M808">
        <v>13240.91</v>
      </c>
      <c r="N808">
        <v>115</v>
      </c>
      <c r="P808">
        <v>1837.62</v>
      </c>
      <c r="Q808">
        <v>21</v>
      </c>
    </row>
    <row r="809" spans="1:17" hidden="1" x14ac:dyDescent="0.25">
      <c r="A809" s="4">
        <v>44378</v>
      </c>
      <c r="B809" t="s">
        <v>22</v>
      </c>
      <c r="C809" t="s">
        <v>20</v>
      </c>
      <c r="D809" t="s">
        <v>21</v>
      </c>
      <c r="E809">
        <v>6876</v>
      </c>
      <c r="F809">
        <v>8123</v>
      </c>
      <c r="G809">
        <v>28.56</v>
      </c>
      <c r="H809">
        <v>255</v>
      </c>
      <c r="I809">
        <v>214</v>
      </c>
      <c r="J809">
        <v>9</v>
      </c>
      <c r="L809">
        <v>82</v>
      </c>
      <c r="M809">
        <v>5111.01</v>
      </c>
      <c r="N809">
        <v>59</v>
      </c>
      <c r="P809">
        <v>934.82</v>
      </c>
      <c r="Q809">
        <v>9</v>
      </c>
    </row>
    <row r="810" spans="1:17" hidden="1" x14ac:dyDescent="0.25">
      <c r="A810" s="4">
        <v>44378</v>
      </c>
      <c r="B810" t="s">
        <v>22</v>
      </c>
      <c r="C810" t="s">
        <v>20</v>
      </c>
      <c r="D810" t="s">
        <v>25</v>
      </c>
      <c r="E810">
        <v>5788</v>
      </c>
      <c r="F810">
        <v>6003</v>
      </c>
      <c r="G810">
        <v>22.15</v>
      </c>
      <c r="H810">
        <v>186</v>
      </c>
      <c r="I810">
        <v>170</v>
      </c>
      <c r="J810">
        <v>12</v>
      </c>
      <c r="L810">
        <v>95</v>
      </c>
      <c r="M810">
        <v>8129.9</v>
      </c>
      <c r="N810">
        <v>56</v>
      </c>
      <c r="P810">
        <v>902.8</v>
      </c>
      <c r="Q810">
        <v>12</v>
      </c>
    </row>
    <row r="811" spans="1:17" x14ac:dyDescent="0.25">
      <c r="A811" s="4">
        <v>44378</v>
      </c>
      <c r="B811" t="s">
        <v>22</v>
      </c>
      <c r="C811" t="s">
        <v>24</v>
      </c>
      <c r="D811" t="s">
        <v>17</v>
      </c>
      <c r="E811">
        <v>81</v>
      </c>
      <c r="F811">
        <v>81</v>
      </c>
      <c r="G811">
        <v>7.0000000000000007E-2</v>
      </c>
      <c r="H811">
        <v>2</v>
      </c>
      <c r="I811">
        <v>2</v>
      </c>
      <c r="Q811"/>
    </row>
    <row r="812" spans="1:17" hidden="1" x14ac:dyDescent="0.25">
      <c r="A812" s="4">
        <v>44378</v>
      </c>
      <c r="B812" t="s">
        <v>22</v>
      </c>
      <c r="C812" t="s">
        <v>24</v>
      </c>
      <c r="D812" t="s">
        <v>25</v>
      </c>
      <c r="E812">
        <v>81</v>
      </c>
      <c r="F812">
        <v>81</v>
      </c>
      <c r="G812">
        <v>7.0000000000000007E-2</v>
      </c>
      <c r="H812">
        <v>2</v>
      </c>
      <c r="I812">
        <v>2</v>
      </c>
      <c r="Q812"/>
    </row>
    <row r="813" spans="1:17" x14ac:dyDescent="0.25">
      <c r="A813" s="4">
        <v>44378</v>
      </c>
      <c r="B813" t="s">
        <v>22</v>
      </c>
      <c r="C813" t="s">
        <v>32</v>
      </c>
      <c r="D813" t="s">
        <v>17</v>
      </c>
      <c r="E813">
        <v>4</v>
      </c>
      <c r="F813">
        <v>4</v>
      </c>
      <c r="G813">
        <v>0.02</v>
      </c>
      <c r="Q813"/>
    </row>
    <row r="814" spans="1:17" hidden="1" x14ac:dyDescent="0.25">
      <c r="A814" s="4">
        <v>44378</v>
      </c>
      <c r="B814" t="s">
        <v>22</v>
      </c>
      <c r="C814" t="s">
        <v>32</v>
      </c>
      <c r="D814" t="s">
        <v>21</v>
      </c>
      <c r="E814">
        <v>4</v>
      </c>
      <c r="F814">
        <v>4</v>
      </c>
      <c r="G814">
        <v>0.02</v>
      </c>
      <c r="Q814"/>
    </row>
    <row r="815" spans="1:17" x14ac:dyDescent="0.25">
      <c r="A815" s="4">
        <v>44378</v>
      </c>
      <c r="B815" t="s">
        <v>22</v>
      </c>
      <c r="C815" t="s">
        <v>27</v>
      </c>
      <c r="D815" t="s">
        <v>17</v>
      </c>
      <c r="E815">
        <v>200</v>
      </c>
      <c r="F815">
        <v>215</v>
      </c>
      <c r="G815">
        <v>0.28999999999999998</v>
      </c>
      <c r="H815">
        <v>6</v>
      </c>
      <c r="I815">
        <v>5</v>
      </c>
      <c r="Q815"/>
    </row>
    <row r="816" spans="1:17" hidden="1" x14ac:dyDescent="0.25">
      <c r="A816" s="4">
        <v>44378</v>
      </c>
      <c r="B816" t="s">
        <v>22</v>
      </c>
      <c r="C816" t="s">
        <v>27</v>
      </c>
      <c r="D816" t="s">
        <v>21</v>
      </c>
      <c r="E816">
        <v>200</v>
      </c>
      <c r="F816">
        <v>215</v>
      </c>
      <c r="G816">
        <v>0.28999999999999998</v>
      </c>
      <c r="H816">
        <v>6</v>
      </c>
      <c r="I816">
        <v>5</v>
      </c>
      <c r="Q816"/>
    </row>
    <row r="817" spans="1:17" x14ac:dyDescent="0.25">
      <c r="A817" s="4">
        <v>44378</v>
      </c>
      <c r="B817" t="s">
        <v>22</v>
      </c>
      <c r="C817" t="s">
        <v>23</v>
      </c>
      <c r="D817" t="s">
        <v>17</v>
      </c>
      <c r="F817">
        <v>4</v>
      </c>
      <c r="G817">
        <v>0.03</v>
      </c>
      <c r="Q817"/>
    </row>
    <row r="818" spans="1:17" hidden="1" x14ac:dyDescent="0.25">
      <c r="A818" s="4">
        <v>44378</v>
      </c>
      <c r="B818" t="s">
        <v>22</v>
      </c>
      <c r="C818" t="s">
        <v>23</v>
      </c>
      <c r="D818" t="s">
        <v>21</v>
      </c>
      <c r="F818">
        <v>4</v>
      </c>
      <c r="G818">
        <v>0.03</v>
      </c>
      <c r="Q818"/>
    </row>
    <row r="819" spans="1:17" x14ac:dyDescent="0.25">
      <c r="A819" s="4">
        <v>44378</v>
      </c>
      <c r="B819" t="s">
        <v>22</v>
      </c>
      <c r="C819" t="s">
        <v>31</v>
      </c>
      <c r="D819" t="s">
        <v>17</v>
      </c>
      <c r="F819">
        <v>1</v>
      </c>
      <c r="Q819"/>
    </row>
    <row r="820" spans="1:17" hidden="1" x14ac:dyDescent="0.25">
      <c r="A820" s="4">
        <v>44378</v>
      </c>
      <c r="B820" t="s">
        <v>22</v>
      </c>
      <c r="C820" t="s">
        <v>31</v>
      </c>
      <c r="D820" t="s">
        <v>21</v>
      </c>
      <c r="F820">
        <v>1</v>
      </c>
      <c r="Q82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D273-696A-48A7-9BDF-B18375C8A8FB}">
  <dimension ref="A1:Q512"/>
  <sheetViews>
    <sheetView workbookViewId="0">
      <selection activeCell="B11" sqref="B11"/>
    </sheetView>
  </sheetViews>
  <sheetFormatPr defaultRowHeight="15" x14ac:dyDescent="0.25"/>
  <cols>
    <col min="1" max="1" width="8.28515625" bestFit="1" customWidth="1"/>
    <col min="2" max="2" width="10" bestFit="1" customWidth="1"/>
    <col min="3" max="3" width="10.7109375" bestFit="1" customWidth="1"/>
    <col min="4" max="4" width="9" bestFit="1" customWidth="1"/>
    <col min="5" max="5" width="10.140625" bestFit="1" customWidth="1"/>
    <col min="6" max="6" width="13.42578125" bestFit="1" customWidth="1"/>
    <col min="7" max="7" width="20.5703125" bestFit="1" customWidth="1"/>
    <col min="8" max="8" width="16.42578125" bestFit="1" customWidth="1"/>
    <col min="9" max="9" width="25.28515625" bestFit="1" customWidth="1"/>
    <col min="10" max="10" width="21.5703125" bestFit="1" customWidth="1"/>
    <col min="11" max="11" width="22.5703125" bestFit="1" customWidth="1"/>
    <col min="12" max="12" width="24.85546875" bestFit="1" customWidth="1"/>
    <col min="13" max="13" width="41.5703125" bestFit="1" customWidth="1"/>
    <col min="14" max="14" width="21" bestFit="1" customWidth="1"/>
    <col min="15" max="15" width="41.42578125" bestFit="1" customWidth="1"/>
    <col min="16" max="16" width="31.28515625" bestFit="1" customWidth="1"/>
    <col min="17" max="17" width="11" bestFit="1" customWidth="1"/>
  </cols>
  <sheetData>
    <row r="1" spans="1:17" x14ac:dyDescent="0.25">
      <c r="A1" t="s">
        <v>39</v>
      </c>
      <c r="B1" t="s">
        <v>40</v>
      </c>
      <c r="C1" t="s">
        <v>0</v>
      </c>
      <c r="D1" t="s">
        <v>41</v>
      </c>
      <c r="E1" t="s">
        <v>4</v>
      </c>
      <c r="F1" t="s">
        <v>5</v>
      </c>
      <c r="G1" t="s">
        <v>6</v>
      </c>
      <c r="H1" t="s">
        <v>42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43</v>
      </c>
      <c r="B2" t="s">
        <v>44</v>
      </c>
      <c r="C2" s="4">
        <v>44408</v>
      </c>
      <c r="D2" t="s">
        <v>18</v>
      </c>
      <c r="E2">
        <v>1116</v>
      </c>
      <c r="F2">
        <v>1489</v>
      </c>
      <c r="G2">
        <v>9.42</v>
      </c>
      <c r="H2">
        <v>24</v>
      </c>
      <c r="I2">
        <v>20</v>
      </c>
      <c r="L2">
        <v>1</v>
      </c>
      <c r="M2">
        <v>63.9</v>
      </c>
      <c r="N2">
        <v>1</v>
      </c>
    </row>
    <row r="3" spans="1:17" x14ac:dyDescent="0.25">
      <c r="A3" t="s">
        <v>45</v>
      </c>
      <c r="B3" t="s">
        <v>46</v>
      </c>
      <c r="C3" s="4">
        <v>44408</v>
      </c>
      <c r="D3" t="s">
        <v>18</v>
      </c>
      <c r="E3">
        <v>4</v>
      </c>
      <c r="F3">
        <v>5</v>
      </c>
      <c r="G3">
        <v>0.03</v>
      </c>
    </row>
    <row r="4" spans="1:17" x14ac:dyDescent="0.25">
      <c r="A4" t="s">
        <v>43</v>
      </c>
      <c r="B4" t="s">
        <v>46</v>
      </c>
      <c r="C4" s="4">
        <v>44408</v>
      </c>
      <c r="D4" t="s">
        <v>18</v>
      </c>
      <c r="E4">
        <v>3</v>
      </c>
      <c r="F4">
        <v>3</v>
      </c>
    </row>
    <row r="5" spans="1:17" x14ac:dyDescent="0.25">
      <c r="A5" t="s">
        <v>47</v>
      </c>
      <c r="B5" t="s">
        <v>48</v>
      </c>
      <c r="C5" s="4">
        <v>44408</v>
      </c>
      <c r="D5" t="s">
        <v>18</v>
      </c>
      <c r="E5">
        <v>24</v>
      </c>
      <c r="F5">
        <v>36</v>
      </c>
      <c r="G5">
        <v>0.11</v>
      </c>
    </row>
    <row r="6" spans="1:17" x14ac:dyDescent="0.25">
      <c r="A6" t="s">
        <v>51</v>
      </c>
      <c r="B6" t="s">
        <v>46</v>
      </c>
      <c r="C6" s="4">
        <v>44408</v>
      </c>
      <c r="D6" t="s">
        <v>18</v>
      </c>
      <c r="E6">
        <v>4</v>
      </c>
      <c r="F6">
        <v>4</v>
      </c>
      <c r="G6">
        <v>0.01</v>
      </c>
    </row>
    <row r="7" spans="1:17" x14ac:dyDescent="0.25">
      <c r="A7" t="s">
        <v>49</v>
      </c>
      <c r="B7" t="s">
        <v>48</v>
      </c>
      <c r="C7" s="4">
        <v>44408</v>
      </c>
      <c r="D7" t="s">
        <v>18</v>
      </c>
      <c r="E7">
        <v>68</v>
      </c>
      <c r="F7">
        <v>100</v>
      </c>
      <c r="G7">
        <v>0.81</v>
      </c>
    </row>
    <row r="8" spans="1:17" x14ac:dyDescent="0.25">
      <c r="A8" t="s">
        <v>47</v>
      </c>
      <c r="B8" t="s">
        <v>44</v>
      </c>
      <c r="C8" s="4">
        <v>44408</v>
      </c>
      <c r="D8" t="s">
        <v>18</v>
      </c>
      <c r="E8">
        <v>84</v>
      </c>
      <c r="F8">
        <v>98</v>
      </c>
      <c r="G8">
        <v>0.51</v>
      </c>
      <c r="H8">
        <v>3</v>
      </c>
      <c r="I8">
        <v>1</v>
      </c>
    </row>
    <row r="9" spans="1:17" x14ac:dyDescent="0.25">
      <c r="A9" t="s">
        <v>50</v>
      </c>
      <c r="B9" t="s">
        <v>48</v>
      </c>
      <c r="C9" s="4">
        <v>44408</v>
      </c>
      <c r="D9" t="s">
        <v>18</v>
      </c>
      <c r="E9">
        <v>288</v>
      </c>
      <c r="F9">
        <v>365</v>
      </c>
      <c r="G9">
        <v>1.27</v>
      </c>
    </row>
    <row r="10" spans="1:17" x14ac:dyDescent="0.25">
      <c r="A10" t="s">
        <v>49</v>
      </c>
      <c r="B10" t="s">
        <v>44</v>
      </c>
      <c r="C10" s="4">
        <v>44408</v>
      </c>
      <c r="D10" t="s">
        <v>18</v>
      </c>
      <c r="E10">
        <v>344</v>
      </c>
      <c r="F10">
        <v>371</v>
      </c>
      <c r="G10">
        <v>2.38</v>
      </c>
      <c r="H10">
        <v>6</v>
      </c>
      <c r="I10">
        <v>4</v>
      </c>
      <c r="J10">
        <v>1</v>
      </c>
      <c r="L10">
        <v>3</v>
      </c>
      <c r="M10">
        <v>329.5</v>
      </c>
      <c r="N10">
        <v>2</v>
      </c>
      <c r="P10">
        <v>151.80000000000001</v>
      </c>
      <c r="Q10">
        <v>1</v>
      </c>
    </row>
    <row r="11" spans="1:17" x14ac:dyDescent="0.25">
      <c r="A11" t="s">
        <v>43</v>
      </c>
      <c r="B11" t="s">
        <v>48</v>
      </c>
      <c r="C11" s="4">
        <v>44408</v>
      </c>
      <c r="D11" t="s">
        <v>18</v>
      </c>
      <c r="E11">
        <v>292</v>
      </c>
      <c r="F11">
        <v>374</v>
      </c>
      <c r="G11">
        <v>3.02</v>
      </c>
      <c r="H11">
        <v>7</v>
      </c>
      <c r="I11">
        <v>6</v>
      </c>
    </row>
    <row r="12" spans="1:17" x14ac:dyDescent="0.25">
      <c r="A12" t="s">
        <v>51</v>
      </c>
      <c r="B12" t="s">
        <v>48</v>
      </c>
      <c r="C12" s="4">
        <v>44408</v>
      </c>
      <c r="D12" t="s">
        <v>18</v>
      </c>
      <c r="E12">
        <v>1016</v>
      </c>
      <c r="F12">
        <v>1412</v>
      </c>
      <c r="G12">
        <v>4.59</v>
      </c>
      <c r="H12">
        <v>6</v>
      </c>
      <c r="I12">
        <v>6</v>
      </c>
      <c r="J12">
        <v>1</v>
      </c>
      <c r="L12">
        <v>5</v>
      </c>
      <c r="M12">
        <v>249.2</v>
      </c>
      <c r="N12">
        <v>4</v>
      </c>
      <c r="P12">
        <v>79.8</v>
      </c>
      <c r="Q12">
        <v>1</v>
      </c>
    </row>
    <row r="13" spans="1:17" x14ac:dyDescent="0.25">
      <c r="A13" t="s">
        <v>50</v>
      </c>
      <c r="B13" t="s">
        <v>44</v>
      </c>
      <c r="C13" s="4">
        <v>44408</v>
      </c>
      <c r="D13" t="s">
        <v>18</v>
      </c>
      <c r="E13">
        <v>1112</v>
      </c>
      <c r="F13">
        <v>1352</v>
      </c>
      <c r="G13">
        <v>3.69</v>
      </c>
      <c r="H13">
        <v>3</v>
      </c>
      <c r="I13">
        <v>1</v>
      </c>
    </row>
    <row r="14" spans="1:17" x14ac:dyDescent="0.25">
      <c r="A14" t="s">
        <v>51</v>
      </c>
      <c r="B14" t="s">
        <v>44</v>
      </c>
      <c r="C14" s="4">
        <v>44408</v>
      </c>
      <c r="D14" t="s">
        <v>18</v>
      </c>
      <c r="E14">
        <v>3932</v>
      </c>
      <c r="F14">
        <v>5089</v>
      </c>
      <c r="G14">
        <v>19.54</v>
      </c>
      <c r="H14">
        <v>42</v>
      </c>
      <c r="I14">
        <v>27</v>
      </c>
      <c r="J14">
        <v>3</v>
      </c>
      <c r="L14">
        <v>24</v>
      </c>
      <c r="M14">
        <v>3290.9</v>
      </c>
      <c r="N14">
        <v>17</v>
      </c>
      <c r="P14">
        <v>464.8</v>
      </c>
      <c r="Q14">
        <v>3</v>
      </c>
    </row>
    <row r="15" spans="1:17" x14ac:dyDescent="0.25">
      <c r="A15" t="s">
        <v>49</v>
      </c>
      <c r="B15" t="s">
        <v>46</v>
      </c>
      <c r="C15" s="4">
        <v>44408</v>
      </c>
      <c r="D15" t="s">
        <v>18</v>
      </c>
      <c r="F15">
        <v>1</v>
      </c>
    </row>
    <row r="16" spans="1:17" x14ac:dyDescent="0.25">
      <c r="A16" t="s">
        <v>47</v>
      </c>
      <c r="B16" t="s">
        <v>46</v>
      </c>
      <c r="C16" s="4">
        <v>44408</v>
      </c>
      <c r="D16" t="s">
        <v>18</v>
      </c>
      <c r="F16">
        <v>1</v>
      </c>
    </row>
    <row r="17" spans="1:17" x14ac:dyDescent="0.25">
      <c r="A17" t="s">
        <v>45</v>
      </c>
      <c r="B17" t="s">
        <v>48</v>
      </c>
      <c r="C17" s="4">
        <v>44408</v>
      </c>
      <c r="D17" t="s">
        <v>18</v>
      </c>
      <c r="E17">
        <v>852</v>
      </c>
      <c r="F17">
        <v>1165</v>
      </c>
      <c r="G17">
        <v>4.8600000000000003</v>
      </c>
      <c r="H17">
        <v>5</v>
      </c>
      <c r="I17">
        <v>4</v>
      </c>
    </row>
    <row r="18" spans="1:17" x14ac:dyDescent="0.25">
      <c r="A18" t="s">
        <v>50</v>
      </c>
      <c r="B18" t="s">
        <v>46</v>
      </c>
      <c r="C18" s="4">
        <v>44408</v>
      </c>
      <c r="D18" t="s">
        <v>18</v>
      </c>
      <c r="F18">
        <v>2</v>
      </c>
    </row>
    <row r="19" spans="1:17" x14ac:dyDescent="0.25">
      <c r="A19" t="s">
        <v>45</v>
      </c>
      <c r="B19" t="s">
        <v>44</v>
      </c>
      <c r="C19" s="4">
        <v>44408</v>
      </c>
      <c r="D19" t="s">
        <v>18</v>
      </c>
      <c r="E19">
        <v>3292</v>
      </c>
      <c r="F19">
        <v>4247</v>
      </c>
      <c r="G19">
        <v>22.42</v>
      </c>
      <c r="H19">
        <v>45</v>
      </c>
      <c r="I19">
        <v>32</v>
      </c>
      <c r="J19">
        <v>1</v>
      </c>
      <c r="L19">
        <v>15</v>
      </c>
      <c r="M19">
        <v>1344.3</v>
      </c>
      <c r="N19">
        <v>6</v>
      </c>
      <c r="P19">
        <v>157.19</v>
      </c>
      <c r="Q19">
        <v>1</v>
      </c>
    </row>
    <row r="20" spans="1:17" x14ac:dyDescent="0.25">
      <c r="A20" t="s">
        <v>51</v>
      </c>
      <c r="B20" t="s">
        <v>48</v>
      </c>
      <c r="C20" s="4">
        <v>44407</v>
      </c>
      <c r="D20" t="s">
        <v>18</v>
      </c>
      <c r="E20">
        <v>1048</v>
      </c>
      <c r="F20">
        <v>1439</v>
      </c>
      <c r="G20">
        <v>4.78</v>
      </c>
      <c r="H20">
        <v>6</v>
      </c>
      <c r="I20">
        <v>4</v>
      </c>
    </row>
    <row r="21" spans="1:17" x14ac:dyDescent="0.25">
      <c r="A21" t="s">
        <v>43</v>
      </c>
      <c r="B21" t="s">
        <v>48</v>
      </c>
      <c r="C21" s="4">
        <v>44407</v>
      </c>
      <c r="D21" t="s">
        <v>18</v>
      </c>
      <c r="E21">
        <v>372</v>
      </c>
      <c r="F21">
        <v>494</v>
      </c>
      <c r="G21">
        <v>4.63</v>
      </c>
      <c r="H21">
        <v>11</v>
      </c>
      <c r="I21">
        <v>5</v>
      </c>
    </row>
    <row r="22" spans="1:17" x14ac:dyDescent="0.25">
      <c r="A22" t="s">
        <v>50</v>
      </c>
      <c r="B22" t="s">
        <v>48</v>
      </c>
      <c r="C22" s="4">
        <v>44407</v>
      </c>
      <c r="D22" t="s">
        <v>18</v>
      </c>
      <c r="E22">
        <v>236</v>
      </c>
      <c r="F22">
        <v>283</v>
      </c>
      <c r="G22">
        <v>0.64</v>
      </c>
      <c r="H22">
        <v>1</v>
      </c>
      <c r="I22">
        <v>1</v>
      </c>
    </row>
    <row r="23" spans="1:17" x14ac:dyDescent="0.25">
      <c r="A23" t="s">
        <v>47</v>
      </c>
      <c r="B23" t="s">
        <v>44</v>
      </c>
      <c r="C23" s="4">
        <v>44407</v>
      </c>
      <c r="D23" t="s">
        <v>18</v>
      </c>
      <c r="E23">
        <v>96</v>
      </c>
      <c r="F23">
        <v>114</v>
      </c>
      <c r="G23">
        <v>0.87</v>
      </c>
      <c r="H23">
        <v>2</v>
      </c>
      <c r="I23">
        <v>2</v>
      </c>
    </row>
    <row r="24" spans="1:17" x14ac:dyDescent="0.25">
      <c r="A24" t="s">
        <v>49</v>
      </c>
      <c r="B24" t="s">
        <v>48</v>
      </c>
      <c r="C24" s="4">
        <v>44407</v>
      </c>
      <c r="D24" t="s">
        <v>18</v>
      </c>
      <c r="E24">
        <v>121</v>
      </c>
      <c r="F24">
        <v>121</v>
      </c>
      <c r="G24">
        <v>1.54</v>
      </c>
    </row>
    <row r="25" spans="1:17" x14ac:dyDescent="0.25">
      <c r="A25" t="s">
        <v>45</v>
      </c>
      <c r="B25" t="s">
        <v>48</v>
      </c>
      <c r="C25" s="4">
        <v>44407</v>
      </c>
      <c r="D25" t="s">
        <v>18</v>
      </c>
      <c r="E25">
        <v>1064</v>
      </c>
      <c r="F25">
        <v>1302</v>
      </c>
      <c r="G25">
        <v>7</v>
      </c>
      <c r="H25">
        <v>17</v>
      </c>
      <c r="I25">
        <v>12</v>
      </c>
      <c r="L25">
        <v>1</v>
      </c>
      <c r="M25">
        <v>65.900000000000006</v>
      </c>
      <c r="N25">
        <v>1</v>
      </c>
    </row>
    <row r="26" spans="1:17" x14ac:dyDescent="0.25">
      <c r="A26" t="s">
        <v>51</v>
      </c>
      <c r="B26" t="s">
        <v>46</v>
      </c>
      <c r="C26" s="4">
        <v>44407</v>
      </c>
      <c r="D26" t="s">
        <v>18</v>
      </c>
      <c r="E26">
        <v>5</v>
      </c>
      <c r="F26">
        <v>5</v>
      </c>
      <c r="H26">
        <v>1</v>
      </c>
    </row>
    <row r="27" spans="1:17" x14ac:dyDescent="0.25">
      <c r="A27" t="s">
        <v>47</v>
      </c>
      <c r="B27" t="s">
        <v>48</v>
      </c>
      <c r="C27" s="4">
        <v>44407</v>
      </c>
      <c r="D27" t="s">
        <v>18</v>
      </c>
      <c r="E27">
        <v>44</v>
      </c>
      <c r="F27">
        <v>47</v>
      </c>
      <c r="G27">
        <v>0.32</v>
      </c>
      <c r="H27">
        <v>1</v>
      </c>
    </row>
    <row r="28" spans="1:17" x14ac:dyDescent="0.25">
      <c r="A28" t="s">
        <v>50</v>
      </c>
      <c r="B28" t="s">
        <v>44</v>
      </c>
      <c r="C28" s="4">
        <v>44407</v>
      </c>
      <c r="D28" t="s">
        <v>18</v>
      </c>
      <c r="E28">
        <v>1048</v>
      </c>
      <c r="F28">
        <v>1146</v>
      </c>
      <c r="G28">
        <v>2.12</v>
      </c>
      <c r="H28">
        <v>4</v>
      </c>
      <c r="I28">
        <v>3</v>
      </c>
    </row>
    <row r="29" spans="1:17" x14ac:dyDescent="0.25">
      <c r="A29" t="s">
        <v>45</v>
      </c>
      <c r="B29" t="s">
        <v>44</v>
      </c>
      <c r="C29" s="4">
        <v>44407</v>
      </c>
      <c r="D29" t="s">
        <v>18</v>
      </c>
      <c r="E29">
        <v>3708</v>
      </c>
      <c r="F29">
        <v>4748</v>
      </c>
      <c r="G29">
        <v>27.12</v>
      </c>
      <c r="H29">
        <v>62</v>
      </c>
      <c r="I29">
        <v>50</v>
      </c>
      <c r="J29">
        <v>3</v>
      </c>
      <c r="L29">
        <v>14</v>
      </c>
      <c r="M29">
        <v>1239.8</v>
      </c>
      <c r="N29">
        <v>11</v>
      </c>
      <c r="P29">
        <v>415.3</v>
      </c>
      <c r="Q29">
        <v>3</v>
      </c>
    </row>
    <row r="30" spans="1:17" x14ac:dyDescent="0.25">
      <c r="A30" t="s">
        <v>51</v>
      </c>
      <c r="B30" t="s">
        <v>44</v>
      </c>
      <c r="C30" s="4">
        <v>44407</v>
      </c>
      <c r="D30" t="s">
        <v>18</v>
      </c>
      <c r="E30">
        <v>3892</v>
      </c>
      <c r="F30">
        <v>4728</v>
      </c>
      <c r="G30">
        <v>16.420000000000002</v>
      </c>
      <c r="H30">
        <v>46</v>
      </c>
      <c r="I30">
        <v>33</v>
      </c>
      <c r="J30">
        <v>1</v>
      </c>
      <c r="L30">
        <v>14</v>
      </c>
      <c r="M30">
        <v>1059.5</v>
      </c>
      <c r="N30">
        <v>11</v>
      </c>
      <c r="P30">
        <v>59.8</v>
      </c>
      <c r="Q30">
        <v>1</v>
      </c>
    </row>
    <row r="31" spans="1:17" x14ac:dyDescent="0.25">
      <c r="A31" t="s">
        <v>43</v>
      </c>
      <c r="B31" t="s">
        <v>44</v>
      </c>
      <c r="C31" s="4">
        <v>44407</v>
      </c>
      <c r="D31" t="s">
        <v>18</v>
      </c>
      <c r="E31">
        <v>1328</v>
      </c>
      <c r="F31">
        <v>1714</v>
      </c>
      <c r="G31">
        <v>14.18</v>
      </c>
      <c r="H31">
        <v>32</v>
      </c>
      <c r="I31">
        <v>26</v>
      </c>
    </row>
    <row r="32" spans="1:17" x14ac:dyDescent="0.25">
      <c r="A32" t="s">
        <v>43</v>
      </c>
      <c r="B32" t="s">
        <v>46</v>
      </c>
      <c r="C32" s="4">
        <v>44407</v>
      </c>
      <c r="D32" t="s">
        <v>18</v>
      </c>
      <c r="E32">
        <v>3</v>
      </c>
      <c r="F32">
        <v>3</v>
      </c>
      <c r="G32">
        <v>0.06</v>
      </c>
    </row>
    <row r="33" spans="1:17" x14ac:dyDescent="0.25">
      <c r="A33" t="s">
        <v>49</v>
      </c>
      <c r="B33" t="s">
        <v>44</v>
      </c>
      <c r="C33" s="4">
        <v>44407</v>
      </c>
      <c r="D33" t="s">
        <v>18</v>
      </c>
      <c r="E33">
        <v>356</v>
      </c>
      <c r="F33">
        <v>451</v>
      </c>
      <c r="G33">
        <v>5.23</v>
      </c>
      <c r="H33">
        <v>8</v>
      </c>
      <c r="I33">
        <v>8</v>
      </c>
    </row>
    <row r="34" spans="1:17" x14ac:dyDescent="0.25">
      <c r="A34" t="s">
        <v>50</v>
      </c>
      <c r="B34" t="s">
        <v>46</v>
      </c>
      <c r="C34" s="4">
        <v>44407</v>
      </c>
      <c r="D34" t="s">
        <v>18</v>
      </c>
      <c r="F34">
        <v>1</v>
      </c>
      <c r="G34">
        <v>0.01</v>
      </c>
    </row>
    <row r="35" spans="1:17" x14ac:dyDescent="0.25">
      <c r="A35" t="s">
        <v>45</v>
      </c>
      <c r="B35" t="s">
        <v>46</v>
      </c>
      <c r="C35" s="4">
        <v>44407</v>
      </c>
      <c r="D35" t="s">
        <v>18</v>
      </c>
      <c r="F35">
        <v>4</v>
      </c>
      <c r="G35">
        <v>0.02</v>
      </c>
      <c r="H35">
        <v>1</v>
      </c>
      <c r="I35">
        <v>1</v>
      </c>
    </row>
    <row r="36" spans="1:17" x14ac:dyDescent="0.25">
      <c r="A36" t="s">
        <v>49</v>
      </c>
      <c r="B36" t="s">
        <v>48</v>
      </c>
      <c r="C36" s="4">
        <v>44406</v>
      </c>
      <c r="D36" t="s">
        <v>18</v>
      </c>
      <c r="E36">
        <v>116</v>
      </c>
      <c r="F36">
        <v>138</v>
      </c>
      <c r="G36">
        <v>1.1599999999999999</v>
      </c>
      <c r="H36">
        <v>3</v>
      </c>
      <c r="I36">
        <v>3</v>
      </c>
    </row>
    <row r="37" spans="1:17" x14ac:dyDescent="0.25">
      <c r="A37" t="s">
        <v>47</v>
      </c>
      <c r="B37" t="s">
        <v>46</v>
      </c>
      <c r="C37" s="4">
        <v>44406</v>
      </c>
      <c r="D37" t="s">
        <v>18</v>
      </c>
      <c r="F37">
        <v>1</v>
      </c>
    </row>
    <row r="38" spans="1:17" x14ac:dyDescent="0.25">
      <c r="A38" t="s">
        <v>50</v>
      </c>
      <c r="B38" t="s">
        <v>46</v>
      </c>
      <c r="C38" s="4">
        <v>44406</v>
      </c>
      <c r="D38" t="s">
        <v>18</v>
      </c>
      <c r="F38">
        <v>1</v>
      </c>
    </row>
    <row r="39" spans="1:17" x14ac:dyDescent="0.25">
      <c r="A39" t="s">
        <v>49</v>
      </c>
      <c r="B39" t="s">
        <v>44</v>
      </c>
      <c r="C39" s="4">
        <v>44406</v>
      </c>
      <c r="D39" t="s">
        <v>18</v>
      </c>
      <c r="E39">
        <v>340</v>
      </c>
      <c r="F39">
        <v>451</v>
      </c>
      <c r="G39">
        <v>4.8</v>
      </c>
      <c r="H39">
        <v>9</v>
      </c>
      <c r="I39">
        <v>7</v>
      </c>
    </row>
    <row r="40" spans="1:17" x14ac:dyDescent="0.25">
      <c r="A40" t="s">
        <v>45</v>
      </c>
      <c r="B40" t="s">
        <v>48</v>
      </c>
      <c r="C40" s="4">
        <v>44406</v>
      </c>
      <c r="D40" t="s">
        <v>18</v>
      </c>
      <c r="E40">
        <v>876</v>
      </c>
      <c r="F40">
        <v>1058</v>
      </c>
      <c r="G40">
        <v>5.64</v>
      </c>
      <c r="H40">
        <v>8</v>
      </c>
      <c r="I40">
        <v>9</v>
      </c>
      <c r="J40">
        <v>2</v>
      </c>
      <c r="L40">
        <v>12</v>
      </c>
      <c r="M40">
        <v>1406.7</v>
      </c>
      <c r="N40">
        <v>7</v>
      </c>
      <c r="P40">
        <v>279.39999999999998</v>
      </c>
      <c r="Q40">
        <v>2</v>
      </c>
    </row>
    <row r="41" spans="1:17" x14ac:dyDescent="0.25">
      <c r="A41" t="s">
        <v>51</v>
      </c>
      <c r="B41" t="s">
        <v>48</v>
      </c>
      <c r="C41" s="4">
        <v>44406</v>
      </c>
      <c r="D41" t="s">
        <v>18</v>
      </c>
      <c r="E41">
        <v>796</v>
      </c>
      <c r="F41">
        <v>1073</v>
      </c>
      <c r="G41">
        <v>4.16</v>
      </c>
      <c r="H41">
        <v>8</v>
      </c>
      <c r="I41">
        <v>7</v>
      </c>
      <c r="L41">
        <v>2</v>
      </c>
      <c r="M41">
        <v>56.81</v>
      </c>
      <c r="N41">
        <v>1</v>
      </c>
    </row>
    <row r="42" spans="1:17" x14ac:dyDescent="0.25">
      <c r="A42" t="s">
        <v>45</v>
      </c>
      <c r="B42" t="s">
        <v>44</v>
      </c>
      <c r="C42" s="4">
        <v>44406</v>
      </c>
      <c r="D42" t="s">
        <v>18</v>
      </c>
      <c r="E42">
        <v>3256</v>
      </c>
      <c r="F42">
        <v>4159</v>
      </c>
      <c r="G42">
        <v>25.93</v>
      </c>
      <c r="H42">
        <v>61</v>
      </c>
      <c r="I42">
        <v>42</v>
      </c>
      <c r="J42">
        <v>2</v>
      </c>
      <c r="L42">
        <v>8</v>
      </c>
      <c r="M42">
        <v>530.6</v>
      </c>
      <c r="N42">
        <v>5</v>
      </c>
      <c r="P42">
        <v>125.7</v>
      </c>
      <c r="Q42">
        <v>2</v>
      </c>
    </row>
    <row r="43" spans="1:17" x14ac:dyDescent="0.25">
      <c r="A43" t="s">
        <v>50</v>
      </c>
      <c r="B43" t="s">
        <v>44</v>
      </c>
      <c r="C43" s="4">
        <v>44406</v>
      </c>
      <c r="D43" t="s">
        <v>18</v>
      </c>
      <c r="E43">
        <v>636</v>
      </c>
      <c r="F43">
        <v>860</v>
      </c>
      <c r="G43">
        <v>2.12</v>
      </c>
      <c r="H43">
        <v>7</v>
      </c>
      <c r="I43">
        <v>6</v>
      </c>
    </row>
    <row r="44" spans="1:17" x14ac:dyDescent="0.25">
      <c r="A44" t="s">
        <v>51</v>
      </c>
      <c r="B44" t="s">
        <v>46</v>
      </c>
      <c r="C44" s="4">
        <v>44406</v>
      </c>
      <c r="D44" t="s">
        <v>18</v>
      </c>
      <c r="E44">
        <v>3</v>
      </c>
      <c r="F44">
        <v>3</v>
      </c>
      <c r="G44">
        <v>0.01</v>
      </c>
    </row>
    <row r="45" spans="1:17" x14ac:dyDescent="0.25">
      <c r="A45" t="s">
        <v>49</v>
      </c>
      <c r="B45" t="s">
        <v>46</v>
      </c>
      <c r="C45" s="4">
        <v>44406</v>
      </c>
      <c r="D45" t="s">
        <v>18</v>
      </c>
      <c r="E45">
        <v>1</v>
      </c>
      <c r="F45">
        <v>1</v>
      </c>
      <c r="G45">
        <v>0.01</v>
      </c>
    </row>
    <row r="46" spans="1:17" x14ac:dyDescent="0.25">
      <c r="A46" t="s">
        <v>47</v>
      </c>
      <c r="B46" t="s">
        <v>48</v>
      </c>
      <c r="C46" s="4">
        <v>44406</v>
      </c>
      <c r="D46" t="s">
        <v>18</v>
      </c>
      <c r="E46">
        <v>24</v>
      </c>
      <c r="F46">
        <v>35</v>
      </c>
      <c r="G46">
        <v>0.15</v>
      </c>
    </row>
    <row r="47" spans="1:17" x14ac:dyDescent="0.25">
      <c r="A47" t="s">
        <v>50</v>
      </c>
      <c r="B47" t="s">
        <v>48</v>
      </c>
      <c r="C47" s="4">
        <v>44406</v>
      </c>
      <c r="D47" t="s">
        <v>18</v>
      </c>
      <c r="E47">
        <v>192</v>
      </c>
      <c r="F47">
        <v>239</v>
      </c>
      <c r="G47">
        <v>0.36</v>
      </c>
      <c r="H47">
        <v>1</v>
      </c>
      <c r="I47">
        <v>1</v>
      </c>
    </row>
    <row r="48" spans="1:17" x14ac:dyDescent="0.25">
      <c r="A48" t="s">
        <v>45</v>
      </c>
      <c r="B48" t="s">
        <v>46</v>
      </c>
      <c r="C48" s="4">
        <v>44406</v>
      </c>
      <c r="D48" t="s">
        <v>18</v>
      </c>
      <c r="E48">
        <v>4</v>
      </c>
      <c r="F48">
        <v>5</v>
      </c>
      <c r="G48">
        <v>0.04</v>
      </c>
    </row>
    <row r="49" spans="1:17" x14ac:dyDescent="0.25">
      <c r="A49" t="s">
        <v>47</v>
      </c>
      <c r="B49" t="s">
        <v>44</v>
      </c>
      <c r="C49" s="4">
        <v>44406</v>
      </c>
      <c r="D49" t="s">
        <v>18</v>
      </c>
      <c r="E49">
        <v>92</v>
      </c>
      <c r="F49">
        <v>117</v>
      </c>
      <c r="G49">
        <v>0.74</v>
      </c>
    </row>
    <row r="50" spans="1:17" x14ac:dyDescent="0.25">
      <c r="A50" t="s">
        <v>51</v>
      </c>
      <c r="B50" t="s">
        <v>44</v>
      </c>
      <c r="C50" s="4">
        <v>44406</v>
      </c>
      <c r="D50" t="s">
        <v>18</v>
      </c>
      <c r="E50">
        <v>3040</v>
      </c>
      <c r="F50">
        <v>3937</v>
      </c>
      <c r="G50">
        <v>15.45</v>
      </c>
      <c r="H50">
        <v>35</v>
      </c>
      <c r="I50">
        <v>23</v>
      </c>
      <c r="J50">
        <v>1</v>
      </c>
      <c r="L50">
        <v>9</v>
      </c>
      <c r="M50">
        <v>911.7</v>
      </c>
      <c r="N50">
        <v>8</v>
      </c>
      <c r="P50">
        <v>69.900000000000006</v>
      </c>
      <c r="Q50">
        <v>1</v>
      </c>
    </row>
    <row r="51" spans="1:17" x14ac:dyDescent="0.25">
      <c r="A51" t="s">
        <v>43</v>
      </c>
      <c r="B51" t="s">
        <v>44</v>
      </c>
      <c r="C51" s="4">
        <v>44406</v>
      </c>
      <c r="D51" t="s">
        <v>18</v>
      </c>
      <c r="E51">
        <v>1236</v>
      </c>
      <c r="F51">
        <v>1596</v>
      </c>
      <c r="G51">
        <v>15.23</v>
      </c>
      <c r="H51">
        <v>29</v>
      </c>
      <c r="I51">
        <v>25</v>
      </c>
      <c r="L51">
        <v>1</v>
      </c>
      <c r="M51">
        <v>65.900000000000006</v>
      </c>
      <c r="N51">
        <v>1</v>
      </c>
    </row>
    <row r="52" spans="1:17" x14ac:dyDescent="0.25">
      <c r="A52" t="s">
        <v>43</v>
      </c>
      <c r="B52" t="s">
        <v>48</v>
      </c>
      <c r="C52" s="4">
        <v>44406</v>
      </c>
      <c r="D52" t="s">
        <v>18</v>
      </c>
      <c r="E52">
        <v>336</v>
      </c>
      <c r="F52">
        <v>419</v>
      </c>
      <c r="G52">
        <v>3.99</v>
      </c>
      <c r="H52">
        <v>12</v>
      </c>
      <c r="I52">
        <v>9</v>
      </c>
      <c r="L52">
        <v>3</v>
      </c>
      <c r="M52">
        <v>159.6</v>
      </c>
      <c r="N52">
        <v>2</v>
      </c>
    </row>
    <row r="53" spans="1:17" x14ac:dyDescent="0.25">
      <c r="A53" t="s">
        <v>43</v>
      </c>
      <c r="B53" t="s">
        <v>46</v>
      </c>
      <c r="C53" s="4">
        <v>44406</v>
      </c>
      <c r="D53" t="s">
        <v>18</v>
      </c>
      <c r="E53">
        <v>6</v>
      </c>
      <c r="F53">
        <v>6</v>
      </c>
      <c r="G53">
        <v>0.15</v>
      </c>
    </row>
    <row r="54" spans="1:17" x14ac:dyDescent="0.25">
      <c r="A54" t="s">
        <v>51</v>
      </c>
      <c r="B54" t="s">
        <v>44</v>
      </c>
      <c r="C54" s="4">
        <v>44405</v>
      </c>
      <c r="D54" t="s">
        <v>18</v>
      </c>
      <c r="E54">
        <v>1994</v>
      </c>
      <c r="F54">
        <v>2791</v>
      </c>
      <c r="G54">
        <v>14.33</v>
      </c>
      <c r="H54">
        <v>36</v>
      </c>
      <c r="I54">
        <v>30</v>
      </c>
      <c r="J54">
        <v>5</v>
      </c>
      <c r="L54">
        <v>38</v>
      </c>
      <c r="M54">
        <v>4338.8</v>
      </c>
      <c r="N54">
        <v>30</v>
      </c>
      <c r="P54">
        <v>626.9</v>
      </c>
      <c r="Q54">
        <v>5</v>
      </c>
    </row>
    <row r="55" spans="1:17" x14ac:dyDescent="0.25">
      <c r="A55" t="s">
        <v>45</v>
      </c>
      <c r="B55" t="s">
        <v>48</v>
      </c>
      <c r="C55" s="4">
        <v>44405</v>
      </c>
      <c r="D55" t="s">
        <v>18</v>
      </c>
      <c r="E55">
        <v>510</v>
      </c>
      <c r="F55">
        <v>703</v>
      </c>
      <c r="G55">
        <v>3.75</v>
      </c>
      <c r="H55">
        <v>14</v>
      </c>
      <c r="I55">
        <v>9</v>
      </c>
      <c r="J55">
        <v>1</v>
      </c>
      <c r="L55">
        <v>2</v>
      </c>
      <c r="M55">
        <v>113.8</v>
      </c>
      <c r="N55">
        <v>2</v>
      </c>
      <c r="P55">
        <v>49.9</v>
      </c>
      <c r="Q55">
        <v>1</v>
      </c>
    </row>
    <row r="56" spans="1:17" x14ac:dyDescent="0.25">
      <c r="A56" t="s">
        <v>43</v>
      </c>
      <c r="B56" t="s">
        <v>44</v>
      </c>
      <c r="C56" s="4">
        <v>44405</v>
      </c>
      <c r="D56" t="s">
        <v>18</v>
      </c>
      <c r="E56">
        <v>1238</v>
      </c>
      <c r="F56">
        <v>1752</v>
      </c>
      <c r="G56">
        <v>16.940000000000001</v>
      </c>
      <c r="H56">
        <v>54</v>
      </c>
      <c r="I56">
        <v>39</v>
      </c>
      <c r="J56">
        <v>3</v>
      </c>
      <c r="L56">
        <v>10</v>
      </c>
      <c r="M56">
        <v>1099.9000000000001</v>
      </c>
      <c r="N56">
        <v>5</v>
      </c>
      <c r="P56">
        <v>453.3</v>
      </c>
      <c r="Q56">
        <v>3</v>
      </c>
    </row>
    <row r="57" spans="1:17" x14ac:dyDescent="0.25">
      <c r="A57" t="s">
        <v>49</v>
      </c>
      <c r="B57" t="s">
        <v>44</v>
      </c>
      <c r="C57" s="4">
        <v>44405</v>
      </c>
      <c r="D57" t="s">
        <v>18</v>
      </c>
      <c r="E57">
        <v>328</v>
      </c>
      <c r="F57">
        <v>487</v>
      </c>
      <c r="G57">
        <v>5.9</v>
      </c>
      <c r="H57">
        <v>14</v>
      </c>
      <c r="I57">
        <v>9</v>
      </c>
      <c r="L57">
        <v>5</v>
      </c>
      <c r="M57">
        <v>611</v>
      </c>
      <c r="N57">
        <v>3</v>
      </c>
    </row>
    <row r="58" spans="1:17" x14ac:dyDescent="0.25">
      <c r="A58" t="s">
        <v>50</v>
      </c>
      <c r="B58" t="s">
        <v>44</v>
      </c>
      <c r="C58" s="4">
        <v>44405</v>
      </c>
      <c r="D58" t="s">
        <v>18</v>
      </c>
      <c r="E58">
        <v>422</v>
      </c>
      <c r="F58">
        <v>516</v>
      </c>
      <c r="G58">
        <v>1.55</v>
      </c>
      <c r="H58">
        <v>1</v>
      </c>
      <c r="I58">
        <v>1</v>
      </c>
      <c r="L58">
        <v>1</v>
      </c>
      <c r="M58">
        <v>49.9</v>
      </c>
      <c r="N58">
        <v>1</v>
      </c>
    </row>
    <row r="59" spans="1:17" x14ac:dyDescent="0.25">
      <c r="A59" t="s">
        <v>51</v>
      </c>
      <c r="B59" t="s">
        <v>46</v>
      </c>
      <c r="C59" s="4">
        <v>44405</v>
      </c>
      <c r="D59" t="s">
        <v>18</v>
      </c>
      <c r="E59">
        <v>4</v>
      </c>
      <c r="F59">
        <v>5</v>
      </c>
      <c r="G59">
        <v>0.03</v>
      </c>
    </row>
    <row r="60" spans="1:17" x14ac:dyDescent="0.25">
      <c r="A60" t="s">
        <v>51</v>
      </c>
      <c r="B60" t="s">
        <v>48</v>
      </c>
      <c r="C60" s="4">
        <v>44405</v>
      </c>
      <c r="D60" t="s">
        <v>18</v>
      </c>
      <c r="E60">
        <v>448</v>
      </c>
      <c r="F60">
        <v>676</v>
      </c>
      <c r="G60">
        <v>3.09</v>
      </c>
      <c r="H60">
        <v>7</v>
      </c>
      <c r="I60">
        <v>6</v>
      </c>
      <c r="J60">
        <v>1</v>
      </c>
      <c r="L60">
        <v>4</v>
      </c>
      <c r="M60">
        <v>179.5</v>
      </c>
      <c r="N60">
        <v>4</v>
      </c>
      <c r="P60">
        <v>79.900000000000006</v>
      </c>
      <c r="Q60">
        <v>1</v>
      </c>
    </row>
    <row r="61" spans="1:17" x14ac:dyDescent="0.25">
      <c r="A61" t="s">
        <v>47</v>
      </c>
      <c r="B61" t="s">
        <v>44</v>
      </c>
      <c r="C61" s="4">
        <v>44405</v>
      </c>
      <c r="D61" t="s">
        <v>18</v>
      </c>
      <c r="E61">
        <v>104</v>
      </c>
      <c r="F61">
        <v>131</v>
      </c>
      <c r="G61">
        <v>0.83</v>
      </c>
      <c r="H61">
        <v>1</v>
      </c>
      <c r="I61">
        <v>1</v>
      </c>
    </row>
    <row r="62" spans="1:17" x14ac:dyDescent="0.25">
      <c r="A62" t="s">
        <v>43</v>
      </c>
      <c r="B62" t="s">
        <v>48</v>
      </c>
      <c r="C62" s="4">
        <v>44405</v>
      </c>
      <c r="D62" t="s">
        <v>18</v>
      </c>
      <c r="E62">
        <v>224</v>
      </c>
      <c r="F62">
        <v>295</v>
      </c>
      <c r="G62">
        <v>3.28</v>
      </c>
      <c r="H62">
        <v>7</v>
      </c>
      <c r="I62">
        <v>6</v>
      </c>
      <c r="J62">
        <v>2</v>
      </c>
      <c r="L62">
        <v>8</v>
      </c>
      <c r="M62">
        <v>468.5</v>
      </c>
      <c r="N62">
        <v>4</v>
      </c>
      <c r="P62">
        <v>139.6</v>
      </c>
      <c r="Q62">
        <v>2</v>
      </c>
    </row>
    <row r="63" spans="1:17" x14ac:dyDescent="0.25">
      <c r="A63" t="s">
        <v>50</v>
      </c>
      <c r="B63" t="s">
        <v>48</v>
      </c>
      <c r="C63" s="4">
        <v>44405</v>
      </c>
      <c r="D63" t="s">
        <v>18</v>
      </c>
      <c r="E63">
        <v>92</v>
      </c>
      <c r="F63">
        <v>151</v>
      </c>
      <c r="G63">
        <v>0.46</v>
      </c>
      <c r="H63">
        <v>1</v>
      </c>
    </row>
    <row r="64" spans="1:17" x14ac:dyDescent="0.25">
      <c r="A64" t="s">
        <v>49</v>
      </c>
      <c r="B64" t="s">
        <v>48</v>
      </c>
      <c r="C64" s="4">
        <v>44405</v>
      </c>
      <c r="D64" t="s">
        <v>18</v>
      </c>
      <c r="E64">
        <v>52</v>
      </c>
      <c r="F64">
        <v>83</v>
      </c>
      <c r="G64">
        <v>0.67</v>
      </c>
      <c r="H64">
        <v>3</v>
      </c>
      <c r="I64">
        <v>3</v>
      </c>
    </row>
    <row r="65" spans="1:17" x14ac:dyDescent="0.25">
      <c r="A65" t="s">
        <v>47</v>
      </c>
      <c r="B65" t="s">
        <v>48</v>
      </c>
      <c r="C65" s="4">
        <v>44405</v>
      </c>
      <c r="D65" t="s">
        <v>18</v>
      </c>
      <c r="E65">
        <v>18</v>
      </c>
      <c r="F65">
        <v>23</v>
      </c>
      <c r="G65">
        <v>0.05</v>
      </c>
    </row>
    <row r="66" spans="1:17" x14ac:dyDescent="0.25">
      <c r="A66" t="s">
        <v>49</v>
      </c>
      <c r="B66" t="s">
        <v>46</v>
      </c>
      <c r="C66" s="4">
        <v>44405</v>
      </c>
      <c r="D66" t="s">
        <v>18</v>
      </c>
      <c r="E66">
        <v>2</v>
      </c>
      <c r="F66">
        <v>2</v>
      </c>
      <c r="G66">
        <v>0.02</v>
      </c>
    </row>
    <row r="67" spans="1:17" x14ac:dyDescent="0.25">
      <c r="A67" t="s">
        <v>45</v>
      </c>
      <c r="B67" t="s">
        <v>44</v>
      </c>
      <c r="C67" s="4">
        <v>44405</v>
      </c>
      <c r="D67" t="s">
        <v>18</v>
      </c>
      <c r="E67">
        <v>2826</v>
      </c>
      <c r="F67">
        <v>3962</v>
      </c>
      <c r="G67">
        <v>27.29</v>
      </c>
      <c r="H67">
        <v>74</v>
      </c>
      <c r="I67">
        <v>57</v>
      </c>
      <c r="J67">
        <v>1</v>
      </c>
      <c r="L67">
        <v>16</v>
      </c>
      <c r="M67">
        <v>1075.7</v>
      </c>
      <c r="N67">
        <v>12</v>
      </c>
      <c r="P67">
        <v>78.7</v>
      </c>
      <c r="Q67">
        <v>1</v>
      </c>
    </row>
    <row r="68" spans="1:17" x14ac:dyDescent="0.25">
      <c r="A68" t="s">
        <v>45</v>
      </c>
      <c r="B68" t="s">
        <v>46</v>
      </c>
      <c r="C68" s="4">
        <v>44405</v>
      </c>
      <c r="D68" t="s">
        <v>18</v>
      </c>
      <c r="E68">
        <v>2</v>
      </c>
      <c r="F68">
        <v>6</v>
      </c>
      <c r="G68">
        <v>0.01</v>
      </c>
    </row>
    <row r="69" spans="1:17" x14ac:dyDescent="0.25">
      <c r="A69" t="s">
        <v>43</v>
      </c>
      <c r="B69" t="s">
        <v>46</v>
      </c>
      <c r="C69" s="4">
        <v>44405</v>
      </c>
      <c r="D69" t="s">
        <v>18</v>
      </c>
      <c r="E69">
        <v>5</v>
      </c>
      <c r="F69">
        <v>5</v>
      </c>
      <c r="G69">
        <v>0.08</v>
      </c>
    </row>
    <row r="70" spans="1:17" x14ac:dyDescent="0.25">
      <c r="A70" t="s">
        <v>50</v>
      </c>
      <c r="B70" t="s">
        <v>46</v>
      </c>
      <c r="C70" s="4">
        <v>44405</v>
      </c>
      <c r="D70" t="s">
        <v>18</v>
      </c>
      <c r="F70">
        <v>1</v>
      </c>
    </row>
    <row r="71" spans="1:17" x14ac:dyDescent="0.25">
      <c r="A71" t="s">
        <v>45</v>
      </c>
      <c r="B71" t="s">
        <v>44</v>
      </c>
      <c r="C71" s="4">
        <v>44404</v>
      </c>
      <c r="D71" t="s">
        <v>18</v>
      </c>
      <c r="E71">
        <v>1400</v>
      </c>
      <c r="F71">
        <v>1709</v>
      </c>
      <c r="G71">
        <v>9.01</v>
      </c>
      <c r="H71">
        <v>9</v>
      </c>
      <c r="I71">
        <v>5</v>
      </c>
      <c r="J71">
        <v>2</v>
      </c>
      <c r="L71">
        <v>16</v>
      </c>
      <c r="M71">
        <v>1951.85</v>
      </c>
      <c r="N71">
        <v>11</v>
      </c>
      <c r="P71">
        <v>298.5</v>
      </c>
      <c r="Q71">
        <v>2</v>
      </c>
    </row>
    <row r="72" spans="1:17" x14ac:dyDescent="0.25">
      <c r="A72" t="s">
        <v>51</v>
      </c>
      <c r="B72" t="s">
        <v>46</v>
      </c>
      <c r="C72" s="4">
        <v>44404</v>
      </c>
      <c r="D72" t="s">
        <v>18</v>
      </c>
      <c r="E72">
        <v>6</v>
      </c>
      <c r="F72">
        <v>6</v>
      </c>
      <c r="G72">
        <v>0.03</v>
      </c>
    </row>
    <row r="73" spans="1:17" x14ac:dyDescent="0.25">
      <c r="A73" t="s">
        <v>43</v>
      </c>
      <c r="B73" t="s">
        <v>46</v>
      </c>
      <c r="C73" s="4">
        <v>44404</v>
      </c>
      <c r="D73" t="s">
        <v>18</v>
      </c>
      <c r="E73">
        <v>1</v>
      </c>
      <c r="F73">
        <v>1</v>
      </c>
      <c r="G73">
        <v>0.01</v>
      </c>
    </row>
    <row r="74" spans="1:17" x14ac:dyDescent="0.25">
      <c r="A74" t="s">
        <v>45</v>
      </c>
      <c r="B74" t="s">
        <v>48</v>
      </c>
      <c r="C74" s="4">
        <v>44404</v>
      </c>
      <c r="D74" t="s">
        <v>18</v>
      </c>
      <c r="E74">
        <v>1960</v>
      </c>
      <c r="F74">
        <v>2161</v>
      </c>
      <c r="G74">
        <v>10.08</v>
      </c>
      <c r="H74">
        <v>13</v>
      </c>
      <c r="I74">
        <v>11</v>
      </c>
      <c r="L74">
        <v>20</v>
      </c>
      <c r="M74">
        <v>2163.61</v>
      </c>
      <c r="N74">
        <v>11</v>
      </c>
    </row>
    <row r="75" spans="1:17" x14ac:dyDescent="0.25">
      <c r="A75" t="s">
        <v>43</v>
      </c>
      <c r="B75" t="s">
        <v>44</v>
      </c>
      <c r="C75" s="4">
        <v>44404</v>
      </c>
      <c r="D75" t="s">
        <v>18</v>
      </c>
      <c r="E75">
        <v>372</v>
      </c>
      <c r="F75">
        <v>449</v>
      </c>
      <c r="G75">
        <v>3.59</v>
      </c>
      <c r="H75">
        <v>10</v>
      </c>
      <c r="I75">
        <v>10</v>
      </c>
      <c r="J75">
        <v>2</v>
      </c>
      <c r="L75">
        <v>18</v>
      </c>
      <c r="M75">
        <v>1767.3</v>
      </c>
      <c r="N75">
        <v>14</v>
      </c>
      <c r="P75">
        <v>287.60000000000002</v>
      </c>
      <c r="Q75">
        <v>2</v>
      </c>
    </row>
    <row r="76" spans="1:17" x14ac:dyDescent="0.25">
      <c r="A76" t="s">
        <v>51</v>
      </c>
      <c r="B76" t="s">
        <v>44</v>
      </c>
      <c r="C76" s="4">
        <v>44404</v>
      </c>
      <c r="D76" t="s">
        <v>18</v>
      </c>
      <c r="E76">
        <v>1908</v>
      </c>
      <c r="F76">
        <v>2369</v>
      </c>
      <c r="G76">
        <v>10.06</v>
      </c>
      <c r="H76">
        <v>12</v>
      </c>
      <c r="I76">
        <v>9</v>
      </c>
      <c r="J76">
        <v>2</v>
      </c>
      <c r="L76">
        <v>5</v>
      </c>
      <c r="M76">
        <v>229.4</v>
      </c>
      <c r="N76">
        <v>4</v>
      </c>
      <c r="P76">
        <v>222.41</v>
      </c>
      <c r="Q76">
        <v>2</v>
      </c>
    </row>
    <row r="77" spans="1:17" x14ac:dyDescent="0.25">
      <c r="A77" t="s">
        <v>47</v>
      </c>
      <c r="B77" t="s">
        <v>46</v>
      </c>
      <c r="C77" s="4">
        <v>44404</v>
      </c>
      <c r="D77" t="s">
        <v>18</v>
      </c>
      <c r="F77">
        <v>1</v>
      </c>
    </row>
    <row r="78" spans="1:17" x14ac:dyDescent="0.25">
      <c r="A78" t="s">
        <v>50</v>
      </c>
      <c r="B78" t="s">
        <v>46</v>
      </c>
      <c r="C78" s="4">
        <v>44404</v>
      </c>
      <c r="D78" t="s">
        <v>18</v>
      </c>
      <c r="F78">
        <v>7</v>
      </c>
      <c r="G78">
        <v>0.01</v>
      </c>
    </row>
    <row r="79" spans="1:17" x14ac:dyDescent="0.25">
      <c r="A79" t="s">
        <v>50</v>
      </c>
      <c r="B79" t="s">
        <v>48</v>
      </c>
      <c r="C79" s="4">
        <v>44404</v>
      </c>
      <c r="D79" t="s">
        <v>18</v>
      </c>
      <c r="E79">
        <v>1248</v>
      </c>
      <c r="F79">
        <v>1366</v>
      </c>
      <c r="G79">
        <v>2.79</v>
      </c>
      <c r="H79">
        <v>5</v>
      </c>
      <c r="I79">
        <v>3</v>
      </c>
    </row>
    <row r="80" spans="1:17" x14ac:dyDescent="0.25">
      <c r="A80" t="s">
        <v>51</v>
      </c>
      <c r="B80" t="s">
        <v>48</v>
      </c>
      <c r="C80" s="4">
        <v>44404</v>
      </c>
      <c r="D80" t="s">
        <v>18</v>
      </c>
      <c r="E80">
        <v>3180</v>
      </c>
      <c r="F80">
        <v>3566</v>
      </c>
      <c r="G80">
        <v>12.08</v>
      </c>
      <c r="H80">
        <v>23</v>
      </c>
      <c r="I80">
        <v>17</v>
      </c>
      <c r="J80">
        <v>2</v>
      </c>
      <c r="L80">
        <v>11</v>
      </c>
      <c r="M80">
        <v>860.2</v>
      </c>
      <c r="N80">
        <v>7</v>
      </c>
      <c r="P80">
        <v>195.6</v>
      </c>
      <c r="Q80">
        <v>2</v>
      </c>
    </row>
    <row r="81" spans="1:17" x14ac:dyDescent="0.25">
      <c r="A81" t="s">
        <v>47</v>
      </c>
      <c r="B81" t="s">
        <v>44</v>
      </c>
      <c r="C81" s="4">
        <v>44404</v>
      </c>
      <c r="D81" t="s">
        <v>18</v>
      </c>
      <c r="E81">
        <v>40</v>
      </c>
      <c r="F81">
        <v>42</v>
      </c>
      <c r="G81">
        <v>0.21</v>
      </c>
      <c r="H81">
        <v>1</v>
      </c>
    </row>
    <row r="82" spans="1:17" x14ac:dyDescent="0.25">
      <c r="A82" t="s">
        <v>50</v>
      </c>
      <c r="B82" t="s">
        <v>44</v>
      </c>
      <c r="C82" s="4">
        <v>44404</v>
      </c>
      <c r="D82" t="s">
        <v>18</v>
      </c>
      <c r="E82">
        <v>756</v>
      </c>
      <c r="F82">
        <v>897</v>
      </c>
      <c r="G82">
        <v>3.18</v>
      </c>
      <c r="H82">
        <v>2</v>
      </c>
      <c r="I82">
        <v>2</v>
      </c>
      <c r="J82">
        <v>1</v>
      </c>
      <c r="L82">
        <v>24</v>
      </c>
      <c r="M82">
        <v>3206.9</v>
      </c>
      <c r="N82">
        <v>8</v>
      </c>
      <c r="P82">
        <v>85.9</v>
      </c>
      <c r="Q82">
        <v>1</v>
      </c>
    </row>
    <row r="83" spans="1:17" x14ac:dyDescent="0.25">
      <c r="A83" t="s">
        <v>45</v>
      </c>
      <c r="B83" t="s">
        <v>46</v>
      </c>
      <c r="C83" s="4">
        <v>44404</v>
      </c>
      <c r="D83" t="s">
        <v>18</v>
      </c>
      <c r="E83">
        <v>4</v>
      </c>
      <c r="F83">
        <v>4</v>
      </c>
      <c r="G83">
        <v>0.01</v>
      </c>
    </row>
    <row r="84" spans="1:17" x14ac:dyDescent="0.25">
      <c r="A84" t="s">
        <v>43</v>
      </c>
      <c r="B84" t="s">
        <v>48</v>
      </c>
      <c r="C84" s="4">
        <v>44404</v>
      </c>
      <c r="D84" t="s">
        <v>18</v>
      </c>
      <c r="E84">
        <v>380</v>
      </c>
      <c r="F84">
        <v>433</v>
      </c>
      <c r="G84">
        <v>3.3</v>
      </c>
      <c r="H84">
        <v>7</v>
      </c>
      <c r="I84">
        <v>7</v>
      </c>
      <c r="L84">
        <v>8</v>
      </c>
      <c r="M84">
        <v>419.2</v>
      </c>
      <c r="N84">
        <v>8</v>
      </c>
    </row>
    <row r="85" spans="1:17" x14ac:dyDescent="0.25">
      <c r="A85" t="s">
        <v>47</v>
      </c>
      <c r="B85" t="s">
        <v>48</v>
      </c>
      <c r="C85" s="4">
        <v>44404</v>
      </c>
      <c r="D85" t="s">
        <v>18</v>
      </c>
      <c r="E85">
        <v>44</v>
      </c>
      <c r="F85">
        <v>71</v>
      </c>
      <c r="G85">
        <v>0.32</v>
      </c>
      <c r="H85">
        <v>1</v>
      </c>
      <c r="I85">
        <v>1</v>
      </c>
    </row>
    <row r="86" spans="1:17" x14ac:dyDescent="0.25">
      <c r="A86" t="s">
        <v>49</v>
      </c>
      <c r="B86" t="s">
        <v>48</v>
      </c>
      <c r="C86" s="4">
        <v>44404</v>
      </c>
      <c r="D86" t="s">
        <v>18</v>
      </c>
      <c r="E86">
        <v>108</v>
      </c>
      <c r="F86">
        <v>112</v>
      </c>
      <c r="G86">
        <v>1.44</v>
      </c>
      <c r="H86">
        <v>2</v>
      </c>
    </row>
    <row r="87" spans="1:17" x14ac:dyDescent="0.25">
      <c r="A87" t="s">
        <v>49</v>
      </c>
      <c r="B87" t="s">
        <v>44</v>
      </c>
      <c r="C87" s="4">
        <v>44404</v>
      </c>
      <c r="D87" t="s">
        <v>18</v>
      </c>
      <c r="E87">
        <v>92</v>
      </c>
      <c r="F87">
        <v>118</v>
      </c>
      <c r="G87">
        <v>0.83</v>
      </c>
      <c r="H87">
        <v>3</v>
      </c>
      <c r="I87">
        <v>2</v>
      </c>
    </row>
    <row r="88" spans="1:17" x14ac:dyDescent="0.25">
      <c r="A88" t="s">
        <v>51</v>
      </c>
      <c r="B88" t="s">
        <v>44</v>
      </c>
      <c r="C88" s="4">
        <v>44403</v>
      </c>
      <c r="D88" t="s">
        <v>18</v>
      </c>
      <c r="E88">
        <v>3432</v>
      </c>
      <c r="F88">
        <v>4478</v>
      </c>
      <c r="G88">
        <v>15.81</v>
      </c>
      <c r="H88">
        <v>20</v>
      </c>
      <c r="I88">
        <v>15</v>
      </c>
      <c r="J88">
        <v>1</v>
      </c>
      <c r="L88">
        <v>16</v>
      </c>
      <c r="M88">
        <v>1915.1</v>
      </c>
      <c r="N88">
        <v>10</v>
      </c>
      <c r="P88">
        <v>189.6</v>
      </c>
      <c r="Q88">
        <v>1</v>
      </c>
    </row>
    <row r="89" spans="1:17" x14ac:dyDescent="0.25">
      <c r="A89" t="s">
        <v>49</v>
      </c>
      <c r="B89" t="s">
        <v>44</v>
      </c>
      <c r="C89" s="4">
        <v>44403</v>
      </c>
      <c r="D89" t="s">
        <v>18</v>
      </c>
      <c r="E89">
        <v>188</v>
      </c>
      <c r="F89">
        <v>225</v>
      </c>
      <c r="G89">
        <v>1.57</v>
      </c>
      <c r="H89">
        <v>2</v>
      </c>
      <c r="I89">
        <v>1</v>
      </c>
    </row>
    <row r="90" spans="1:17" x14ac:dyDescent="0.25">
      <c r="A90" t="s">
        <v>50</v>
      </c>
      <c r="B90" t="s">
        <v>48</v>
      </c>
      <c r="C90" s="4">
        <v>44403</v>
      </c>
      <c r="D90" t="s">
        <v>18</v>
      </c>
      <c r="E90">
        <v>1972</v>
      </c>
      <c r="F90">
        <v>2283</v>
      </c>
      <c r="G90">
        <v>3.76</v>
      </c>
      <c r="H90">
        <v>10</v>
      </c>
      <c r="I90">
        <v>9</v>
      </c>
    </row>
    <row r="91" spans="1:17" x14ac:dyDescent="0.25">
      <c r="A91" t="s">
        <v>49</v>
      </c>
      <c r="B91" t="s">
        <v>48</v>
      </c>
      <c r="C91" s="4">
        <v>44403</v>
      </c>
      <c r="D91" t="s">
        <v>18</v>
      </c>
      <c r="E91">
        <v>224</v>
      </c>
      <c r="F91">
        <v>226</v>
      </c>
      <c r="G91">
        <v>1.81</v>
      </c>
      <c r="H91">
        <v>6</v>
      </c>
      <c r="I91">
        <v>3</v>
      </c>
    </row>
    <row r="92" spans="1:17" x14ac:dyDescent="0.25">
      <c r="A92" t="s">
        <v>50</v>
      </c>
      <c r="B92" t="s">
        <v>44</v>
      </c>
      <c r="C92" s="4">
        <v>44403</v>
      </c>
      <c r="D92" t="s">
        <v>18</v>
      </c>
      <c r="E92">
        <v>1132</v>
      </c>
      <c r="F92">
        <v>1538</v>
      </c>
      <c r="G92">
        <v>3.92</v>
      </c>
      <c r="H92">
        <v>6</v>
      </c>
      <c r="I92">
        <v>4</v>
      </c>
      <c r="J92">
        <v>2</v>
      </c>
      <c r="L92">
        <v>1</v>
      </c>
      <c r="M92">
        <v>49.9</v>
      </c>
      <c r="N92">
        <v>1</v>
      </c>
      <c r="P92">
        <v>141.69999999999999</v>
      </c>
      <c r="Q92">
        <v>2</v>
      </c>
    </row>
    <row r="93" spans="1:17" x14ac:dyDescent="0.25">
      <c r="A93" t="s">
        <v>47</v>
      </c>
      <c r="B93" t="s">
        <v>48</v>
      </c>
      <c r="C93" s="4">
        <v>44403</v>
      </c>
      <c r="D93" t="s">
        <v>18</v>
      </c>
      <c r="E93">
        <v>120</v>
      </c>
      <c r="F93">
        <v>178</v>
      </c>
      <c r="G93">
        <v>0.78</v>
      </c>
      <c r="H93">
        <v>1</v>
      </c>
      <c r="I93">
        <v>1</v>
      </c>
    </row>
    <row r="94" spans="1:17" x14ac:dyDescent="0.25">
      <c r="A94" t="s">
        <v>43</v>
      </c>
      <c r="B94" t="s">
        <v>44</v>
      </c>
      <c r="C94" s="4">
        <v>44403</v>
      </c>
      <c r="D94" t="s">
        <v>18</v>
      </c>
      <c r="E94">
        <v>648</v>
      </c>
      <c r="F94">
        <v>977</v>
      </c>
      <c r="G94">
        <v>6.25</v>
      </c>
      <c r="H94">
        <v>12</v>
      </c>
      <c r="I94">
        <v>8</v>
      </c>
      <c r="L94">
        <v>1</v>
      </c>
      <c r="M94">
        <v>59.9</v>
      </c>
      <c r="N94">
        <v>1</v>
      </c>
    </row>
    <row r="95" spans="1:17" x14ac:dyDescent="0.25">
      <c r="A95" t="s">
        <v>47</v>
      </c>
      <c r="B95" t="s">
        <v>44</v>
      </c>
      <c r="C95" s="4">
        <v>44403</v>
      </c>
      <c r="D95" t="s">
        <v>18</v>
      </c>
      <c r="E95">
        <v>60</v>
      </c>
      <c r="F95">
        <v>90</v>
      </c>
      <c r="G95">
        <v>0.28999999999999998</v>
      </c>
    </row>
    <row r="96" spans="1:17" x14ac:dyDescent="0.25">
      <c r="A96" t="s">
        <v>51</v>
      </c>
      <c r="B96" t="s">
        <v>46</v>
      </c>
      <c r="C96" s="4">
        <v>44403</v>
      </c>
      <c r="D96" t="s">
        <v>18</v>
      </c>
      <c r="E96">
        <v>16</v>
      </c>
      <c r="F96">
        <v>17</v>
      </c>
      <c r="G96">
        <v>0.1</v>
      </c>
      <c r="H96">
        <v>1</v>
      </c>
      <c r="I96">
        <v>1</v>
      </c>
    </row>
    <row r="97" spans="1:17" x14ac:dyDescent="0.25">
      <c r="A97" t="s">
        <v>45</v>
      </c>
      <c r="B97" t="s">
        <v>46</v>
      </c>
      <c r="C97" s="4">
        <v>44403</v>
      </c>
      <c r="D97" t="s">
        <v>18</v>
      </c>
      <c r="E97">
        <v>8</v>
      </c>
      <c r="F97">
        <v>12</v>
      </c>
      <c r="G97">
        <v>0.11</v>
      </c>
    </row>
    <row r="98" spans="1:17" x14ac:dyDescent="0.25">
      <c r="A98" t="s">
        <v>47</v>
      </c>
      <c r="B98" t="s">
        <v>46</v>
      </c>
      <c r="C98" s="4">
        <v>44403</v>
      </c>
      <c r="D98" t="s">
        <v>18</v>
      </c>
      <c r="E98">
        <v>2</v>
      </c>
      <c r="F98">
        <v>2</v>
      </c>
    </row>
    <row r="99" spans="1:17" x14ac:dyDescent="0.25">
      <c r="A99" t="s">
        <v>43</v>
      </c>
      <c r="B99" t="s">
        <v>46</v>
      </c>
      <c r="C99" s="4">
        <v>44403</v>
      </c>
      <c r="D99" t="s">
        <v>18</v>
      </c>
      <c r="E99">
        <v>4</v>
      </c>
      <c r="F99">
        <v>4</v>
      </c>
      <c r="G99">
        <v>0.04</v>
      </c>
    </row>
    <row r="100" spans="1:17" x14ac:dyDescent="0.25">
      <c r="A100" t="s">
        <v>49</v>
      </c>
      <c r="B100" t="s">
        <v>46</v>
      </c>
      <c r="C100" s="4">
        <v>44403</v>
      </c>
      <c r="D100" t="s">
        <v>18</v>
      </c>
      <c r="E100">
        <v>1</v>
      </c>
      <c r="F100">
        <v>1</v>
      </c>
      <c r="G100">
        <v>0.01</v>
      </c>
    </row>
    <row r="101" spans="1:17" x14ac:dyDescent="0.25">
      <c r="A101" t="s">
        <v>50</v>
      </c>
      <c r="B101" t="s">
        <v>46</v>
      </c>
      <c r="C101" s="4">
        <v>44403</v>
      </c>
      <c r="D101" t="s">
        <v>18</v>
      </c>
      <c r="F101">
        <v>6</v>
      </c>
      <c r="G101">
        <v>0.03</v>
      </c>
    </row>
    <row r="102" spans="1:17" x14ac:dyDescent="0.25">
      <c r="A102" t="s">
        <v>45</v>
      </c>
      <c r="B102" t="s">
        <v>48</v>
      </c>
      <c r="C102" s="4">
        <v>44403</v>
      </c>
      <c r="D102" t="s">
        <v>18</v>
      </c>
      <c r="E102">
        <v>4060</v>
      </c>
      <c r="F102">
        <v>4886</v>
      </c>
      <c r="G102">
        <v>21.96</v>
      </c>
      <c r="H102">
        <v>38</v>
      </c>
      <c r="I102">
        <v>30</v>
      </c>
      <c r="L102">
        <v>8</v>
      </c>
      <c r="M102">
        <v>488.5</v>
      </c>
      <c r="N102">
        <v>6</v>
      </c>
    </row>
    <row r="103" spans="1:17" x14ac:dyDescent="0.25">
      <c r="A103" t="s">
        <v>51</v>
      </c>
      <c r="B103" t="s">
        <v>48</v>
      </c>
      <c r="C103" s="4">
        <v>44403</v>
      </c>
      <c r="D103" t="s">
        <v>18</v>
      </c>
      <c r="E103">
        <v>5612</v>
      </c>
      <c r="F103">
        <v>6747</v>
      </c>
      <c r="G103">
        <v>19.22</v>
      </c>
      <c r="H103">
        <v>28</v>
      </c>
      <c r="I103">
        <v>18</v>
      </c>
      <c r="J103">
        <v>2</v>
      </c>
      <c r="L103">
        <v>4</v>
      </c>
      <c r="M103">
        <v>239.6</v>
      </c>
      <c r="N103">
        <v>4</v>
      </c>
      <c r="P103">
        <v>139.80000000000001</v>
      </c>
      <c r="Q103">
        <v>2</v>
      </c>
    </row>
    <row r="104" spans="1:17" x14ac:dyDescent="0.25">
      <c r="A104" t="s">
        <v>43</v>
      </c>
      <c r="B104" t="s">
        <v>48</v>
      </c>
      <c r="C104" s="4">
        <v>44403</v>
      </c>
      <c r="D104" t="s">
        <v>18</v>
      </c>
      <c r="E104">
        <v>1072</v>
      </c>
      <c r="F104">
        <v>1143</v>
      </c>
      <c r="G104">
        <v>8.0500000000000007</v>
      </c>
      <c r="H104">
        <v>16</v>
      </c>
      <c r="I104">
        <v>15</v>
      </c>
      <c r="L104">
        <v>2</v>
      </c>
      <c r="M104">
        <v>119.8</v>
      </c>
      <c r="N104">
        <v>2</v>
      </c>
    </row>
    <row r="105" spans="1:17" x14ac:dyDescent="0.25">
      <c r="A105" t="s">
        <v>45</v>
      </c>
      <c r="B105" t="s">
        <v>44</v>
      </c>
      <c r="C105" s="4">
        <v>44403</v>
      </c>
      <c r="D105" t="s">
        <v>18</v>
      </c>
      <c r="E105">
        <v>2716</v>
      </c>
      <c r="F105">
        <v>3597</v>
      </c>
      <c r="G105">
        <v>16.54</v>
      </c>
      <c r="H105">
        <v>36</v>
      </c>
      <c r="I105">
        <v>24</v>
      </c>
      <c r="J105">
        <v>3</v>
      </c>
      <c r="L105">
        <v>27</v>
      </c>
      <c r="M105">
        <v>2293.6</v>
      </c>
      <c r="N105">
        <v>17</v>
      </c>
      <c r="P105">
        <v>349.1</v>
      </c>
      <c r="Q105">
        <v>3</v>
      </c>
    </row>
    <row r="106" spans="1:17" x14ac:dyDescent="0.25">
      <c r="A106" t="s">
        <v>49</v>
      </c>
      <c r="B106" t="s">
        <v>44</v>
      </c>
      <c r="C106" s="4">
        <v>44402</v>
      </c>
      <c r="D106" t="s">
        <v>18</v>
      </c>
      <c r="E106">
        <v>164</v>
      </c>
      <c r="F106">
        <v>255</v>
      </c>
      <c r="G106">
        <v>1.76</v>
      </c>
      <c r="H106">
        <v>1</v>
      </c>
      <c r="I106">
        <v>1</v>
      </c>
      <c r="L106">
        <v>15</v>
      </c>
      <c r="M106">
        <v>3573.1</v>
      </c>
      <c r="N106">
        <v>7</v>
      </c>
    </row>
    <row r="107" spans="1:17" x14ac:dyDescent="0.25">
      <c r="A107" t="s">
        <v>43</v>
      </c>
      <c r="B107" t="s">
        <v>48</v>
      </c>
      <c r="C107" s="4">
        <v>44402</v>
      </c>
      <c r="D107" t="s">
        <v>18</v>
      </c>
      <c r="E107">
        <v>948</v>
      </c>
      <c r="F107">
        <v>1219</v>
      </c>
      <c r="G107">
        <v>8.7200000000000006</v>
      </c>
      <c r="H107">
        <v>21</v>
      </c>
      <c r="I107">
        <v>18</v>
      </c>
      <c r="J107">
        <v>1</v>
      </c>
      <c r="L107">
        <v>18</v>
      </c>
      <c r="M107">
        <v>2284.6</v>
      </c>
      <c r="N107">
        <v>8</v>
      </c>
      <c r="P107">
        <v>179.7</v>
      </c>
      <c r="Q107">
        <v>1</v>
      </c>
    </row>
    <row r="108" spans="1:17" x14ac:dyDescent="0.25">
      <c r="A108" t="s">
        <v>50</v>
      </c>
      <c r="B108" t="s">
        <v>44</v>
      </c>
      <c r="C108" s="4">
        <v>44402</v>
      </c>
      <c r="D108" t="s">
        <v>18</v>
      </c>
      <c r="E108">
        <v>1112</v>
      </c>
      <c r="F108">
        <v>1441</v>
      </c>
      <c r="G108">
        <v>2.72</v>
      </c>
      <c r="H108">
        <v>3</v>
      </c>
      <c r="I108">
        <v>2</v>
      </c>
      <c r="L108">
        <v>2</v>
      </c>
      <c r="M108">
        <v>149.69999999999999</v>
      </c>
      <c r="N108">
        <v>1</v>
      </c>
    </row>
    <row r="109" spans="1:17" x14ac:dyDescent="0.25">
      <c r="A109" t="s">
        <v>50</v>
      </c>
      <c r="B109" t="s">
        <v>48</v>
      </c>
      <c r="C109" s="4">
        <v>44402</v>
      </c>
      <c r="D109" t="s">
        <v>18</v>
      </c>
      <c r="E109">
        <v>1900</v>
      </c>
      <c r="F109">
        <v>2069</v>
      </c>
      <c r="G109">
        <v>3.33</v>
      </c>
      <c r="H109">
        <v>6</v>
      </c>
      <c r="I109">
        <v>6</v>
      </c>
    </row>
    <row r="110" spans="1:17" x14ac:dyDescent="0.25">
      <c r="A110" t="s">
        <v>47</v>
      </c>
      <c r="B110" t="s">
        <v>46</v>
      </c>
      <c r="C110" s="4">
        <v>44402</v>
      </c>
      <c r="D110" t="s">
        <v>18</v>
      </c>
      <c r="F110">
        <v>2</v>
      </c>
      <c r="G110">
        <v>0.01</v>
      </c>
    </row>
    <row r="111" spans="1:17" x14ac:dyDescent="0.25">
      <c r="A111" t="s">
        <v>43</v>
      </c>
      <c r="B111" t="s">
        <v>46</v>
      </c>
      <c r="C111" s="4">
        <v>44402</v>
      </c>
      <c r="D111" t="s">
        <v>18</v>
      </c>
      <c r="E111">
        <v>4</v>
      </c>
      <c r="F111">
        <v>4</v>
      </c>
      <c r="G111">
        <v>0.06</v>
      </c>
    </row>
    <row r="112" spans="1:17" x14ac:dyDescent="0.25">
      <c r="A112" t="s">
        <v>50</v>
      </c>
      <c r="B112" t="s">
        <v>46</v>
      </c>
      <c r="C112" s="4">
        <v>44402</v>
      </c>
      <c r="D112" t="s">
        <v>18</v>
      </c>
      <c r="E112">
        <v>4</v>
      </c>
      <c r="F112">
        <v>6</v>
      </c>
      <c r="G112">
        <v>0.01</v>
      </c>
    </row>
    <row r="113" spans="1:17" x14ac:dyDescent="0.25">
      <c r="A113" t="s">
        <v>51</v>
      </c>
      <c r="B113" t="s">
        <v>46</v>
      </c>
      <c r="C113" s="4">
        <v>44402</v>
      </c>
      <c r="D113" t="s">
        <v>18</v>
      </c>
      <c r="E113">
        <v>22</v>
      </c>
      <c r="F113">
        <v>22</v>
      </c>
      <c r="G113">
        <v>0.09</v>
      </c>
    </row>
    <row r="114" spans="1:17" x14ac:dyDescent="0.25">
      <c r="A114" t="s">
        <v>45</v>
      </c>
      <c r="B114" t="s">
        <v>44</v>
      </c>
      <c r="C114" s="4">
        <v>44402</v>
      </c>
      <c r="D114" t="s">
        <v>18</v>
      </c>
      <c r="E114">
        <v>2904</v>
      </c>
      <c r="F114">
        <v>3863</v>
      </c>
      <c r="G114">
        <v>17.72</v>
      </c>
      <c r="H114">
        <v>32</v>
      </c>
      <c r="I114">
        <v>24</v>
      </c>
      <c r="L114">
        <v>9</v>
      </c>
      <c r="M114">
        <v>787.7</v>
      </c>
      <c r="N114">
        <v>6</v>
      </c>
    </row>
    <row r="115" spans="1:17" x14ac:dyDescent="0.25">
      <c r="A115" t="s">
        <v>51</v>
      </c>
      <c r="B115" t="s">
        <v>44</v>
      </c>
      <c r="C115" s="4">
        <v>44402</v>
      </c>
      <c r="D115" t="s">
        <v>18</v>
      </c>
      <c r="E115">
        <v>3528</v>
      </c>
      <c r="F115">
        <v>4957</v>
      </c>
      <c r="G115">
        <v>16.510000000000002</v>
      </c>
      <c r="H115">
        <v>18</v>
      </c>
      <c r="I115">
        <v>12</v>
      </c>
      <c r="J115">
        <v>2</v>
      </c>
      <c r="L115">
        <v>20</v>
      </c>
      <c r="M115">
        <v>2035.2</v>
      </c>
      <c r="N115">
        <v>12</v>
      </c>
      <c r="P115">
        <v>196.31</v>
      </c>
      <c r="Q115">
        <v>2</v>
      </c>
    </row>
    <row r="116" spans="1:17" x14ac:dyDescent="0.25">
      <c r="A116" t="s">
        <v>51</v>
      </c>
      <c r="B116" t="s">
        <v>48</v>
      </c>
      <c r="C116" s="4">
        <v>44402</v>
      </c>
      <c r="D116" t="s">
        <v>18</v>
      </c>
      <c r="E116">
        <v>6048</v>
      </c>
      <c r="F116">
        <v>7017</v>
      </c>
      <c r="G116">
        <v>17.670000000000002</v>
      </c>
      <c r="H116">
        <v>30</v>
      </c>
      <c r="I116">
        <v>26</v>
      </c>
      <c r="J116">
        <v>1</v>
      </c>
      <c r="L116">
        <v>4</v>
      </c>
      <c r="M116">
        <v>199.6</v>
      </c>
      <c r="N116">
        <v>4</v>
      </c>
      <c r="P116">
        <v>49.9</v>
      </c>
      <c r="Q116">
        <v>1</v>
      </c>
    </row>
    <row r="117" spans="1:17" x14ac:dyDescent="0.25">
      <c r="A117" t="s">
        <v>45</v>
      </c>
      <c r="B117" t="s">
        <v>48</v>
      </c>
      <c r="C117" s="4">
        <v>44402</v>
      </c>
      <c r="D117" t="s">
        <v>18</v>
      </c>
      <c r="E117">
        <v>3856</v>
      </c>
      <c r="F117">
        <v>4987</v>
      </c>
      <c r="G117">
        <v>20.09</v>
      </c>
      <c r="H117">
        <v>32</v>
      </c>
      <c r="I117">
        <v>25</v>
      </c>
      <c r="J117">
        <v>1</v>
      </c>
      <c r="L117">
        <v>16</v>
      </c>
      <c r="M117">
        <v>2231.5</v>
      </c>
      <c r="N117">
        <v>7</v>
      </c>
      <c r="P117">
        <v>199.4</v>
      </c>
      <c r="Q117">
        <v>1</v>
      </c>
    </row>
    <row r="118" spans="1:17" x14ac:dyDescent="0.25">
      <c r="A118" t="s">
        <v>47</v>
      </c>
      <c r="B118" t="s">
        <v>44</v>
      </c>
      <c r="C118" s="4">
        <v>44402</v>
      </c>
      <c r="D118" t="s">
        <v>18</v>
      </c>
      <c r="E118">
        <v>92</v>
      </c>
      <c r="F118">
        <v>112</v>
      </c>
      <c r="G118">
        <v>0.5</v>
      </c>
      <c r="H118">
        <v>1</v>
      </c>
      <c r="I118">
        <v>1</v>
      </c>
    </row>
    <row r="119" spans="1:17" x14ac:dyDescent="0.25">
      <c r="A119" t="s">
        <v>43</v>
      </c>
      <c r="B119" t="s">
        <v>44</v>
      </c>
      <c r="C119" s="4">
        <v>44402</v>
      </c>
      <c r="D119" t="s">
        <v>18</v>
      </c>
      <c r="E119">
        <v>812</v>
      </c>
      <c r="F119">
        <v>1090</v>
      </c>
      <c r="G119">
        <v>6.45</v>
      </c>
      <c r="H119">
        <v>8</v>
      </c>
      <c r="I119">
        <v>7</v>
      </c>
      <c r="L119">
        <v>10</v>
      </c>
      <c r="M119">
        <v>675.6</v>
      </c>
      <c r="N119">
        <v>5</v>
      </c>
    </row>
    <row r="120" spans="1:17" x14ac:dyDescent="0.25">
      <c r="A120" t="s">
        <v>47</v>
      </c>
      <c r="B120" t="s">
        <v>48</v>
      </c>
      <c r="C120" s="4">
        <v>44402</v>
      </c>
      <c r="D120" t="s">
        <v>18</v>
      </c>
      <c r="E120">
        <v>164</v>
      </c>
      <c r="F120">
        <v>178</v>
      </c>
      <c r="G120">
        <v>0.75</v>
      </c>
    </row>
    <row r="121" spans="1:17" x14ac:dyDescent="0.25">
      <c r="A121" t="s">
        <v>49</v>
      </c>
      <c r="B121" t="s">
        <v>48</v>
      </c>
      <c r="C121" s="4">
        <v>44402</v>
      </c>
      <c r="D121" t="s">
        <v>18</v>
      </c>
      <c r="E121">
        <v>243</v>
      </c>
      <c r="F121">
        <v>243</v>
      </c>
      <c r="G121">
        <v>1.75</v>
      </c>
      <c r="H121">
        <v>4</v>
      </c>
      <c r="I121">
        <v>4</v>
      </c>
    </row>
    <row r="122" spans="1:17" x14ac:dyDescent="0.25">
      <c r="A122" t="s">
        <v>45</v>
      </c>
      <c r="B122" t="s">
        <v>46</v>
      </c>
      <c r="C122" s="4">
        <v>44402</v>
      </c>
      <c r="D122" t="s">
        <v>18</v>
      </c>
      <c r="E122">
        <v>16</v>
      </c>
      <c r="F122">
        <v>22</v>
      </c>
      <c r="G122">
        <v>0.04</v>
      </c>
    </row>
    <row r="123" spans="1:17" x14ac:dyDescent="0.25">
      <c r="A123" t="s">
        <v>50</v>
      </c>
      <c r="B123" t="s">
        <v>44</v>
      </c>
      <c r="C123" s="4">
        <v>44401</v>
      </c>
      <c r="D123" t="s">
        <v>18</v>
      </c>
      <c r="E123">
        <v>1036</v>
      </c>
      <c r="F123">
        <v>1271</v>
      </c>
      <c r="G123">
        <v>2.36</v>
      </c>
      <c r="H123">
        <v>3</v>
      </c>
      <c r="I123">
        <v>3</v>
      </c>
      <c r="L123">
        <v>2</v>
      </c>
      <c r="M123">
        <v>149.69999999999999</v>
      </c>
      <c r="N123">
        <v>1</v>
      </c>
    </row>
    <row r="124" spans="1:17" x14ac:dyDescent="0.25">
      <c r="A124" t="s">
        <v>51</v>
      </c>
      <c r="B124" t="s">
        <v>48</v>
      </c>
      <c r="C124" s="4">
        <v>44401</v>
      </c>
      <c r="D124" t="s">
        <v>18</v>
      </c>
      <c r="E124">
        <v>4888</v>
      </c>
      <c r="F124">
        <v>5612</v>
      </c>
      <c r="G124">
        <v>14.08</v>
      </c>
      <c r="H124">
        <v>28</v>
      </c>
      <c r="I124">
        <v>23</v>
      </c>
      <c r="L124">
        <v>7</v>
      </c>
      <c r="M124">
        <v>598</v>
      </c>
      <c r="N124">
        <v>5</v>
      </c>
    </row>
    <row r="125" spans="1:17" x14ac:dyDescent="0.25">
      <c r="A125" t="s">
        <v>45</v>
      </c>
      <c r="B125" t="s">
        <v>44</v>
      </c>
      <c r="C125" s="4">
        <v>44401</v>
      </c>
      <c r="D125" t="s">
        <v>18</v>
      </c>
      <c r="E125">
        <v>3016</v>
      </c>
      <c r="F125">
        <v>4238</v>
      </c>
      <c r="G125">
        <v>20.64</v>
      </c>
      <c r="H125">
        <v>23</v>
      </c>
      <c r="I125">
        <v>20</v>
      </c>
      <c r="J125">
        <v>1</v>
      </c>
      <c r="L125">
        <v>29</v>
      </c>
      <c r="M125">
        <v>3508</v>
      </c>
      <c r="N125">
        <v>13</v>
      </c>
      <c r="P125">
        <v>128.9</v>
      </c>
      <c r="Q125">
        <v>1</v>
      </c>
    </row>
    <row r="126" spans="1:17" x14ac:dyDescent="0.25">
      <c r="A126" t="s">
        <v>45</v>
      </c>
      <c r="B126" t="s">
        <v>48</v>
      </c>
      <c r="C126" s="4">
        <v>44401</v>
      </c>
      <c r="D126" t="s">
        <v>18</v>
      </c>
      <c r="E126">
        <v>3836</v>
      </c>
      <c r="F126">
        <v>4530</v>
      </c>
      <c r="G126">
        <v>19.02</v>
      </c>
      <c r="H126">
        <v>41</v>
      </c>
      <c r="I126">
        <v>35</v>
      </c>
      <c r="L126">
        <v>8</v>
      </c>
      <c r="M126">
        <v>519.1</v>
      </c>
      <c r="N126">
        <v>8</v>
      </c>
    </row>
    <row r="127" spans="1:17" x14ac:dyDescent="0.25">
      <c r="A127" t="s">
        <v>51</v>
      </c>
      <c r="B127" t="s">
        <v>44</v>
      </c>
      <c r="C127" s="4">
        <v>44401</v>
      </c>
      <c r="D127" t="s">
        <v>18</v>
      </c>
      <c r="E127">
        <v>3768</v>
      </c>
      <c r="F127">
        <v>4652</v>
      </c>
      <c r="G127">
        <v>16.45</v>
      </c>
      <c r="H127">
        <v>33</v>
      </c>
      <c r="I127">
        <v>24</v>
      </c>
      <c r="J127">
        <v>2</v>
      </c>
      <c r="L127">
        <v>16</v>
      </c>
      <c r="M127">
        <v>2184.11</v>
      </c>
      <c r="N127">
        <v>10</v>
      </c>
      <c r="P127">
        <v>538.51</v>
      </c>
      <c r="Q127">
        <v>2</v>
      </c>
    </row>
    <row r="128" spans="1:17" x14ac:dyDescent="0.25">
      <c r="A128" t="s">
        <v>51</v>
      </c>
      <c r="B128" t="s">
        <v>46</v>
      </c>
      <c r="C128" s="4">
        <v>44401</v>
      </c>
      <c r="D128" t="s">
        <v>18</v>
      </c>
      <c r="E128">
        <v>18</v>
      </c>
      <c r="F128">
        <v>18</v>
      </c>
      <c r="G128">
        <v>0.04</v>
      </c>
      <c r="H128">
        <v>1</v>
      </c>
      <c r="I128">
        <v>1</v>
      </c>
    </row>
    <row r="129" spans="1:17" x14ac:dyDescent="0.25">
      <c r="A129" t="s">
        <v>43</v>
      </c>
      <c r="B129" t="s">
        <v>48</v>
      </c>
      <c r="C129" s="4">
        <v>44401</v>
      </c>
      <c r="D129" t="s">
        <v>18</v>
      </c>
      <c r="E129">
        <v>960</v>
      </c>
      <c r="F129">
        <v>1150</v>
      </c>
      <c r="G129">
        <v>7.75</v>
      </c>
      <c r="H129">
        <v>27</v>
      </c>
      <c r="I129">
        <v>25</v>
      </c>
      <c r="J129">
        <v>1</v>
      </c>
      <c r="L129">
        <v>21</v>
      </c>
      <c r="M129">
        <v>2575</v>
      </c>
      <c r="N129">
        <v>11</v>
      </c>
      <c r="P129">
        <v>196.21</v>
      </c>
      <c r="Q129">
        <v>1</v>
      </c>
    </row>
    <row r="130" spans="1:17" x14ac:dyDescent="0.25">
      <c r="A130" t="s">
        <v>50</v>
      </c>
      <c r="B130" t="s">
        <v>48</v>
      </c>
      <c r="C130" s="4">
        <v>44401</v>
      </c>
      <c r="D130" t="s">
        <v>18</v>
      </c>
      <c r="E130">
        <v>1240</v>
      </c>
      <c r="F130">
        <v>1346</v>
      </c>
      <c r="G130">
        <v>1.83</v>
      </c>
      <c r="H130">
        <v>4</v>
      </c>
      <c r="I130">
        <v>3</v>
      </c>
    </row>
    <row r="131" spans="1:17" x14ac:dyDescent="0.25">
      <c r="A131" t="s">
        <v>49</v>
      </c>
      <c r="B131" t="s">
        <v>44</v>
      </c>
      <c r="C131" s="4">
        <v>44401</v>
      </c>
      <c r="D131" t="s">
        <v>18</v>
      </c>
      <c r="E131">
        <v>192</v>
      </c>
      <c r="F131">
        <v>288</v>
      </c>
      <c r="G131">
        <v>2.33</v>
      </c>
      <c r="H131">
        <v>5</v>
      </c>
      <c r="I131">
        <v>3</v>
      </c>
    </row>
    <row r="132" spans="1:17" x14ac:dyDescent="0.25">
      <c r="A132" t="s">
        <v>43</v>
      </c>
      <c r="B132" t="s">
        <v>44</v>
      </c>
      <c r="C132" s="4">
        <v>44401</v>
      </c>
      <c r="D132" t="s">
        <v>18</v>
      </c>
      <c r="E132">
        <v>800</v>
      </c>
      <c r="F132">
        <v>1139</v>
      </c>
      <c r="G132">
        <v>8.1999999999999993</v>
      </c>
      <c r="H132">
        <v>11</v>
      </c>
      <c r="I132">
        <v>10</v>
      </c>
      <c r="J132">
        <v>1</v>
      </c>
      <c r="L132">
        <v>5</v>
      </c>
      <c r="M132">
        <v>298.3</v>
      </c>
      <c r="N132">
        <v>3</v>
      </c>
      <c r="P132">
        <v>113.91</v>
      </c>
      <c r="Q132">
        <v>1</v>
      </c>
    </row>
    <row r="133" spans="1:17" x14ac:dyDescent="0.25">
      <c r="A133" t="s">
        <v>47</v>
      </c>
      <c r="B133" t="s">
        <v>44</v>
      </c>
      <c r="C133" s="4">
        <v>44401</v>
      </c>
      <c r="D133" t="s">
        <v>18</v>
      </c>
      <c r="E133">
        <v>112</v>
      </c>
      <c r="F133">
        <v>121</v>
      </c>
      <c r="G133">
        <v>0.56999999999999995</v>
      </c>
      <c r="H133">
        <v>1</v>
      </c>
    </row>
    <row r="134" spans="1:17" x14ac:dyDescent="0.25">
      <c r="A134" t="s">
        <v>50</v>
      </c>
      <c r="B134" t="s">
        <v>46</v>
      </c>
      <c r="C134" s="4">
        <v>44401</v>
      </c>
      <c r="D134" t="s">
        <v>18</v>
      </c>
      <c r="E134">
        <v>10</v>
      </c>
      <c r="F134">
        <v>10</v>
      </c>
      <c r="G134">
        <v>0.01</v>
      </c>
    </row>
    <row r="135" spans="1:17" x14ac:dyDescent="0.25">
      <c r="A135" t="s">
        <v>47</v>
      </c>
      <c r="B135" t="s">
        <v>48</v>
      </c>
      <c r="C135" s="4">
        <v>44401</v>
      </c>
      <c r="D135" t="s">
        <v>18</v>
      </c>
      <c r="E135">
        <v>156</v>
      </c>
      <c r="F135">
        <v>181</v>
      </c>
      <c r="G135">
        <v>0.86</v>
      </c>
      <c r="H135">
        <v>2</v>
      </c>
      <c r="I135">
        <v>1</v>
      </c>
    </row>
    <row r="136" spans="1:17" x14ac:dyDescent="0.25">
      <c r="A136" t="s">
        <v>45</v>
      </c>
      <c r="B136" t="s">
        <v>46</v>
      </c>
      <c r="C136" s="4">
        <v>44401</v>
      </c>
      <c r="D136" t="s">
        <v>18</v>
      </c>
      <c r="E136">
        <v>12</v>
      </c>
      <c r="F136">
        <v>16</v>
      </c>
      <c r="G136">
        <v>0.08</v>
      </c>
    </row>
    <row r="137" spans="1:17" x14ac:dyDescent="0.25">
      <c r="A137" t="s">
        <v>47</v>
      </c>
      <c r="B137" t="s">
        <v>46</v>
      </c>
      <c r="C137" s="4">
        <v>44401</v>
      </c>
      <c r="D137" t="s">
        <v>18</v>
      </c>
      <c r="E137">
        <v>2</v>
      </c>
      <c r="F137">
        <v>2</v>
      </c>
    </row>
    <row r="138" spans="1:17" x14ac:dyDescent="0.25">
      <c r="A138" t="s">
        <v>43</v>
      </c>
      <c r="B138" t="s">
        <v>46</v>
      </c>
      <c r="C138" s="4">
        <v>44401</v>
      </c>
      <c r="D138" t="s">
        <v>18</v>
      </c>
      <c r="E138">
        <v>4</v>
      </c>
      <c r="F138">
        <v>5</v>
      </c>
      <c r="G138">
        <v>0.02</v>
      </c>
    </row>
    <row r="139" spans="1:17" x14ac:dyDescent="0.25">
      <c r="A139" t="s">
        <v>49</v>
      </c>
      <c r="B139" t="s">
        <v>46</v>
      </c>
      <c r="C139" s="4">
        <v>44401</v>
      </c>
      <c r="D139" t="s">
        <v>18</v>
      </c>
      <c r="E139">
        <v>1</v>
      </c>
      <c r="F139">
        <v>1</v>
      </c>
    </row>
    <row r="140" spans="1:17" x14ac:dyDescent="0.25">
      <c r="A140" t="s">
        <v>49</v>
      </c>
      <c r="B140" t="s">
        <v>48</v>
      </c>
      <c r="C140" s="4">
        <v>44401</v>
      </c>
      <c r="D140" t="s">
        <v>18</v>
      </c>
      <c r="E140">
        <v>224</v>
      </c>
      <c r="F140">
        <v>261</v>
      </c>
      <c r="G140">
        <v>2.41</v>
      </c>
    </row>
    <row r="141" spans="1:17" x14ac:dyDescent="0.25">
      <c r="A141" t="s">
        <v>43</v>
      </c>
      <c r="B141" t="s">
        <v>44</v>
      </c>
      <c r="C141" s="4">
        <v>44400</v>
      </c>
      <c r="D141" t="s">
        <v>18</v>
      </c>
      <c r="E141">
        <v>1240</v>
      </c>
      <c r="F141">
        <v>1627</v>
      </c>
      <c r="G141">
        <v>12.57</v>
      </c>
      <c r="H141">
        <v>22</v>
      </c>
      <c r="I141">
        <v>18</v>
      </c>
      <c r="J141">
        <v>1</v>
      </c>
      <c r="L141">
        <v>4</v>
      </c>
      <c r="M141">
        <v>424.8</v>
      </c>
      <c r="N141">
        <v>3</v>
      </c>
      <c r="P141">
        <v>115.8</v>
      </c>
      <c r="Q141">
        <v>1</v>
      </c>
    </row>
    <row r="142" spans="1:17" x14ac:dyDescent="0.25">
      <c r="A142" t="s">
        <v>45</v>
      </c>
      <c r="B142" t="s">
        <v>48</v>
      </c>
      <c r="C142" s="4">
        <v>44400</v>
      </c>
      <c r="D142" t="s">
        <v>18</v>
      </c>
      <c r="E142">
        <v>2468</v>
      </c>
      <c r="F142">
        <v>3187</v>
      </c>
      <c r="G142">
        <v>14.11</v>
      </c>
      <c r="H142">
        <v>22</v>
      </c>
      <c r="I142">
        <v>19</v>
      </c>
      <c r="J142">
        <v>1</v>
      </c>
      <c r="L142">
        <v>6</v>
      </c>
      <c r="M142">
        <v>469.1</v>
      </c>
      <c r="N142">
        <v>4</v>
      </c>
      <c r="P142">
        <v>71.900000000000006</v>
      </c>
      <c r="Q142">
        <v>1</v>
      </c>
    </row>
    <row r="143" spans="1:17" x14ac:dyDescent="0.25">
      <c r="A143" t="s">
        <v>43</v>
      </c>
      <c r="B143" t="s">
        <v>48</v>
      </c>
      <c r="C143" s="4">
        <v>44400</v>
      </c>
      <c r="D143" t="s">
        <v>18</v>
      </c>
      <c r="E143">
        <v>728</v>
      </c>
      <c r="F143">
        <v>931</v>
      </c>
      <c r="G143">
        <v>6.25</v>
      </c>
      <c r="H143">
        <v>24</v>
      </c>
      <c r="I143">
        <v>22</v>
      </c>
      <c r="L143">
        <v>20</v>
      </c>
      <c r="M143">
        <v>2063.6999999999998</v>
      </c>
      <c r="N143">
        <v>7</v>
      </c>
    </row>
    <row r="144" spans="1:17" x14ac:dyDescent="0.25">
      <c r="A144" t="s">
        <v>49</v>
      </c>
      <c r="B144" t="s">
        <v>44</v>
      </c>
      <c r="C144" s="4">
        <v>44400</v>
      </c>
      <c r="D144" t="s">
        <v>18</v>
      </c>
      <c r="E144">
        <v>300</v>
      </c>
      <c r="F144">
        <v>423</v>
      </c>
      <c r="G144">
        <v>3.54</v>
      </c>
      <c r="H144">
        <v>9</v>
      </c>
      <c r="I144">
        <v>6</v>
      </c>
      <c r="L144">
        <v>5</v>
      </c>
      <c r="M144">
        <v>429</v>
      </c>
      <c r="N144">
        <v>4</v>
      </c>
    </row>
    <row r="145" spans="1:17" x14ac:dyDescent="0.25">
      <c r="A145" t="s">
        <v>51</v>
      </c>
      <c r="B145" t="s">
        <v>48</v>
      </c>
      <c r="C145" s="4">
        <v>44400</v>
      </c>
      <c r="D145" t="s">
        <v>18</v>
      </c>
      <c r="E145">
        <v>2804</v>
      </c>
      <c r="F145">
        <v>3716</v>
      </c>
      <c r="G145">
        <v>10.58</v>
      </c>
      <c r="H145">
        <v>22</v>
      </c>
      <c r="I145">
        <v>20</v>
      </c>
      <c r="J145">
        <v>1</v>
      </c>
      <c r="L145">
        <v>11</v>
      </c>
      <c r="M145">
        <v>1154.6099999999999</v>
      </c>
      <c r="N145">
        <v>5</v>
      </c>
      <c r="P145">
        <v>199.6</v>
      </c>
      <c r="Q145">
        <v>1</v>
      </c>
    </row>
    <row r="146" spans="1:17" x14ac:dyDescent="0.25">
      <c r="A146" t="s">
        <v>50</v>
      </c>
      <c r="B146" t="s">
        <v>48</v>
      </c>
      <c r="C146" s="4">
        <v>44400</v>
      </c>
      <c r="D146" t="s">
        <v>18</v>
      </c>
      <c r="E146">
        <v>788</v>
      </c>
      <c r="F146">
        <v>943</v>
      </c>
      <c r="G146">
        <v>2.0699999999999998</v>
      </c>
      <c r="H146">
        <v>2</v>
      </c>
      <c r="I146">
        <v>2</v>
      </c>
    </row>
    <row r="147" spans="1:17" x14ac:dyDescent="0.25">
      <c r="A147" t="s">
        <v>47</v>
      </c>
      <c r="B147" t="s">
        <v>44</v>
      </c>
      <c r="C147" s="4">
        <v>44400</v>
      </c>
      <c r="D147" t="s">
        <v>18</v>
      </c>
      <c r="E147">
        <v>108</v>
      </c>
      <c r="F147">
        <v>139</v>
      </c>
      <c r="G147">
        <v>1.07</v>
      </c>
      <c r="H147">
        <v>1</v>
      </c>
    </row>
    <row r="148" spans="1:17" x14ac:dyDescent="0.25">
      <c r="A148" t="s">
        <v>47</v>
      </c>
      <c r="B148" t="s">
        <v>48</v>
      </c>
      <c r="C148" s="4">
        <v>44400</v>
      </c>
      <c r="D148" t="s">
        <v>18</v>
      </c>
      <c r="E148">
        <v>112</v>
      </c>
      <c r="F148">
        <v>123</v>
      </c>
      <c r="G148">
        <v>0.77</v>
      </c>
      <c r="H148">
        <v>2</v>
      </c>
      <c r="I148">
        <v>1</v>
      </c>
    </row>
    <row r="149" spans="1:17" x14ac:dyDescent="0.25">
      <c r="A149" t="s">
        <v>49</v>
      </c>
      <c r="B149" t="s">
        <v>48</v>
      </c>
      <c r="C149" s="4">
        <v>44400</v>
      </c>
      <c r="D149" t="s">
        <v>18</v>
      </c>
      <c r="E149">
        <v>168</v>
      </c>
      <c r="F149">
        <v>218</v>
      </c>
      <c r="G149">
        <v>1.89</v>
      </c>
      <c r="H149">
        <v>2</v>
      </c>
      <c r="I149">
        <v>2</v>
      </c>
    </row>
    <row r="150" spans="1:17" x14ac:dyDescent="0.25">
      <c r="A150" t="s">
        <v>49</v>
      </c>
      <c r="B150" t="s">
        <v>46</v>
      </c>
      <c r="C150" s="4">
        <v>44400</v>
      </c>
      <c r="D150" t="s">
        <v>18</v>
      </c>
      <c r="E150">
        <v>1</v>
      </c>
      <c r="F150">
        <v>1</v>
      </c>
    </row>
    <row r="151" spans="1:17" x14ac:dyDescent="0.25">
      <c r="A151" t="s">
        <v>50</v>
      </c>
      <c r="B151" t="s">
        <v>46</v>
      </c>
      <c r="C151" s="4">
        <v>44400</v>
      </c>
      <c r="D151" t="s">
        <v>18</v>
      </c>
      <c r="E151">
        <v>4</v>
      </c>
      <c r="F151">
        <v>6</v>
      </c>
      <c r="G151">
        <v>0.02</v>
      </c>
    </row>
    <row r="152" spans="1:17" x14ac:dyDescent="0.25">
      <c r="A152" t="s">
        <v>51</v>
      </c>
      <c r="B152" t="s">
        <v>46</v>
      </c>
      <c r="C152" s="4">
        <v>44400</v>
      </c>
      <c r="D152" t="s">
        <v>18</v>
      </c>
      <c r="E152">
        <v>15</v>
      </c>
      <c r="F152">
        <v>15</v>
      </c>
    </row>
    <row r="153" spans="1:17" x14ac:dyDescent="0.25">
      <c r="A153" t="s">
        <v>47</v>
      </c>
      <c r="B153" t="s">
        <v>46</v>
      </c>
      <c r="C153" s="4">
        <v>44400</v>
      </c>
      <c r="D153" t="s">
        <v>18</v>
      </c>
      <c r="E153">
        <v>3</v>
      </c>
      <c r="F153">
        <v>3</v>
      </c>
      <c r="G153">
        <v>0.01</v>
      </c>
    </row>
    <row r="154" spans="1:17" x14ac:dyDescent="0.25">
      <c r="A154" t="s">
        <v>43</v>
      </c>
      <c r="B154" t="s">
        <v>46</v>
      </c>
      <c r="C154" s="4">
        <v>44400</v>
      </c>
      <c r="D154" t="s">
        <v>18</v>
      </c>
      <c r="E154">
        <v>3</v>
      </c>
      <c r="F154">
        <v>3</v>
      </c>
      <c r="G154">
        <v>0.02</v>
      </c>
    </row>
    <row r="155" spans="1:17" x14ac:dyDescent="0.25">
      <c r="A155" t="s">
        <v>45</v>
      </c>
      <c r="B155" t="s">
        <v>46</v>
      </c>
      <c r="C155" s="4">
        <v>44400</v>
      </c>
      <c r="D155" t="s">
        <v>18</v>
      </c>
      <c r="E155">
        <v>12</v>
      </c>
      <c r="F155">
        <v>12</v>
      </c>
      <c r="G155">
        <v>0.1</v>
      </c>
    </row>
    <row r="156" spans="1:17" x14ac:dyDescent="0.25">
      <c r="A156" t="s">
        <v>50</v>
      </c>
      <c r="B156" t="s">
        <v>44</v>
      </c>
      <c r="C156" s="4">
        <v>44400</v>
      </c>
      <c r="D156" t="s">
        <v>18</v>
      </c>
      <c r="E156">
        <v>1348</v>
      </c>
      <c r="F156">
        <v>1641</v>
      </c>
      <c r="G156">
        <v>3.51</v>
      </c>
      <c r="H156">
        <v>6</v>
      </c>
      <c r="I156">
        <v>3</v>
      </c>
    </row>
    <row r="157" spans="1:17" x14ac:dyDescent="0.25">
      <c r="A157" t="s">
        <v>51</v>
      </c>
      <c r="B157" t="s">
        <v>44</v>
      </c>
      <c r="C157" s="4">
        <v>44400</v>
      </c>
      <c r="D157" t="s">
        <v>18</v>
      </c>
      <c r="E157">
        <v>3840</v>
      </c>
      <c r="F157">
        <v>5474</v>
      </c>
      <c r="G157">
        <v>19.61</v>
      </c>
      <c r="H157">
        <v>27</v>
      </c>
      <c r="I157">
        <v>23</v>
      </c>
      <c r="J157">
        <v>1</v>
      </c>
      <c r="L157">
        <v>15</v>
      </c>
      <c r="M157">
        <v>1377.2</v>
      </c>
      <c r="N157">
        <v>13</v>
      </c>
      <c r="P157">
        <v>79.900000000000006</v>
      </c>
      <c r="Q157">
        <v>1</v>
      </c>
    </row>
    <row r="158" spans="1:17" x14ac:dyDescent="0.25">
      <c r="A158" t="s">
        <v>45</v>
      </c>
      <c r="B158" t="s">
        <v>44</v>
      </c>
      <c r="C158" s="4">
        <v>44400</v>
      </c>
      <c r="D158" t="s">
        <v>18</v>
      </c>
      <c r="E158">
        <v>3616</v>
      </c>
      <c r="F158">
        <v>5356</v>
      </c>
      <c r="G158">
        <v>28.17</v>
      </c>
      <c r="H158">
        <v>46</v>
      </c>
      <c r="I158">
        <v>36</v>
      </c>
      <c r="J158">
        <v>1</v>
      </c>
      <c r="L158">
        <v>29</v>
      </c>
      <c r="M158">
        <v>1895.6</v>
      </c>
      <c r="N158">
        <v>22</v>
      </c>
      <c r="P158">
        <v>89.9</v>
      </c>
      <c r="Q158">
        <v>1</v>
      </c>
    </row>
    <row r="159" spans="1:17" x14ac:dyDescent="0.25">
      <c r="A159" t="s">
        <v>43</v>
      </c>
      <c r="B159" t="s">
        <v>46</v>
      </c>
      <c r="C159" s="4">
        <v>44399</v>
      </c>
      <c r="D159" t="s">
        <v>18</v>
      </c>
      <c r="E159">
        <v>2</v>
      </c>
      <c r="F159">
        <v>2</v>
      </c>
      <c r="G159">
        <v>0.02</v>
      </c>
    </row>
    <row r="160" spans="1:17" x14ac:dyDescent="0.25">
      <c r="A160" t="s">
        <v>47</v>
      </c>
      <c r="B160" t="s">
        <v>46</v>
      </c>
      <c r="C160" s="4">
        <v>44399</v>
      </c>
      <c r="D160" t="s">
        <v>18</v>
      </c>
      <c r="F160">
        <v>1</v>
      </c>
      <c r="G160">
        <v>0.01</v>
      </c>
    </row>
    <row r="161" spans="1:17" x14ac:dyDescent="0.25">
      <c r="A161" t="s">
        <v>50</v>
      </c>
      <c r="B161" t="s">
        <v>46</v>
      </c>
      <c r="C161" s="4">
        <v>44399</v>
      </c>
      <c r="D161" t="s">
        <v>18</v>
      </c>
      <c r="F161">
        <v>5</v>
      </c>
    </row>
    <row r="162" spans="1:17" x14ac:dyDescent="0.25">
      <c r="A162" t="s">
        <v>43</v>
      </c>
      <c r="B162" t="s">
        <v>48</v>
      </c>
      <c r="C162" s="4">
        <v>44399</v>
      </c>
      <c r="D162" t="s">
        <v>18</v>
      </c>
      <c r="E162">
        <v>552</v>
      </c>
      <c r="F162">
        <v>684</v>
      </c>
      <c r="G162">
        <v>4.92</v>
      </c>
      <c r="H162">
        <v>11</v>
      </c>
      <c r="I162">
        <v>10</v>
      </c>
    </row>
    <row r="163" spans="1:17" x14ac:dyDescent="0.25">
      <c r="A163" t="s">
        <v>50</v>
      </c>
      <c r="B163" t="s">
        <v>44</v>
      </c>
      <c r="C163" s="4">
        <v>44399</v>
      </c>
      <c r="D163" t="s">
        <v>18</v>
      </c>
      <c r="E163">
        <v>1260</v>
      </c>
      <c r="F163">
        <v>1549</v>
      </c>
      <c r="G163">
        <v>3.34</v>
      </c>
      <c r="H163">
        <v>6</v>
      </c>
      <c r="I163">
        <v>6</v>
      </c>
      <c r="J163">
        <v>1</v>
      </c>
      <c r="L163">
        <v>7</v>
      </c>
      <c r="M163">
        <v>628.5</v>
      </c>
      <c r="N163">
        <v>7</v>
      </c>
      <c r="P163">
        <v>79.8</v>
      </c>
      <c r="Q163">
        <v>1</v>
      </c>
    </row>
    <row r="164" spans="1:17" x14ac:dyDescent="0.25">
      <c r="A164" t="s">
        <v>45</v>
      </c>
      <c r="B164" t="s">
        <v>44</v>
      </c>
      <c r="C164" s="4">
        <v>44399</v>
      </c>
      <c r="D164" t="s">
        <v>18</v>
      </c>
      <c r="E164">
        <v>4268</v>
      </c>
      <c r="F164">
        <v>5775</v>
      </c>
      <c r="G164">
        <v>29.38</v>
      </c>
      <c r="H164">
        <v>38</v>
      </c>
      <c r="I164">
        <v>32</v>
      </c>
      <c r="J164">
        <v>1</v>
      </c>
      <c r="L164">
        <v>5</v>
      </c>
      <c r="M164">
        <v>408.9</v>
      </c>
      <c r="N164">
        <v>3</v>
      </c>
      <c r="P164">
        <v>192.31</v>
      </c>
      <c r="Q164">
        <v>1</v>
      </c>
    </row>
    <row r="165" spans="1:17" x14ac:dyDescent="0.25">
      <c r="A165" t="s">
        <v>43</v>
      </c>
      <c r="B165" t="s">
        <v>44</v>
      </c>
      <c r="C165" s="4">
        <v>44399</v>
      </c>
      <c r="D165" t="s">
        <v>18</v>
      </c>
      <c r="E165">
        <v>1488</v>
      </c>
      <c r="F165">
        <v>1899</v>
      </c>
      <c r="G165">
        <v>13.64</v>
      </c>
      <c r="H165">
        <v>30</v>
      </c>
      <c r="I165">
        <v>25</v>
      </c>
      <c r="L165">
        <v>9</v>
      </c>
      <c r="M165">
        <v>1286.3</v>
      </c>
      <c r="N165">
        <v>6</v>
      </c>
    </row>
    <row r="166" spans="1:17" x14ac:dyDescent="0.25">
      <c r="A166" t="s">
        <v>45</v>
      </c>
      <c r="B166" t="s">
        <v>48</v>
      </c>
      <c r="C166" s="4">
        <v>44399</v>
      </c>
      <c r="D166" t="s">
        <v>18</v>
      </c>
      <c r="E166">
        <v>1848</v>
      </c>
      <c r="F166">
        <v>2423</v>
      </c>
      <c r="G166">
        <v>10.94</v>
      </c>
      <c r="H166">
        <v>20</v>
      </c>
      <c r="I166">
        <v>18</v>
      </c>
    </row>
    <row r="167" spans="1:17" x14ac:dyDescent="0.25">
      <c r="A167" t="s">
        <v>51</v>
      </c>
      <c r="B167" t="s">
        <v>44</v>
      </c>
      <c r="C167" s="4">
        <v>44399</v>
      </c>
      <c r="D167" t="s">
        <v>18</v>
      </c>
      <c r="E167">
        <v>4440</v>
      </c>
      <c r="F167">
        <v>5846</v>
      </c>
      <c r="G167">
        <v>17.97</v>
      </c>
      <c r="H167">
        <v>22</v>
      </c>
      <c r="I167">
        <v>16</v>
      </c>
      <c r="L167">
        <v>4</v>
      </c>
      <c r="M167">
        <v>339.4</v>
      </c>
      <c r="N167">
        <v>3</v>
      </c>
    </row>
    <row r="168" spans="1:17" x14ac:dyDescent="0.25">
      <c r="A168" t="s">
        <v>47</v>
      </c>
      <c r="B168" t="s">
        <v>44</v>
      </c>
      <c r="C168" s="4">
        <v>44399</v>
      </c>
      <c r="D168" t="s">
        <v>18</v>
      </c>
      <c r="E168">
        <v>108</v>
      </c>
      <c r="F168">
        <v>149</v>
      </c>
      <c r="G168">
        <v>1.61</v>
      </c>
      <c r="H168">
        <v>2</v>
      </c>
      <c r="I168">
        <v>3</v>
      </c>
    </row>
    <row r="169" spans="1:17" x14ac:dyDescent="0.25">
      <c r="A169" t="s">
        <v>51</v>
      </c>
      <c r="B169" t="s">
        <v>46</v>
      </c>
      <c r="C169" s="4">
        <v>44399</v>
      </c>
      <c r="D169" t="s">
        <v>18</v>
      </c>
      <c r="E169">
        <v>11</v>
      </c>
      <c r="F169">
        <v>11</v>
      </c>
      <c r="G169">
        <v>7.0000000000000007E-2</v>
      </c>
    </row>
    <row r="170" spans="1:17" x14ac:dyDescent="0.25">
      <c r="A170" t="s">
        <v>45</v>
      </c>
      <c r="B170" t="s">
        <v>46</v>
      </c>
      <c r="C170" s="4">
        <v>44399</v>
      </c>
      <c r="D170" t="s">
        <v>18</v>
      </c>
      <c r="E170">
        <v>8</v>
      </c>
      <c r="F170">
        <v>12</v>
      </c>
      <c r="G170">
        <v>0.04</v>
      </c>
      <c r="H170">
        <v>1</v>
      </c>
      <c r="I170">
        <v>1</v>
      </c>
    </row>
    <row r="171" spans="1:17" x14ac:dyDescent="0.25">
      <c r="A171" t="s">
        <v>49</v>
      </c>
      <c r="B171" t="s">
        <v>48</v>
      </c>
      <c r="C171" s="4">
        <v>44399</v>
      </c>
      <c r="D171" t="s">
        <v>18</v>
      </c>
      <c r="E171">
        <v>120</v>
      </c>
      <c r="F171">
        <v>147</v>
      </c>
      <c r="G171">
        <v>1.1599999999999999</v>
      </c>
      <c r="H171">
        <v>5</v>
      </c>
      <c r="I171">
        <v>4</v>
      </c>
      <c r="J171">
        <v>1</v>
      </c>
      <c r="L171">
        <v>8</v>
      </c>
      <c r="M171">
        <v>797.8</v>
      </c>
      <c r="N171">
        <v>4</v>
      </c>
      <c r="P171">
        <v>109.7</v>
      </c>
      <c r="Q171">
        <v>1</v>
      </c>
    </row>
    <row r="172" spans="1:17" x14ac:dyDescent="0.25">
      <c r="A172" t="s">
        <v>47</v>
      </c>
      <c r="B172" t="s">
        <v>48</v>
      </c>
      <c r="C172" s="4">
        <v>44399</v>
      </c>
      <c r="D172" t="s">
        <v>18</v>
      </c>
      <c r="E172">
        <v>48</v>
      </c>
      <c r="F172">
        <v>50</v>
      </c>
      <c r="G172">
        <v>0.24</v>
      </c>
      <c r="H172">
        <v>2</v>
      </c>
      <c r="I172">
        <v>1</v>
      </c>
    </row>
    <row r="173" spans="1:17" x14ac:dyDescent="0.25">
      <c r="A173" t="s">
        <v>49</v>
      </c>
      <c r="B173" t="s">
        <v>44</v>
      </c>
      <c r="C173" s="4">
        <v>44399</v>
      </c>
      <c r="D173" t="s">
        <v>18</v>
      </c>
      <c r="E173">
        <v>340</v>
      </c>
      <c r="F173">
        <v>453</v>
      </c>
      <c r="G173">
        <v>4.05</v>
      </c>
      <c r="H173">
        <v>11</v>
      </c>
      <c r="I173">
        <v>5</v>
      </c>
    </row>
    <row r="174" spans="1:17" x14ac:dyDescent="0.25">
      <c r="A174" t="s">
        <v>50</v>
      </c>
      <c r="B174" t="s">
        <v>48</v>
      </c>
      <c r="C174" s="4">
        <v>44399</v>
      </c>
      <c r="D174" t="s">
        <v>18</v>
      </c>
      <c r="E174">
        <v>336</v>
      </c>
      <c r="F174">
        <v>558</v>
      </c>
      <c r="G174">
        <v>1.45</v>
      </c>
      <c r="H174">
        <v>2</v>
      </c>
      <c r="I174">
        <v>1</v>
      </c>
      <c r="L174">
        <v>4</v>
      </c>
      <c r="M174">
        <v>279.39999999999998</v>
      </c>
      <c r="N174">
        <v>2</v>
      </c>
    </row>
    <row r="175" spans="1:17" x14ac:dyDescent="0.25">
      <c r="A175" t="s">
        <v>51</v>
      </c>
      <c r="B175" t="s">
        <v>48</v>
      </c>
      <c r="C175" s="4">
        <v>44399</v>
      </c>
      <c r="D175" t="s">
        <v>18</v>
      </c>
      <c r="E175">
        <v>2012</v>
      </c>
      <c r="F175">
        <v>2564</v>
      </c>
      <c r="G175">
        <v>7.87</v>
      </c>
      <c r="H175">
        <v>13</v>
      </c>
      <c r="I175">
        <v>9</v>
      </c>
      <c r="L175">
        <v>2</v>
      </c>
      <c r="M175">
        <v>89.7</v>
      </c>
      <c r="N175">
        <v>1</v>
      </c>
    </row>
    <row r="176" spans="1:17" x14ac:dyDescent="0.25">
      <c r="A176" t="s">
        <v>50</v>
      </c>
      <c r="B176" t="s">
        <v>46</v>
      </c>
      <c r="C176" s="4">
        <v>44398</v>
      </c>
      <c r="D176" t="s">
        <v>18</v>
      </c>
      <c r="F176">
        <v>4</v>
      </c>
      <c r="G176">
        <v>0.01</v>
      </c>
    </row>
    <row r="177" spans="1:17" x14ac:dyDescent="0.25">
      <c r="A177" t="s">
        <v>49</v>
      </c>
      <c r="B177" t="s">
        <v>46</v>
      </c>
      <c r="C177" s="4">
        <v>44398</v>
      </c>
      <c r="D177" t="s">
        <v>18</v>
      </c>
      <c r="F177">
        <v>1</v>
      </c>
      <c r="G177">
        <v>0.01</v>
      </c>
    </row>
    <row r="178" spans="1:17" x14ac:dyDescent="0.25">
      <c r="A178" t="s">
        <v>51</v>
      </c>
      <c r="B178" t="s">
        <v>48</v>
      </c>
      <c r="C178" s="4">
        <v>44398</v>
      </c>
      <c r="D178" t="s">
        <v>18</v>
      </c>
      <c r="E178">
        <v>2336</v>
      </c>
      <c r="F178">
        <v>3022</v>
      </c>
      <c r="G178">
        <v>9.5500000000000007</v>
      </c>
      <c r="H178">
        <v>18</v>
      </c>
      <c r="I178">
        <v>15</v>
      </c>
    </row>
    <row r="179" spans="1:17" x14ac:dyDescent="0.25">
      <c r="A179" t="s">
        <v>50</v>
      </c>
      <c r="B179" t="s">
        <v>44</v>
      </c>
      <c r="C179" s="4">
        <v>44398</v>
      </c>
      <c r="D179" t="s">
        <v>18</v>
      </c>
      <c r="E179">
        <v>1192</v>
      </c>
      <c r="F179">
        <v>1491</v>
      </c>
      <c r="G179">
        <v>3.04</v>
      </c>
      <c r="H179">
        <v>4</v>
      </c>
      <c r="I179">
        <v>2</v>
      </c>
      <c r="L179">
        <v>4</v>
      </c>
      <c r="M179">
        <v>259.2</v>
      </c>
      <c r="N179">
        <v>1</v>
      </c>
    </row>
    <row r="180" spans="1:17" x14ac:dyDescent="0.25">
      <c r="A180" t="s">
        <v>45</v>
      </c>
      <c r="B180" t="s">
        <v>48</v>
      </c>
      <c r="C180" s="4">
        <v>44398</v>
      </c>
      <c r="D180" t="s">
        <v>18</v>
      </c>
      <c r="E180">
        <v>2300</v>
      </c>
      <c r="F180">
        <v>2844</v>
      </c>
      <c r="G180">
        <v>13.78</v>
      </c>
      <c r="H180">
        <v>24</v>
      </c>
      <c r="I180">
        <v>16</v>
      </c>
      <c r="L180">
        <v>4</v>
      </c>
      <c r="M180">
        <v>659.1</v>
      </c>
      <c r="N180">
        <v>3</v>
      </c>
    </row>
    <row r="181" spans="1:17" x14ac:dyDescent="0.25">
      <c r="A181" t="s">
        <v>45</v>
      </c>
      <c r="B181" t="s">
        <v>44</v>
      </c>
      <c r="C181" s="4">
        <v>44398</v>
      </c>
      <c r="D181" t="s">
        <v>18</v>
      </c>
      <c r="E181">
        <v>4036</v>
      </c>
      <c r="F181">
        <v>5142</v>
      </c>
      <c r="G181">
        <v>26.79</v>
      </c>
      <c r="H181">
        <v>53</v>
      </c>
      <c r="I181">
        <v>41</v>
      </c>
      <c r="J181">
        <v>2</v>
      </c>
      <c r="L181">
        <v>12</v>
      </c>
      <c r="M181">
        <v>498.5</v>
      </c>
      <c r="N181">
        <v>10</v>
      </c>
      <c r="P181">
        <v>279.2</v>
      </c>
      <c r="Q181">
        <v>2</v>
      </c>
    </row>
    <row r="182" spans="1:17" x14ac:dyDescent="0.25">
      <c r="A182" t="s">
        <v>51</v>
      </c>
      <c r="B182" t="s">
        <v>44</v>
      </c>
      <c r="C182" s="4">
        <v>44398</v>
      </c>
      <c r="D182" t="s">
        <v>18</v>
      </c>
      <c r="E182">
        <v>3820</v>
      </c>
      <c r="F182">
        <v>5103</v>
      </c>
      <c r="G182">
        <v>17.39</v>
      </c>
      <c r="H182">
        <v>27</v>
      </c>
      <c r="I182">
        <v>23</v>
      </c>
      <c r="J182">
        <v>1</v>
      </c>
      <c r="L182">
        <v>19</v>
      </c>
      <c r="M182">
        <v>2024.9</v>
      </c>
      <c r="N182">
        <v>10</v>
      </c>
      <c r="P182">
        <v>29.9</v>
      </c>
      <c r="Q182">
        <v>1</v>
      </c>
    </row>
    <row r="183" spans="1:17" x14ac:dyDescent="0.25">
      <c r="A183" t="s">
        <v>43</v>
      </c>
      <c r="B183" t="s">
        <v>48</v>
      </c>
      <c r="C183" s="4">
        <v>44398</v>
      </c>
      <c r="D183" t="s">
        <v>18</v>
      </c>
      <c r="E183">
        <v>600</v>
      </c>
      <c r="F183">
        <v>711</v>
      </c>
      <c r="G183">
        <v>5.77</v>
      </c>
      <c r="H183">
        <v>9</v>
      </c>
      <c r="I183">
        <v>7</v>
      </c>
    </row>
    <row r="184" spans="1:17" x14ac:dyDescent="0.25">
      <c r="A184" t="s">
        <v>49</v>
      </c>
      <c r="B184" t="s">
        <v>48</v>
      </c>
      <c r="C184" s="4">
        <v>44398</v>
      </c>
      <c r="D184" t="s">
        <v>18</v>
      </c>
      <c r="E184">
        <v>143</v>
      </c>
      <c r="F184">
        <v>143</v>
      </c>
      <c r="G184">
        <v>1.05</v>
      </c>
      <c r="H184">
        <v>1</v>
      </c>
      <c r="I184">
        <v>1</v>
      </c>
    </row>
    <row r="185" spans="1:17" x14ac:dyDescent="0.25">
      <c r="A185" t="s">
        <v>49</v>
      </c>
      <c r="B185" t="s">
        <v>44</v>
      </c>
      <c r="C185" s="4">
        <v>44398</v>
      </c>
      <c r="D185" t="s">
        <v>18</v>
      </c>
      <c r="E185">
        <v>292</v>
      </c>
      <c r="F185">
        <v>358</v>
      </c>
      <c r="G185">
        <v>3.06</v>
      </c>
      <c r="H185">
        <v>5</v>
      </c>
      <c r="I185">
        <v>5</v>
      </c>
    </row>
    <row r="186" spans="1:17" x14ac:dyDescent="0.25">
      <c r="A186" t="s">
        <v>43</v>
      </c>
      <c r="B186" t="s">
        <v>44</v>
      </c>
      <c r="C186" s="4">
        <v>44398</v>
      </c>
      <c r="D186" t="s">
        <v>18</v>
      </c>
      <c r="E186">
        <v>1220</v>
      </c>
      <c r="F186">
        <v>1571</v>
      </c>
      <c r="G186">
        <v>11.44</v>
      </c>
      <c r="H186">
        <v>17</v>
      </c>
      <c r="I186">
        <v>15</v>
      </c>
    </row>
    <row r="187" spans="1:17" x14ac:dyDescent="0.25">
      <c r="A187" t="s">
        <v>47</v>
      </c>
      <c r="B187" t="s">
        <v>48</v>
      </c>
      <c r="C187" s="4">
        <v>44398</v>
      </c>
      <c r="D187" t="s">
        <v>18</v>
      </c>
      <c r="E187">
        <v>64</v>
      </c>
      <c r="F187">
        <v>75</v>
      </c>
      <c r="G187">
        <v>0.37</v>
      </c>
      <c r="H187">
        <v>1</v>
      </c>
      <c r="I187">
        <v>1</v>
      </c>
    </row>
    <row r="188" spans="1:17" x14ac:dyDescent="0.25">
      <c r="A188" t="s">
        <v>50</v>
      </c>
      <c r="B188" t="s">
        <v>48</v>
      </c>
      <c r="C188" s="4">
        <v>44398</v>
      </c>
      <c r="D188" t="s">
        <v>18</v>
      </c>
      <c r="E188">
        <v>424</v>
      </c>
      <c r="F188">
        <v>615</v>
      </c>
      <c r="G188">
        <v>1.58</v>
      </c>
      <c r="H188">
        <v>5</v>
      </c>
      <c r="I188">
        <v>2</v>
      </c>
    </row>
    <row r="189" spans="1:17" x14ac:dyDescent="0.25">
      <c r="A189" t="s">
        <v>43</v>
      </c>
      <c r="B189" t="s">
        <v>46</v>
      </c>
      <c r="C189" s="4">
        <v>44398</v>
      </c>
      <c r="D189" t="s">
        <v>18</v>
      </c>
      <c r="E189">
        <v>2</v>
      </c>
      <c r="F189">
        <v>2</v>
      </c>
      <c r="G189">
        <v>0.02</v>
      </c>
    </row>
    <row r="190" spans="1:17" x14ac:dyDescent="0.25">
      <c r="A190" t="s">
        <v>51</v>
      </c>
      <c r="B190" t="s">
        <v>46</v>
      </c>
      <c r="C190" s="4">
        <v>44398</v>
      </c>
      <c r="D190" t="s">
        <v>18</v>
      </c>
      <c r="E190">
        <v>7</v>
      </c>
      <c r="F190">
        <v>7</v>
      </c>
      <c r="G190">
        <v>0.01</v>
      </c>
    </row>
    <row r="191" spans="1:17" x14ac:dyDescent="0.25">
      <c r="A191" t="s">
        <v>45</v>
      </c>
      <c r="B191" t="s">
        <v>46</v>
      </c>
      <c r="C191" s="4">
        <v>44398</v>
      </c>
      <c r="D191" t="s">
        <v>18</v>
      </c>
      <c r="E191">
        <v>8</v>
      </c>
      <c r="F191">
        <v>8</v>
      </c>
      <c r="G191">
        <v>0.04</v>
      </c>
    </row>
    <row r="192" spans="1:17" x14ac:dyDescent="0.25">
      <c r="A192" t="s">
        <v>47</v>
      </c>
      <c r="B192" t="s">
        <v>46</v>
      </c>
      <c r="C192" s="4">
        <v>44398</v>
      </c>
      <c r="D192" t="s">
        <v>18</v>
      </c>
      <c r="E192">
        <v>4</v>
      </c>
      <c r="F192">
        <v>4</v>
      </c>
      <c r="G192">
        <v>0.01</v>
      </c>
    </row>
    <row r="193" spans="1:17" x14ac:dyDescent="0.25">
      <c r="A193" t="s">
        <v>47</v>
      </c>
      <c r="B193" t="s">
        <v>44</v>
      </c>
      <c r="C193" s="4">
        <v>44398</v>
      </c>
      <c r="D193" t="s">
        <v>18</v>
      </c>
      <c r="E193">
        <v>125</v>
      </c>
      <c r="F193">
        <v>125</v>
      </c>
      <c r="G193">
        <v>0.76</v>
      </c>
      <c r="H193">
        <v>4</v>
      </c>
      <c r="I193">
        <v>2</v>
      </c>
    </row>
    <row r="194" spans="1:17" x14ac:dyDescent="0.25">
      <c r="A194" t="s">
        <v>50</v>
      </c>
      <c r="B194" t="s">
        <v>46</v>
      </c>
      <c r="C194" s="4">
        <v>44397</v>
      </c>
      <c r="D194" t="s">
        <v>18</v>
      </c>
      <c r="E194">
        <v>4</v>
      </c>
      <c r="F194">
        <v>5</v>
      </c>
    </row>
    <row r="195" spans="1:17" x14ac:dyDescent="0.25">
      <c r="A195" t="s">
        <v>45</v>
      </c>
      <c r="B195" t="s">
        <v>46</v>
      </c>
      <c r="C195" s="4">
        <v>44397</v>
      </c>
      <c r="D195" t="s">
        <v>18</v>
      </c>
      <c r="F195">
        <v>6</v>
      </c>
      <c r="G195">
        <v>0.03</v>
      </c>
    </row>
    <row r="196" spans="1:17" x14ac:dyDescent="0.25">
      <c r="A196" t="s">
        <v>51</v>
      </c>
      <c r="B196" t="s">
        <v>46</v>
      </c>
      <c r="C196" s="4">
        <v>44397</v>
      </c>
      <c r="D196" t="s">
        <v>18</v>
      </c>
      <c r="E196">
        <v>2</v>
      </c>
      <c r="F196">
        <v>2</v>
      </c>
      <c r="G196">
        <v>0.01</v>
      </c>
    </row>
    <row r="197" spans="1:17" x14ac:dyDescent="0.25">
      <c r="A197" t="s">
        <v>45</v>
      </c>
      <c r="B197" t="s">
        <v>44</v>
      </c>
      <c r="C197" s="4">
        <v>44397</v>
      </c>
      <c r="D197" t="s">
        <v>18</v>
      </c>
      <c r="E197">
        <v>4832</v>
      </c>
      <c r="F197">
        <v>6541</v>
      </c>
      <c r="G197">
        <v>38.18</v>
      </c>
      <c r="H197">
        <v>67</v>
      </c>
      <c r="I197">
        <v>50</v>
      </c>
      <c r="J197">
        <v>4</v>
      </c>
      <c r="L197">
        <v>29</v>
      </c>
      <c r="M197">
        <v>2979.1</v>
      </c>
      <c r="N197">
        <v>18</v>
      </c>
      <c r="P197">
        <v>786.7</v>
      </c>
      <c r="Q197">
        <v>4</v>
      </c>
    </row>
    <row r="198" spans="1:17" x14ac:dyDescent="0.25">
      <c r="A198" t="s">
        <v>50</v>
      </c>
      <c r="B198" t="s">
        <v>44</v>
      </c>
      <c r="C198" s="4">
        <v>44397</v>
      </c>
      <c r="D198" t="s">
        <v>18</v>
      </c>
      <c r="E198">
        <v>2060</v>
      </c>
      <c r="F198">
        <v>2394</v>
      </c>
      <c r="G198">
        <v>4.54</v>
      </c>
      <c r="H198">
        <v>7</v>
      </c>
      <c r="I198">
        <v>5</v>
      </c>
      <c r="J198">
        <v>1</v>
      </c>
      <c r="L198">
        <v>5</v>
      </c>
      <c r="M198">
        <v>319.10000000000002</v>
      </c>
      <c r="N198">
        <v>2</v>
      </c>
      <c r="P198">
        <v>109.8</v>
      </c>
      <c r="Q198">
        <v>1</v>
      </c>
    </row>
    <row r="199" spans="1:17" x14ac:dyDescent="0.25">
      <c r="A199" t="s">
        <v>50</v>
      </c>
      <c r="B199" t="s">
        <v>48</v>
      </c>
      <c r="C199" s="4">
        <v>44397</v>
      </c>
      <c r="D199" t="s">
        <v>18</v>
      </c>
      <c r="E199">
        <v>214</v>
      </c>
      <c r="F199">
        <v>214</v>
      </c>
      <c r="G199">
        <v>0.68</v>
      </c>
      <c r="H199">
        <v>1</v>
      </c>
      <c r="I199">
        <v>1</v>
      </c>
    </row>
    <row r="200" spans="1:17" x14ac:dyDescent="0.25">
      <c r="A200" t="s">
        <v>51</v>
      </c>
      <c r="B200" t="s">
        <v>44</v>
      </c>
      <c r="C200" s="4">
        <v>44397</v>
      </c>
      <c r="D200" t="s">
        <v>18</v>
      </c>
      <c r="E200">
        <v>5660</v>
      </c>
      <c r="F200">
        <v>7221</v>
      </c>
      <c r="G200">
        <v>25.93</v>
      </c>
      <c r="H200">
        <v>48</v>
      </c>
      <c r="I200">
        <v>40</v>
      </c>
      <c r="J200">
        <v>2</v>
      </c>
      <c r="L200">
        <v>31</v>
      </c>
      <c r="M200">
        <v>6606.71</v>
      </c>
      <c r="N200">
        <v>18</v>
      </c>
      <c r="P200">
        <v>587.79999999999995</v>
      </c>
      <c r="Q200">
        <v>2</v>
      </c>
    </row>
    <row r="201" spans="1:17" x14ac:dyDescent="0.25">
      <c r="A201" t="s">
        <v>43</v>
      </c>
      <c r="B201" t="s">
        <v>48</v>
      </c>
      <c r="C201" s="4">
        <v>44397</v>
      </c>
      <c r="D201" t="s">
        <v>18</v>
      </c>
      <c r="E201">
        <v>236</v>
      </c>
      <c r="F201">
        <v>257</v>
      </c>
      <c r="G201">
        <v>2.29</v>
      </c>
      <c r="H201">
        <v>3</v>
      </c>
      <c r="I201">
        <v>1</v>
      </c>
    </row>
    <row r="202" spans="1:17" x14ac:dyDescent="0.25">
      <c r="A202" t="s">
        <v>45</v>
      </c>
      <c r="B202" t="s">
        <v>48</v>
      </c>
      <c r="C202" s="4">
        <v>44397</v>
      </c>
      <c r="D202" t="s">
        <v>18</v>
      </c>
      <c r="E202">
        <v>792</v>
      </c>
      <c r="F202">
        <v>855</v>
      </c>
      <c r="G202">
        <v>4.74</v>
      </c>
      <c r="H202">
        <v>5</v>
      </c>
      <c r="I202">
        <v>4</v>
      </c>
    </row>
    <row r="203" spans="1:17" x14ac:dyDescent="0.25">
      <c r="A203" t="s">
        <v>43</v>
      </c>
      <c r="B203" t="s">
        <v>44</v>
      </c>
      <c r="C203" s="4">
        <v>44397</v>
      </c>
      <c r="D203" t="s">
        <v>18</v>
      </c>
      <c r="E203">
        <v>1292</v>
      </c>
      <c r="F203">
        <v>1688</v>
      </c>
      <c r="G203">
        <v>15.16</v>
      </c>
      <c r="H203">
        <v>21</v>
      </c>
      <c r="I203">
        <v>20</v>
      </c>
      <c r="J203">
        <v>1</v>
      </c>
      <c r="L203">
        <v>6</v>
      </c>
      <c r="M203">
        <v>329.1</v>
      </c>
      <c r="N203">
        <v>5</v>
      </c>
      <c r="P203">
        <v>59.9</v>
      </c>
      <c r="Q203">
        <v>1</v>
      </c>
    </row>
    <row r="204" spans="1:17" x14ac:dyDescent="0.25">
      <c r="A204" t="s">
        <v>51</v>
      </c>
      <c r="B204" t="s">
        <v>48</v>
      </c>
      <c r="C204" s="4">
        <v>44397</v>
      </c>
      <c r="D204" t="s">
        <v>18</v>
      </c>
      <c r="E204">
        <v>808</v>
      </c>
      <c r="F204">
        <v>924</v>
      </c>
      <c r="G204">
        <v>3.7</v>
      </c>
      <c r="H204">
        <v>5</v>
      </c>
      <c r="I204">
        <v>3</v>
      </c>
      <c r="J204">
        <v>2</v>
      </c>
      <c r="L204">
        <v>7</v>
      </c>
      <c r="M204">
        <v>818</v>
      </c>
      <c r="N204">
        <v>4</v>
      </c>
      <c r="P204">
        <v>239.11</v>
      </c>
      <c r="Q204">
        <v>2</v>
      </c>
    </row>
    <row r="205" spans="1:17" x14ac:dyDescent="0.25">
      <c r="A205" t="s">
        <v>47</v>
      </c>
      <c r="B205" t="s">
        <v>44</v>
      </c>
      <c r="C205" s="4">
        <v>44397</v>
      </c>
      <c r="D205" t="s">
        <v>18</v>
      </c>
      <c r="E205">
        <v>96</v>
      </c>
      <c r="F205">
        <v>106</v>
      </c>
      <c r="G205">
        <v>0.37</v>
      </c>
      <c r="H205">
        <v>2</v>
      </c>
      <c r="I205">
        <v>1</v>
      </c>
    </row>
    <row r="206" spans="1:17" x14ac:dyDescent="0.25">
      <c r="A206" t="s">
        <v>49</v>
      </c>
      <c r="B206" t="s">
        <v>44</v>
      </c>
      <c r="C206" s="4">
        <v>44397</v>
      </c>
      <c r="D206" t="s">
        <v>18</v>
      </c>
      <c r="E206">
        <v>192</v>
      </c>
      <c r="F206">
        <v>300</v>
      </c>
      <c r="G206">
        <v>3.04</v>
      </c>
      <c r="H206">
        <v>7</v>
      </c>
      <c r="I206">
        <v>5</v>
      </c>
      <c r="L206">
        <v>16</v>
      </c>
      <c r="M206">
        <v>5918.8</v>
      </c>
      <c r="N206">
        <v>4</v>
      </c>
    </row>
    <row r="207" spans="1:17" x14ac:dyDescent="0.25">
      <c r="A207" t="s">
        <v>47</v>
      </c>
      <c r="B207" t="s">
        <v>48</v>
      </c>
      <c r="C207" s="4">
        <v>44397</v>
      </c>
      <c r="D207" t="s">
        <v>18</v>
      </c>
      <c r="E207">
        <v>12</v>
      </c>
      <c r="F207">
        <v>23</v>
      </c>
      <c r="G207">
        <v>0.1</v>
      </c>
    </row>
    <row r="208" spans="1:17" x14ac:dyDescent="0.25">
      <c r="A208" t="s">
        <v>49</v>
      </c>
      <c r="B208" t="s">
        <v>48</v>
      </c>
      <c r="C208" s="4">
        <v>44397</v>
      </c>
      <c r="D208" t="s">
        <v>18</v>
      </c>
      <c r="E208">
        <v>56</v>
      </c>
      <c r="F208">
        <v>57</v>
      </c>
      <c r="G208">
        <v>0.66</v>
      </c>
    </row>
    <row r="209" spans="1:17" x14ac:dyDescent="0.25">
      <c r="A209" t="s">
        <v>50</v>
      </c>
      <c r="B209" t="s">
        <v>48</v>
      </c>
      <c r="C209" s="4">
        <v>44396</v>
      </c>
      <c r="D209" t="s">
        <v>18</v>
      </c>
      <c r="E209">
        <v>204</v>
      </c>
      <c r="F209">
        <v>268</v>
      </c>
      <c r="G209">
        <v>0.68</v>
      </c>
      <c r="H209">
        <v>1</v>
      </c>
      <c r="I209">
        <v>1</v>
      </c>
    </row>
    <row r="210" spans="1:17" x14ac:dyDescent="0.25">
      <c r="A210" t="s">
        <v>45</v>
      </c>
      <c r="B210" t="s">
        <v>44</v>
      </c>
      <c r="C210" s="4">
        <v>44396</v>
      </c>
      <c r="D210" t="s">
        <v>18</v>
      </c>
      <c r="E210">
        <v>5572</v>
      </c>
      <c r="F210">
        <v>8206</v>
      </c>
      <c r="G210">
        <v>44.96</v>
      </c>
      <c r="H210">
        <v>95</v>
      </c>
      <c r="I210">
        <v>77</v>
      </c>
      <c r="J210">
        <v>6</v>
      </c>
      <c r="L210">
        <v>47</v>
      </c>
      <c r="M210">
        <v>5194.2</v>
      </c>
      <c r="N210">
        <v>28</v>
      </c>
      <c r="P210">
        <v>548.6</v>
      </c>
      <c r="Q210">
        <v>6</v>
      </c>
    </row>
    <row r="211" spans="1:17" x14ac:dyDescent="0.25">
      <c r="A211" t="s">
        <v>49</v>
      </c>
      <c r="B211" t="s">
        <v>44</v>
      </c>
      <c r="C211" s="4">
        <v>44396</v>
      </c>
      <c r="D211" t="s">
        <v>18</v>
      </c>
      <c r="E211">
        <v>308</v>
      </c>
      <c r="F211">
        <v>479</v>
      </c>
      <c r="G211">
        <v>5.39</v>
      </c>
      <c r="H211">
        <v>8</v>
      </c>
      <c r="I211">
        <v>6</v>
      </c>
      <c r="L211">
        <v>6</v>
      </c>
      <c r="M211">
        <v>428.7</v>
      </c>
      <c r="N211">
        <v>5</v>
      </c>
    </row>
    <row r="212" spans="1:17" x14ac:dyDescent="0.25">
      <c r="A212" t="s">
        <v>43</v>
      </c>
      <c r="B212" t="s">
        <v>44</v>
      </c>
      <c r="C212" s="4">
        <v>44396</v>
      </c>
      <c r="D212" t="s">
        <v>18</v>
      </c>
      <c r="E212">
        <v>1608</v>
      </c>
      <c r="F212">
        <v>2250</v>
      </c>
      <c r="G212">
        <v>18.239999999999998</v>
      </c>
      <c r="H212">
        <v>47</v>
      </c>
      <c r="I212">
        <v>36</v>
      </c>
      <c r="L212">
        <v>13</v>
      </c>
      <c r="M212">
        <v>3092.2</v>
      </c>
      <c r="N212">
        <v>8</v>
      </c>
    </row>
    <row r="213" spans="1:17" x14ac:dyDescent="0.25">
      <c r="A213" t="s">
        <v>50</v>
      </c>
      <c r="B213" t="s">
        <v>44</v>
      </c>
      <c r="C213" s="4">
        <v>44396</v>
      </c>
      <c r="D213" t="s">
        <v>18</v>
      </c>
      <c r="E213">
        <v>2436</v>
      </c>
      <c r="F213">
        <v>2814</v>
      </c>
      <c r="G213">
        <v>4.6100000000000003</v>
      </c>
      <c r="H213">
        <v>8</v>
      </c>
      <c r="I213">
        <v>6</v>
      </c>
      <c r="L213">
        <v>1</v>
      </c>
      <c r="M213">
        <v>39.9</v>
      </c>
      <c r="N213">
        <v>1</v>
      </c>
    </row>
    <row r="214" spans="1:17" x14ac:dyDescent="0.25">
      <c r="A214" t="s">
        <v>51</v>
      </c>
      <c r="B214" t="s">
        <v>48</v>
      </c>
      <c r="C214" s="4">
        <v>44396</v>
      </c>
      <c r="D214" t="s">
        <v>18</v>
      </c>
      <c r="E214">
        <v>1256</v>
      </c>
      <c r="F214">
        <v>1537</v>
      </c>
      <c r="G214">
        <v>5.24</v>
      </c>
      <c r="H214">
        <v>8</v>
      </c>
      <c r="I214">
        <v>4</v>
      </c>
      <c r="L214">
        <v>9</v>
      </c>
      <c r="M214">
        <v>1536.4</v>
      </c>
      <c r="N214">
        <v>3</v>
      </c>
    </row>
    <row r="215" spans="1:17" x14ac:dyDescent="0.25">
      <c r="A215" t="s">
        <v>51</v>
      </c>
      <c r="B215" t="s">
        <v>44</v>
      </c>
      <c r="C215" s="4">
        <v>44396</v>
      </c>
      <c r="D215" t="s">
        <v>18</v>
      </c>
      <c r="E215">
        <v>6076</v>
      </c>
      <c r="F215">
        <v>8113</v>
      </c>
      <c r="G215">
        <v>26.71</v>
      </c>
      <c r="H215">
        <v>55</v>
      </c>
      <c r="I215">
        <v>41</v>
      </c>
      <c r="L215">
        <v>21</v>
      </c>
      <c r="M215">
        <v>2372.9</v>
      </c>
      <c r="N215">
        <v>16</v>
      </c>
    </row>
    <row r="216" spans="1:17" x14ac:dyDescent="0.25">
      <c r="A216" t="s">
        <v>45</v>
      </c>
      <c r="B216" t="s">
        <v>48</v>
      </c>
      <c r="C216" s="4">
        <v>44396</v>
      </c>
      <c r="D216" t="s">
        <v>18</v>
      </c>
      <c r="E216">
        <v>1232</v>
      </c>
      <c r="F216">
        <v>1458</v>
      </c>
      <c r="G216">
        <v>7.27</v>
      </c>
      <c r="H216">
        <v>6</v>
      </c>
      <c r="I216">
        <v>5</v>
      </c>
      <c r="J216">
        <v>2</v>
      </c>
      <c r="L216">
        <v>8</v>
      </c>
      <c r="M216">
        <v>807.8</v>
      </c>
      <c r="N216">
        <v>6</v>
      </c>
      <c r="P216">
        <v>59.8</v>
      </c>
      <c r="Q216">
        <v>2</v>
      </c>
    </row>
    <row r="217" spans="1:17" x14ac:dyDescent="0.25">
      <c r="A217" t="s">
        <v>45</v>
      </c>
      <c r="B217" t="s">
        <v>46</v>
      </c>
      <c r="C217" s="4">
        <v>44396</v>
      </c>
      <c r="D217" t="s">
        <v>18</v>
      </c>
      <c r="F217">
        <v>4</v>
      </c>
    </row>
    <row r="218" spans="1:17" x14ac:dyDescent="0.25">
      <c r="A218" t="s">
        <v>47</v>
      </c>
      <c r="B218" t="s">
        <v>44</v>
      </c>
      <c r="C218" s="4">
        <v>44396</v>
      </c>
      <c r="D218" t="s">
        <v>18</v>
      </c>
      <c r="E218">
        <v>136</v>
      </c>
      <c r="F218">
        <v>149</v>
      </c>
      <c r="G218">
        <v>0.71</v>
      </c>
    </row>
    <row r="219" spans="1:17" x14ac:dyDescent="0.25">
      <c r="A219" t="s">
        <v>43</v>
      </c>
      <c r="B219" t="s">
        <v>48</v>
      </c>
      <c r="C219" s="4">
        <v>44396</v>
      </c>
      <c r="D219" t="s">
        <v>18</v>
      </c>
      <c r="E219">
        <v>256</v>
      </c>
      <c r="F219">
        <v>337</v>
      </c>
      <c r="G219">
        <v>2.5099999999999998</v>
      </c>
      <c r="H219">
        <v>3</v>
      </c>
      <c r="I219">
        <v>3</v>
      </c>
      <c r="L219">
        <v>1</v>
      </c>
      <c r="M219">
        <v>79.8</v>
      </c>
      <c r="N219">
        <v>1</v>
      </c>
    </row>
    <row r="220" spans="1:17" x14ac:dyDescent="0.25">
      <c r="A220" t="s">
        <v>47</v>
      </c>
      <c r="B220" t="s">
        <v>48</v>
      </c>
      <c r="C220" s="4">
        <v>44396</v>
      </c>
      <c r="D220" t="s">
        <v>18</v>
      </c>
      <c r="E220">
        <v>20</v>
      </c>
      <c r="F220">
        <v>31</v>
      </c>
      <c r="G220">
        <v>0.15</v>
      </c>
    </row>
    <row r="221" spans="1:17" x14ac:dyDescent="0.25">
      <c r="A221" t="s">
        <v>49</v>
      </c>
      <c r="B221" t="s">
        <v>48</v>
      </c>
      <c r="C221" s="4">
        <v>44396</v>
      </c>
      <c r="D221" t="s">
        <v>18</v>
      </c>
      <c r="E221">
        <v>32</v>
      </c>
      <c r="F221">
        <v>64</v>
      </c>
      <c r="G221">
        <v>0.65</v>
      </c>
    </row>
    <row r="222" spans="1:17" x14ac:dyDescent="0.25">
      <c r="A222" t="s">
        <v>51</v>
      </c>
      <c r="B222" t="s">
        <v>46</v>
      </c>
      <c r="C222" s="4">
        <v>44396</v>
      </c>
      <c r="D222" t="s">
        <v>18</v>
      </c>
      <c r="E222">
        <v>3</v>
      </c>
      <c r="F222">
        <v>3</v>
      </c>
      <c r="G222">
        <v>0.03</v>
      </c>
    </row>
    <row r="223" spans="1:17" x14ac:dyDescent="0.25">
      <c r="A223" t="s">
        <v>43</v>
      </c>
      <c r="B223" t="s">
        <v>46</v>
      </c>
      <c r="C223" s="4">
        <v>44396</v>
      </c>
      <c r="D223" t="s">
        <v>18</v>
      </c>
      <c r="E223">
        <v>1</v>
      </c>
      <c r="F223">
        <v>1</v>
      </c>
    </row>
    <row r="224" spans="1:17" x14ac:dyDescent="0.25">
      <c r="A224" t="s">
        <v>45</v>
      </c>
      <c r="B224" t="s">
        <v>48</v>
      </c>
      <c r="C224" s="4">
        <v>44395</v>
      </c>
      <c r="D224" t="s">
        <v>18</v>
      </c>
      <c r="E224">
        <v>3312</v>
      </c>
      <c r="F224">
        <v>4094</v>
      </c>
      <c r="G224">
        <v>18.87</v>
      </c>
      <c r="H224">
        <v>39</v>
      </c>
      <c r="I224">
        <v>31</v>
      </c>
    </row>
    <row r="225" spans="1:17" x14ac:dyDescent="0.25">
      <c r="A225" t="s">
        <v>43</v>
      </c>
      <c r="B225" t="s">
        <v>46</v>
      </c>
      <c r="C225" s="4">
        <v>44395</v>
      </c>
      <c r="D225" t="s">
        <v>18</v>
      </c>
      <c r="E225">
        <v>4</v>
      </c>
      <c r="F225">
        <v>4</v>
      </c>
      <c r="G225">
        <v>0.02</v>
      </c>
    </row>
    <row r="226" spans="1:17" x14ac:dyDescent="0.25">
      <c r="A226" t="s">
        <v>50</v>
      </c>
      <c r="B226" t="s">
        <v>46</v>
      </c>
      <c r="C226" s="4">
        <v>44395</v>
      </c>
      <c r="D226" t="s">
        <v>18</v>
      </c>
      <c r="E226">
        <v>2</v>
      </c>
      <c r="F226">
        <v>2</v>
      </c>
    </row>
    <row r="227" spans="1:17" x14ac:dyDescent="0.25">
      <c r="A227" t="s">
        <v>47</v>
      </c>
      <c r="B227" t="s">
        <v>48</v>
      </c>
      <c r="C227" s="4">
        <v>44395</v>
      </c>
      <c r="D227" t="s">
        <v>18</v>
      </c>
      <c r="E227">
        <v>72</v>
      </c>
      <c r="F227">
        <v>93</v>
      </c>
      <c r="G227">
        <v>0.4</v>
      </c>
    </row>
    <row r="228" spans="1:17" x14ac:dyDescent="0.25">
      <c r="A228" t="s">
        <v>49</v>
      </c>
      <c r="B228" t="s">
        <v>44</v>
      </c>
      <c r="C228" s="4">
        <v>44395</v>
      </c>
      <c r="D228" t="s">
        <v>18</v>
      </c>
      <c r="E228">
        <v>536</v>
      </c>
      <c r="F228">
        <v>847</v>
      </c>
      <c r="G228">
        <v>7.8</v>
      </c>
      <c r="H228">
        <v>18</v>
      </c>
      <c r="I228">
        <v>14</v>
      </c>
      <c r="L228">
        <v>2</v>
      </c>
      <c r="M228">
        <v>89.7</v>
      </c>
      <c r="N228">
        <v>1</v>
      </c>
    </row>
    <row r="229" spans="1:17" x14ac:dyDescent="0.25">
      <c r="A229" t="s">
        <v>50</v>
      </c>
      <c r="B229" t="s">
        <v>48</v>
      </c>
      <c r="C229" s="4">
        <v>44395</v>
      </c>
      <c r="D229" t="s">
        <v>18</v>
      </c>
      <c r="E229">
        <v>512</v>
      </c>
      <c r="F229">
        <v>668</v>
      </c>
      <c r="G229">
        <v>1.56</v>
      </c>
      <c r="H229">
        <v>2</v>
      </c>
      <c r="I229">
        <v>1</v>
      </c>
    </row>
    <row r="230" spans="1:17" x14ac:dyDescent="0.25">
      <c r="A230" t="s">
        <v>47</v>
      </c>
      <c r="B230" t="s">
        <v>44</v>
      </c>
      <c r="C230" s="4">
        <v>44395</v>
      </c>
      <c r="D230" t="s">
        <v>18</v>
      </c>
      <c r="E230">
        <v>256</v>
      </c>
      <c r="F230">
        <v>349</v>
      </c>
      <c r="G230">
        <v>1.53</v>
      </c>
      <c r="H230">
        <v>4</v>
      </c>
      <c r="I230">
        <v>4</v>
      </c>
      <c r="L230">
        <v>1</v>
      </c>
      <c r="M230">
        <v>29.9</v>
      </c>
      <c r="N230">
        <v>1</v>
      </c>
    </row>
    <row r="231" spans="1:17" x14ac:dyDescent="0.25">
      <c r="A231" t="s">
        <v>49</v>
      </c>
      <c r="B231" t="s">
        <v>48</v>
      </c>
      <c r="C231" s="4">
        <v>44395</v>
      </c>
      <c r="D231" t="s">
        <v>18</v>
      </c>
      <c r="E231">
        <v>104</v>
      </c>
      <c r="F231">
        <v>180</v>
      </c>
      <c r="G231">
        <v>1.49</v>
      </c>
      <c r="H231">
        <v>5</v>
      </c>
      <c r="I231">
        <v>3</v>
      </c>
      <c r="L231">
        <v>1</v>
      </c>
      <c r="M231">
        <v>49.9</v>
      </c>
      <c r="N231">
        <v>1</v>
      </c>
    </row>
    <row r="232" spans="1:17" x14ac:dyDescent="0.25">
      <c r="A232" t="s">
        <v>51</v>
      </c>
      <c r="B232" t="s">
        <v>48</v>
      </c>
      <c r="C232" s="4">
        <v>44395</v>
      </c>
      <c r="D232" t="s">
        <v>18</v>
      </c>
      <c r="E232">
        <v>3104</v>
      </c>
      <c r="F232">
        <v>3937</v>
      </c>
      <c r="G232">
        <v>13.16</v>
      </c>
      <c r="H232">
        <v>29</v>
      </c>
      <c r="I232">
        <v>26</v>
      </c>
      <c r="L232">
        <v>20</v>
      </c>
      <c r="M232">
        <v>4212.7</v>
      </c>
      <c r="N232">
        <v>7</v>
      </c>
    </row>
    <row r="233" spans="1:17" x14ac:dyDescent="0.25">
      <c r="A233" t="s">
        <v>43</v>
      </c>
      <c r="B233" t="s">
        <v>48</v>
      </c>
      <c r="C233" s="4">
        <v>44395</v>
      </c>
      <c r="D233" t="s">
        <v>18</v>
      </c>
      <c r="E233">
        <v>680</v>
      </c>
      <c r="F233">
        <v>949</v>
      </c>
      <c r="G233">
        <v>5.97</v>
      </c>
      <c r="H233">
        <v>10</v>
      </c>
      <c r="I233">
        <v>9</v>
      </c>
    </row>
    <row r="234" spans="1:17" x14ac:dyDescent="0.25">
      <c r="A234" t="s">
        <v>43</v>
      </c>
      <c r="B234" t="s">
        <v>44</v>
      </c>
      <c r="C234" s="4">
        <v>44395</v>
      </c>
      <c r="D234" t="s">
        <v>18</v>
      </c>
      <c r="E234">
        <v>2864</v>
      </c>
      <c r="F234">
        <v>4087</v>
      </c>
      <c r="G234">
        <v>28.11</v>
      </c>
      <c r="H234">
        <v>47</v>
      </c>
      <c r="I234">
        <v>37</v>
      </c>
      <c r="L234">
        <v>5</v>
      </c>
      <c r="M234">
        <v>169.5</v>
      </c>
      <c r="N234">
        <v>5</v>
      </c>
    </row>
    <row r="235" spans="1:17" x14ac:dyDescent="0.25">
      <c r="A235" t="s">
        <v>50</v>
      </c>
      <c r="B235" t="s">
        <v>44</v>
      </c>
      <c r="C235" s="4">
        <v>44395</v>
      </c>
      <c r="D235" t="s">
        <v>18</v>
      </c>
      <c r="E235">
        <v>3232</v>
      </c>
      <c r="F235">
        <v>3917</v>
      </c>
      <c r="G235">
        <v>6.32</v>
      </c>
      <c r="H235">
        <v>10</v>
      </c>
      <c r="I235">
        <v>6</v>
      </c>
      <c r="L235">
        <v>2</v>
      </c>
      <c r="M235">
        <v>159.80000000000001</v>
      </c>
      <c r="N235">
        <v>2</v>
      </c>
    </row>
    <row r="236" spans="1:17" x14ac:dyDescent="0.25">
      <c r="A236" t="s">
        <v>45</v>
      </c>
      <c r="B236" t="s">
        <v>46</v>
      </c>
      <c r="C236" s="4">
        <v>44395</v>
      </c>
      <c r="D236" t="s">
        <v>18</v>
      </c>
      <c r="F236">
        <v>4</v>
      </c>
      <c r="G236">
        <v>0.02</v>
      </c>
    </row>
    <row r="237" spans="1:17" x14ac:dyDescent="0.25">
      <c r="A237" t="s">
        <v>49</v>
      </c>
      <c r="B237" t="s">
        <v>46</v>
      </c>
      <c r="C237" s="4">
        <v>44395</v>
      </c>
      <c r="D237" t="s">
        <v>18</v>
      </c>
      <c r="F237">
        <v>2</v>
      </c>
      <c r="G237">
        <v>0.03</v>
      </c>
    </row>
    <row r="238" spans="1:17" x14ac:dyDescent="0.25">
      <c r="A238" t="s">
        <v>51</v>
      </c>
      <c r="B238" t="s">
        <v>46</v>
      </c>
      <c r="C238" s="4">
        <v>44395</v>
      </c>
      <c r="D238" t="s">
        <v>18</v>
      </c>
      <c r="F238">
        <v>6</v>
      </c>
      <c r="G238">
        <v>0.03</v>
      </c>
    </row>
    <row r="239" spans="1:17" x14ac:dyDescent="0.25">
      <c r="A239" t="s">
        <v>51</v>
      </c>
      <c r="B239" t="s">
        <v>44</v>
      </c>
      <c r="C239" s="4">
        <v>44395</v>
      </c>
      <c r="D239" t="s">
        <v>18</v>
      </c>
      <c r="E239">
        <v>10776</v>
      </c>
      <c r="F239">
        <v>14425</v>
      </c>
      <c r="G239">
        <v>41.36</v>
      </c>
      <c r="H239">
        <v>79</v>
      </c>
      <c r="I239">
        <v>59</v>
      </c>
      <c r="J239">
        <v>1</v>
      </c>
      <c r="L239">
        <v>21</v>
      </c>
      <c r="M239">
        <v>3052.6</v>
      </c>
      <c r="N239">
        <v>15</v>
      </c>
      <c r="P239">
        <v>159.69999999999999</v>
      </c>
      <c r="Q239">
        <v>1</v>
      </c>
    </row>
    <row r="240" spans="1:17" x14ac:dyDescent="0.25">
      <c r="A240" t="s">
        <v>45</v>
      </c>
      <c r="B240" t="s">
        <v>44</v>
      </c>
      <c r="C240" s="4">
        <v>44395</v>
      </c>
      <c r="D240" t="s">
        <v>18</v>
      </c>
      <c r="E240">
        <v>10728</v>
      </c>
      <c r="F240">
        <v>14865</v>
      </c>
      <c r="G240">
        <v>69.66</v>
      </c>
      <c r="H240">
        <v>130</v>
      </c>
      <c r="I240">
        <v>113</v>
      </c>
      <c r="J240">
        <v>2</v>
      </c>
      <c r="L240">
        <v>28</v>
      </c>
      <c r="M240">
        <v>2396.11</v>
      </c>
      <c r="N240">
        <v>18</v>
      </c>
      <c r="P240">
        <v>162</v>
      </c>
      <c r="Q240">
        <v>2</v>
      </c>
    </row>
    <row r="241" spans="1:17" x14ac:dyDescent="0.25">
      <c r="A241" t="s">
        <v>47</v>
      </c>
      <c r="B241" t="s">
        <v>46</v>
      </c>
      <c r="C241" s="4">
        <v>44395</v>
      </c>
      <c r="D241" t="s">
        <v>18</v>
      </c>
      <c r="F241">
        <v>1</v>
      </c>
    </row>
    <row r="242" spans="1:17" x14ac:dyDescent="0.25">
      <c r="A242" t="s">
        <v>43</v>
      </c>
      <c r="B242" t="s">
        <v>48</v>
      </c>
      <c r="C242" s="4">
        <v>44394</v>
      </c>
      <c r="D242" t="s">
        <v>18</v>
      </c>
      <c r="E242">
        <v>728</v>
      </c>
      <c r="F242">
        <v>837</v>
      </c>
      <c r="G242">
        <v>5.29</v>
      </c>
      <c r="H242">
        <v>13</v>
      </c>
      <c r="I242">
        <v>10</v>
      </c>
    </row>
    <row r="243" spans="1:17" x14ac:dyDescent="0.25">
      <c r="A243" t="s">
        <v>47</v>
      </c>
      <c r="B243" t="s">
        <v>44</v>
      </c>
      <c r="C243" s="4">
        <v>44394</v>
      </c>
      <c r="D243" t="s">
        <v>18</v>
      </c>
      <c r="E243">
        <v>216</v>
      </c>
      <c r="F243">
        <v>333</v>
      </c>
      <c r="G243">
        <v>1.5</v>
      </c>
      <c r="H243">
        <v>5</v>
      </c>
      <c r="I243">
        <v>4</v>
      </c>
    </row>
    <row r="244" spans="1:17" x14ac:dyDescent="0.25">
      <c r="A244" t="s">
        <v>50</v>
      </c>
      <c r="B244" t="s">
        <v>46</v>
      </c>
      <c r="C244" s="4">
        <v>44394</v>
      </c>
      <c r="D244" t="s">
        <v>18</v>
      </c>
      <c r="F244">
        <v>2</v>
      </c>
    </row>
    <row r="245" spans="1:17" x14ac:dyDescent="0.25">
      <c r="A245" t="s">
        <v>49</v>
      </c>
      <c r="B245" t="s">
        <v>46</v>
      </c>
      <c r="C245" s="4">
        <v>44394</v>
      </c>
      <c r="D245" t="s">
        <v>18</v>
      </c>
      <c r="F245">
        <v>2</v>
      </c>
      <c r="G245">
        <v>0.01</v>
      </c>
    </row>
    <row r="246" spans="1:17" x14ac:dyDescent="0.25">
      <c r="A246" t="s">
        <v>51</v>
      </c>
      <c r="B246" t="s">
        <v>46</v>
      </c>
      <c r="C246" s="4">
        <v>44394</v>
      </c>
      <c r="D246" t="s">
        <v>18</v>
      </c>
      <c r="F246">
        <v>9</v>
      </c>
      <c r="G246">
        <v>0.02</v>
      </c>
    </row>
    <row r="247" spans="1:17" x14ac:dyDescent="0.25">
      <c r="A247" t="s">
        <v>47</v>
      </c>
      <c r="B247" t="s">
        <v>46</v>
      </c>
      <c r="C247" s="4">
        <v>44394</v>
      </c>
      <c r="D247" t="s">
        <v>18</v>
      </c>
      <c r="F247">
        <v>2</v>
      </c>
      <c r="G247">
        <v>0.01</v>
      </c>
    </row>
    <row r="248" spans="1:17" x14ac:dyDescent="0.25">
      <c r="A248" t="s">
        <v>43</v>
      </c>
      <c r="B248" t="s">
        <v>46</v>
      </c>
      <c r="C248" s="4">
        <v>44394</v>
      </c>
      <c r="D248" t="s">
        <v>18</v>
      </c>
      <c r="E248">
        <v>2</v>
      </c>
      <c r="F248">
        <v>2</v>
      </c>
      <c r="G248">
        <v>0.01</v>
      </c>
    </row>
    <row r="249" spans="1:17" x14ac:dyDescent="0.25">
      <c r="A249" t="s">
        <v>45</v>
      </c>
      <c r="B249" t="s">
        <v>46</v>
      </c>
      <c r="C249" s="4">
        <v>44394</v>
      </c>
      <c r="D249" t="s">
        <v>18</v>
      </c>
      <c r="E249">
        <v>20</v>
      </c>
      <c r="F249">
        <v>20</v>
      </c>
      <c r="G249">
        <v>0.05</v>
      </c>
    </row>
    <row r="250" spans="1:17" x14ac:dyDescent="0.25">
      <c r="A250" t="s">
        <v>49</v>
      </c>
      <c r="B250" t="s">
        <v>48</v>
      </c>
      <c r="C250" s="4">
        <v>44394</v>
      </c>
      <c r="D250" t="s">
        <v>18</v>
      </c>
      <c r="E250">
        <v>128</v>
      </c>
      <c r="F250">
        <v>177</v>
      </c>
      <c r="G250">
        <v>0.94</v>
      </c>
      <c r="H250">
        <v>2</v>
      </c>
      <c r="I250">
        <v>2</v>
      </c>
    </row>
    <row r="251" spans="1:17" x14ac:dyDescent="0.25">
      <c r="A251" t="s">
        <v>47</v>
      </c>
      <c r="B251" t="s">
        <v>48</v>
      </c>
      <c r="C251" s="4">
        <v>44394</v>
      </c>
      <c r="D251" t="s">
        <v>18</v>
      </c>
      <c r="E251">
        <v>83</v>
      </c>
      <c r="F251">
        <v>83</v>
      </c>
      <c r="G251">
        <v>0.31</v>
      </c>
    </row>
    <row r="252" spans="1:17" x14ac:dyDescent="0.25">
      <c r="A252" t="s">
        <v>50</v>
      </c>
      <c r="B252" t="s">
        <v>48</v>
      </c>
      <c r="C252" s="4">
        <v>44394</v>
      </c>
      <c r="D252" t="s">
        <v>18</v>
      </c>
      <c r="E252">
        <v>488</v>
      </c>
      <c r="F252">
        <v>674</v>
      </c>
      <c r="G252">
        <v>1.3</v>
      </c>
      <c r="H252">
        <v>1</v>
      </c>
    </row>
    <row r="253" spans="1:17" x14ac:dyDescent="0.25">
      <c r="A253" t="s">
        <v>49</v>
      </c>
      <c r="B253" t="s">
        <v>44</v>
      </c>
      <c r="C253" s="4">
        <v>44394</v>
      </c>
      <c r="D253" t="s">
        <v>18</v>
      </c>
      <c r="E253">
        <v>584</v>
      </c>
      <c r="F253">
        <v>912</v>
      </c>
      <c r="G253">
        <v>7.45</v>
      </c>
      <c r="H253">
        <v>18</v>
      </c>
      <c r="I253">
        <v>15</v>
      </c>
      <c r="J253">
        <v>1</v>
      </c>
      <c r="L253">
        <v>20</v>
      </c>
      <c r="M253">
        <v>2702</v>
      </c>
      <c r="N253">
        <v>14</v>
      </c>
      <c r="P253">
        <v>109.8</v>
      </c>
      <c r="Q253">
        <v>1</v>
      </c>
    </row>
    <row r="254" spans="1:17" x14ac:dyDescent="0.25">
      <c r="A254" t="s">
        <v>51</v>
      </c>
      <c r="B254" t="s">
        <v>48</v>
      </c>
      <c r="C254" s="4">
        <v>44394</v>
      </c>
      <c r="D254" t="s">
        <v>18</v>
      </c>
      <c r="E254">
        <v>2440</v>
      </c>
      <c r="F254">
        <v>3345</v>
      </c>
      <c r="G254">
        <v>10.23</v>
      </c>
      <c r="H254">
        <v>19</v>
      </c>
      <c r="I254">
        <v>18</v>
      </c>
      <c r="L254">
        <v>1</v>
      </c>
      <c r="M254">
        <v>49.9</v>
      </c>
      <c r="N254">
        <v>1</v>
      </c>
    </row>
    <row r="255" spans="1:17" x14ac:dyDescent="0.25">
      <c r="A255" t="s">
        <v>51</v>
      </c>
      <c r="B255" t="s">
        <v>44</v>
      </c>
      <c r="C255" s="4">
        <v>44394</v>
      </c>
      <c r="D255" t="s">
        <v>18</v>
      </c>
      <c r="E255">
        <v>11824</v>
      </c>
      <c r="F255">
        <v>15202</v>
      </c>
      <c r="G255">
        <v>40.46</v>
      </c>
      <c r="H255">
        <v>96</v>
      </c>
      <c r="I255">
        <v>74</v>
      </c>
      <c r="J255">
        <v>5</v>
      </c>
      <c r="L255">
        <v>44</v>
      </c>
      <c r="M255">
        <v>4699</v>
      </c>
      <c r="N255">
        <v>22</v>
      </c>
      <c r="P255">
        <v>548.6</v>
      </c>
      <c r="Q255">
        <v>5</v>
      </c>
    </row>
    <row r="256" spans="1:17" x14ac:dyDescent="0.25">
      <c r="A256" t="s">
        <v>50</v>
      </c>
      <c r="B256" t="s">
        <v>44</v>
      </c>
      <c r="C256" s="4">
        <v>44394</v>
      </c>
      <c r="D256" t="s">
        <v>18</v>
      </c>
      <c r="E256">
        <v>3392</v>
      </c>
      <c r="F256">
        <v>4155</v>
      </c>
      <c r="G256">
        <v>5.87</v>
      </c>
      <c r="H256">
        <v>9</v>
      </c>
      <c r="I256">
        <v>5</v>
      </c>
    </row>
    <row r="257" spans="1:17" x14ac:dyDescent="0.25">
      <c r="A257" t="s">
        <v>45</v>
      </c>
      <c r="B257" t="s">
        <v>44</v>
      </c>
      <c r="C257" s="4">
        <v>44394</v>
      </c>
      <c r="D257" t="s">
        <v>18</v>
      </c>
      <c r="E257">
        <v>11400</v>
      </c>
      <c r="F257">
        <v>16005</v>
      </c>
      <c r="G257">
        <v>71.72</v>
      </c>
      <c r="H257">
        <v>157</v>
      </c>
      <c r="I257">
        <v>126</v>
      </c>
      <c r="J257">
        <v>3</v>
      </c>
      <c r="L257">
        <v>52</v>
      </c>
      <c r="M257">
        <v>3550.71</v>
      </c>
      <c r="N257">
        <v>38</v>
      </c>
      <c r="P257">
        <v>350.31</v>
      </c>
      <c r="Q257">
        <v>3</v>
      </c>
    </row>
    <row r="258" spans="1:17" x14ac:dyDescent="0.25">
      <c r="A258" t="s">
        <v>43</v>
      </c>
      <c r="B258" t="s">
        <v>44</v>
      </c>
      <c r="C258" s="4">
        <v>44394</v>
      </c>
      <c r="D258" t="s">
        <v>18</v>
      </c>
      <c r="E258">
        <v>3168</v>
      </c>
      <c r="F258">
        <v>4428</v>
      </c>
      <c r="G258">
        <v>30.43</v>
      </c>
      <c r="H258">
        <v>70</v>
      </c>
      <c r="I258">
        <v>56</v>
      </c>
      <c r="J258">
        <v>1</v>
      </c>
      <c r="L258">
        <v>18</v>
      </c>
      <c r="M258">
        <v>1197</v>
      </c>
      <c r="N258">
        <v>13</v>
      </c>
      <c r="P258">
        <v>29.9</v>
      </c>
      <c r="Q258">
        <v>1</v>
      </c>
    </row>
    <row r="259" spans="1:17" x14ac:dyDescent="0.25">
      <c r="A259" t="s">
        <v>45</v>
      </c>
      <c r="B259" t="s">
        <v>48</v>
      </c>
      <c r="C259" s="4">
        <v>44394</v>
      </c>
      <c r="D259" t="s">
        <v>18</v>
      </c>
      <c r="E259">
        <v>2720</v>
      </c>
      <c r="F259">
        <v>3500</v>
      </c>
      <c r="G259">
        <v>16.82</v>
      </c>
      <c r="H259">
        <v>27</v>
      </c>
      <c r="I259">
        <v>22</v>
      </c>
      <c r="J259">
        <v>1</v>
      </c>
      <c r="L259">
        <v>25</v>
      </c>
      <c r="M259">
        <v>2513.9</v>
      </c>
      <c r="N259">
        <v>13</v>
      </c>
      <c r="P259">
        <v>139.80000000000001</v>
      </c>
      <c r="Q259">
        <v>1</v>
      </c>
    </row>
    <row r="260" spans="1:17" x14ac:dyDescent="0.25">
      <c r="A260" t="s">
        <v>50</v>
      </c>
      <c r="B260" t="s">
        <v>48</v>
      </c>
      <c r="C260" s="4">
        <v>44393</v>
      </c>
      <c r="D260" t="s">
        <v>18</v>
      </c>
      <c r="E260">
        <v>512</v>
      </c>
      <c r="F260">
        <v>687</v>
      </c>
      <c r="G260">
        <v>1.67</v>
      </c>
      <c r="H260">
        <v>5</v>
      </c>
      <c r="I260">
        <v>3</v>
      </c>
      <c r="J260">
        <v>2</v>
      </c>
      <c r="P260">
        <v>198</v>
      </c>
      <c r="Q260">
        <v>2</v>
      </c>
    </row>
    <row r="261" spans="1:17" x14ac:dyDescent="0.25">
      <c r="A261" t="s">
        <v>50</v>
      </c>
      <c r="B261" t="s">
        <v>46</v>
      </c>
      <c r="C261" s="4">
        <v>44393</v>
      </c>
      <c r="D261" t="s">
        <v>18</v>
      </c>
      <c r="F261">
        <v>7</v>
      </c>
      <c r="G261">
        <v>0.01</v>
      </c>
    </row>
    <row r="262" spans="1:17" x14ac:dyDescent="0.25">
      <c r="A262" t="s">
        <v>49</v>
      </c>
      <c r="B262" t="s">
        <v>46</v>
      </c>
      <c r="C262" s="4">
        <v>44393</v>
      </c>
      <c r="D262" t="s">
        <v>18</v>
      </c>
      <c r="F262">
        <v>1</v>
      </c>
    </row>
    <row r="263" spans="1:17" x14ac:dyDescent="0.25">
      <c r="A263" t="s">
        <v>45</v>
      </c>
      <c r="B263" t="s">
        <v>46</v>
      </c>
      <c r="C263" s="4">
        <v>44393</v>
      </c>
      <c r="D263" t="s">
        <v>18</v>
      </c>
      <c r="E263">
        <v>16</v>
      </c>
      <c r="F263">
        <v>16</v>
      </c>
      <c r="G263">
        <v>0.08</v>
      </c>
    </row>
    <row r="264" spans="1:17" x14ac:dyDescent="0.25">
      <c r="A264" t="s">
        <v>50</v>
      </c>
      <c r="B264" t="s">
        <v>44</v>
      </c>
      <c r="C264" s="4">
        <v>44393</v>
      </c>
      <c r="D264" t="s">
        <v>18</v>
      </c>
      <c r="E264">
        <v>4104</v>
      </c>
      <c r="F264">
        <v>4695</v>
      </c>
      <c r="G264">
        <v>6.87</v>
      </c>
      <c r="H264">
        <v>13</v>
      </c>
      <c r="I264">
        <v>7</v>
      </c>
      <c r="L264">
        <v>3</v>
      </c>
      <c r="M264">
        <v>139.4</v>
      </c>
      <c r="N264">
        <v>1</v>
      </c>
    </row>
    <row r="265" spans="1:17" x14ac:dyDescent="0.25">
      <c r="A265" t="s">
        <v>51</v>
      </c>
      <c r="B265" t="s">
        <v>44</v>
      </c>
      <c r="C265" s="4">
        <v>44393</v>
      </c>
      <c r="D265" t="s">
        <v>18</v>
      </c>
      <c r="E265">
        <v>10752</v>
      </c>
      <c r="F265">
        <v>14970</v>
      </c>
      <c r="G265">
        <v>46.11</v>
      </c>
      <c r="H265">
        <v>105</v>
      </c>
      <c r="I265">
        <v>76</v>
      </c>
      <c r="J265">
        <v>3</v>
      </c>
      <c r="L265">
        <v>43</v>
      </c>
      <c r="M265">
        <v>4197.7</v>
      </c>
      <c r="N265">
        <v>26</v>
      </c>
      <c r="P265">
        <v>448.9</v>
      </c>
      <c r="Q265">
        <v>3</v>
      </c>
    </row>
    <row r="266" spans="1:17" x14ac:dyDescent="0.25">
      <c r="A266" t="s">
        <v>45</v>
      </c>
      <c r="B266" t="s">
        <v>44</v>
      </c>
      <c r="C266" s="4">
        <v>44393</v>
      </c>
      <c r="D266" t="s">
        <v>18</v>
      </c>
      <c r="E266">
        <v>9768</v>
      </c>
      <c r="F266">
        <v>15055</v>
      </c>
      <c r="G266">
        <v>72.099999999999994</v>
      </c>
      <c r="H266">
        <v>199</v>
      </c>
      <c r="I266">
        <v>148</v>
      </c>
      <c r="J266">
        <v>4</v>
      </c>
      <c r="L266">
        <v>73</v>
      </c>
      <c r="M266">
        <v>6800.5</v>
      </c>
      <c r="N266">
        <v>46</v>
      </c>
      <c r="P266">
        <v>554.29999999999995</v>
      </c>
      <c r="Q266">
        <v>4</v>
      </c>
    </row>
    <row r="267" spans="1:17" x14ac:dyDescent="0.25">
      <c r="A267" t="s">
        <v>45</v>
      </c>
      <c r="B267" t="s">
        <v>48</v>
      </c>
      <c r="C267" s="4">
        <v>44393</v>
      </c>
      <c r="D267" t="s">
        <v>18</v>
      </c>
      <c r="E267">
        <v>2280</v>
      </c>
      <c r="F267">
        <v>3165</v>
      </c>
      <c r="G267">
        <v>15.04</v>
      </c>
      <c r="H267">
        <v>37</v>
      </c>
      <c r="I267">
        <v>29</v>
      </c>
      <c r="L267">
        <v>14</v>
      </c>
      <c r="M267">
        <v>947.3</v>
      </c>
      <c r="N267">
        <v>9</v>
      </c>
    </row>
    <row r="268" spans="1:17" x14ac:dyDescent="0.25">
      <c r="A268" t="s">
        <v>43</v>
      </c>
      <c r="B268" t="s">
        <v>44</v>
      </c>
      <c r="C268" s="4">
        <v>44393</v>
      </c>
      <c r="D268" t="s">
        <v>18</v>
      </c>
      <c r="E268">
        <v>3112</v>
      </c>
      <c r="F268">
        <v>4594</v>
      </c>
      <c r="G268">
        <v>34.96</v>
      </c>
      <c r="H268">
        <v>91</v>
      </c>
      <c r="I268">
        <v>77</v>
      </c>
      <c r="L268">
        <v>14</v>
      </c>
      <c r="M268">
        <v>777.7</v>
      </c>
      <c r="N268">
        <v>11</v>
      </c>
    </row>
    <row r="269" spans="1:17" x14ac:dyDescent="0.25">
      <c r="A269" t="s">
        <v>51</v>
      </c>
      <c r="B269" t="s">
        <v>48</v>
      </c>
      <c r="C269" s="4">
        <v>44393</v>
      </c>
      <c r="D269" t="s">
        <v>18</v>
      </c>
      <c r="E269">
        <v>2096</v>
      </c>
      <c r="F269">
        <v>3129</v>
      </c>
      <c r="G269">
        <v>10.95</v>
      </c>
      <c r="H269">
        <v>26</v>
      </c>
      <c r="I269">
        <v>23</v>
      </c>
      <c r="J269">
        <v>1</v>
      </c>
      <c r="L269">
        <v>9</v>
      </c>
      <c r="M269">
        <v>1396.2</v>
      </c>
      <c r="N269">
        <v>7</v>
      </c>
      <c r="P269">
        <v>219.4</v>
      </c>
      <c r="Q269">
        <v>1</v>
      </c>
    </row>
    <row r="270" spans="1:17" x14ac:dyDescent="0.25">
      <c r="A270" t="s">
        <v>43</v>
      </c>
      <c r="B270" t="s">
        <v>48</v>
      </c>
      <c r="C270" s="4">
        <v>44393</v>
      </c>
      <c r="D270" t="s">
        <v>18</v>
      </c>
      <c r="E270">
        <v>600</v>
      </c>
      <c r="F270">
        <v>837</v>
      </c>
      <c r="G270">
        <v>6.63</v>
      </c>
      <c r="H270">
        <v>15</v>
      </c>
      <c r="I270">
        <v>14</v>
      </c>
      <c r="L270">
        <v>2</v>
      </c>
      <c r="M270">
        <v>119.7</v>
      </c>
      <c r="N270">
        <v>1</v>
      </c>
    </row>
    <row r="271" spans="1:17" x14ac:dyDescent="0.25">
      <c r="A271" t="s">
        <v>47</v>
      </c>
      <c r="B271" t="s">
        <v>44</v>
      </c>
      <c r="C271" s="4">
        <v>44393</v>
      </c>
      <c r="D271" t="s">
        <v>18</v>
      </c>
      <c r="E271">
        <v>224</v>
      </c>
      <c r="F271">
        <v>403</v>
      </c>
      <c r="G271">
        <v>1.95</v>
      </c>
      <c r="H271">
        <v>3</v>
      </c>
      <c r="I271">
        <v>3</v>
      </c>
    </row>
    <row r="272" spans="1:17" x14ac:dyDescent="0.25">
      <c r="A272" t="s">
        <v>49</v>
      </c>
      <c r="B272" t="s">
        <v>48</v>
      </c>
      <c r="C272" s="4">
        <v>44393</v>
      </c>
      <c r="D272" t="s">
        <v>18</v>
      </c>
      <c r="E272">
        <v>104</v>
      </c>
      <c r="F272">
        <v>162</v>
      </c>
      <c r="G272">
        <v>1.25</v>
      </c>
      <c r="H272">
        <v>3</v>
      </c>
      <c r="I272">
        <v>3</v>
      </c>
    </row>
    <row r="273" spans="1:17" x14ac:dyDescent="0.25">
      <c r="A273" t="s">
        <v>47</v>
      </c>
      <c r="B273" t="s">
        <v>48</v>
      </c>
      <c r="C273" s="4">
        <v>44393</v>
      </c>
      <c r="D273" t="s">
        <v>18</v>
      </c>
      <c r="E273">
        <v>56</v>
      </c>
      <c r="F273">
        <v>71</v>
      </c>
      <c r="G273">
        <v>0.4</v>
      </c>
      <c r="H273">
        <v>1</v>
      </c>
    </row>
    <row r="274" spans="1:17" x14ac:dyDescent="0.25">
      <c r="A274" t="s">
        <v>49</v>
      </c>
      <c r="B274" t="s">
        <v>44</v>
      </c>
      <c r="C274" s="4">
        <v>44393</v>
      </c>
      <c r="D274" t="s">
        <v>18</v>
      </c>
      <c r="E274">
        <v>776</v>
      </c>
      <c r="F274">
        <v>1101</v>
      </c>
      <c r="G274">
        <v>9.9</v>
      </c>
      <c r="H274">
        <v>30</v>
      </c>
      <c r="I274">
        <v>23</v>
      </c>
      <c r="J274">
        <v>2</v>
      </c>
      <c r="L274">
        <v>34</v>
      </c>
      <c r="M274">
        <v>7575.1</v>
      </c>
      <c r="N274">
        <v>16</v>
      </c>
      <c r="P274">
        <v>185.4</v>
      </c>
      <c r="Q274">
        <v>2</v>
      </c>
    </row>
    <row r="275" spans="1:17" x14ac:dyDescent="0.25">
      <c r="A275" t="s">
        <v>51</v>
      </c>
      <c r="B275" t="s">
        <v>46</v>
      </c>
      <c r="C275" s="4">
        <v>44393</v>
      </c>
      <c r="D275" t="s">
        <v>18</v>
      </c>
      <c r="E275">
        <v>5</v>
      </c>
      <c r="F275">
        <v>5</v>
      </c>
      <c r="G275">
        <v>0.03</v>
      </c>
    </row>
    <row r="276" spans="1:17" x14ac:dyDescent="0.25">
      <c r="A276" t="s">
        <v>43</v>
      </c>
      <c r="B276" t="s">
        <v>46</v>
      </c>
      <c r="C276" s="4">
        <v>44393</v>
      </c>
      <c r="D276" t="s">
        <v>18</v>
      </c>
      <c r="E276">
        <v>3</v>
      </c>
      <c r="F276">
        <v>3</v>
      </c>
    </row>
    <row r="277" spans="1:17" x14ac:dyDescent="0.25">
      <c r="A277" t="s">
        <v>43</v>
      </c>
      <c r="B277" t="s">
        <v>44</v>
      </c>
      <c r="C277" s="4">
        <v>44392</v>
      </c>
      <c r="D277" t="s">
        <v>18</v>
      </c>
      <c r="E277">
        <v>2944</v>
      </c>
      <c r="F277">
        <v>4398</v>
      </c>
      <c r="G277">
        <v>32.270000000000003</v>
      </c>
      <c r="H277">
        <v>122</v>
      </c>
      <c r="I277">
        <v>100</v>
      </c>
      <c r="J277">
        <v>2</v>
      </c>
      <c r="L277">
        <v>42</v>
      </c>
      <c r="M277">
        <v>6342.5</v>
      </c>
      <c r="N277">
        <v>23</v>
      </c>
      <c r="P277">
        <v>298.5</v>
      </c>
      <c r="Q277">
        <v>2</v>
      </c>
    </row>
    <row r="278" spans="1:17" x14ac:dyDescent="0.25">
      <c r="A278" t="s">
        <v>51</v>
      </c>
      <c r="B278" t="s">
        <v>46</v>
      </c>
      <c r="C278" s="4">
        <v>44392</v>
      </c>
      <c r="D278" t="s">
        <v>18</v>
      </c>
      <c r="F278">
        <v>6</v>
      </c>
      <c r="G278">
        <v>0.03</v>
      </c>
    </row>
    <row r="279" spans="1:17" x14ac:dyDescent="0.25">
      <c r="A279" t="s">
        <v>49</v>
      </c>
      <c r="B279" t="s">
        <v>46</v>
      </c>
      <c r="C279" s="4">
        <v>44392</v>
      </c>
      <c r="D279" t="s">
        <v>18</v>
      </c>
      <c r="F279">
        <v>1</v>
      </c>
    </row>
    <row r="280" spans="1:17" x14ac:dyDescent="0.25">
      <c r="A280" t="s">
        <v>50</v>
      </c>
      <c r="B280" t="s">
        <v>44</v>
      </c>
      <c r="C280" s="4">
        <v>44392</v>
      </c>
      <c r="D280" t="s">
        <v>18</v>
      </c>
      <c r="E280">
        <v>1328</v>
      </c>
      <c r="F280">
        <v>1988</v>
      </c>
      <c r="G280">
        <v>4.8899999999999997</v>
      </c>
      <c r="H280">
        <v>8</v>
      </c>
      <c r="I280">
        <v>6</v>
      </c>
      <c r="J280">
        <v>2</v>
      </c>
      <c r="P280">
        <v>129.80000000000001</v>
      </c>
      <c r="Q280">
        <v>2</v>
      </c>
    </row>
    <row r="281" spans="1:17" x14ac:dyDescent="0.25">
      <c r="A281" t="s">
        <v>51</v>
      </c>
      <c r="B281" t="s">
        <v>48</v>
      </c>
      <c r="C281" s="4">
        <v>44392</v>
      </c>
      <c r="D281" t="s">
        <v>18</v>
      </c>
      <c r="E281">
        <v>2192</v>
      </c>
      <c r="F281">
        <v>3175</v>
      </c>
      <c r="G281">
        <v>11.29</v>
      </c>
      <c r="H281">
        <v>33</v>
      </c>
      <c r="I281">
        <v>28</v>
      </c>
      <c r="J281">
        <v>2</v>
      </c>
      <c r="L281">
        <v>15</v>
      </c>
      <c r="M281">
        <v>1916.2</v>
      </c>
      <c r="N281">
        <v>7</v>
      </c>
      <c r="P281">
        <v>349.3</v>
      </c>
      <c r="Q281">
        <v>2</v>
      </c>
    </row>
    <row r="282" spans="1:17" x14ac:dyDescent="0.25">
      <c r="A282" t="s">
        <v>51</v>
      </c>
      <c r="B282" t="s">
        <v>44</v>
      </c>
      <c r="C282" s="4">
        <v>44392</v>
      </c>
      <c r="D282" t="s">
        <v>18</v>
      </c>
      <c r="E282">
        <v>7072</v>
      </c>
      <c r="F282">
        <v>10795</v>
      </c>
      <c r="G282">
        <v>39.520000000000003</v>
      </c>
      <c r="H282">
        <v>98</v>
      </c>
      <c r="I282">
        <v>83</v>
      </c>
      <c r="J282">
        <v>1</v>
      </c>
      <c r="L282">
        <v>17</v>
      </c>
      <c r="M282">
        <v>1396</v>
      </c>
      <c r="N282">
        <v>10</v>
      </c>
      <c r="P282">
        <v>189.41</v>
      </c>
      <c r="Q282">
        <v>1</v>
      </c>
    </row>
    <row r="283" spans="1:17" x14ac:dyDescent="0.25">
      <c r="A283" t="s">
        <v>45</v>
      </c>
      <c r="B283" t="s">
        <v>44</v>
      </c>
      <c r="C283" s="4">
        <v>44392</v>
      </c>
      <c r="D283" t="s">
        <v>18</v>
      </c>
      <c r="E283">
        <v>8208</v>
      </c>
      <c r="F283">
        <v>12936</v>
      </c>
      <c r="G283">
        <v>66.569999999999993</v>
      </c>
      <c r="H283">
        <v>183</v>
      </c>
      <c r="I283">
        <v>140</v>
      </c>
      <c r="J283">
        <v>6</v>
      </c>
      <c r="L283">
        <v>65</v>
      </c>
      <c r="M283">
        <v>5833.6</v>
      </c>
      <c r="N283">
        <v>45</v>
      </c>
      <c r="P283">
        <v>867.8</v>
      </c>
      <c r="Q283">
        <v>6</v>
      </c>
    </row>
    <row r="284" spans="1:17" x14ac:dyDescent="0.25">
      <c r="A284" t="s">
        <v>43</v>
      </c>
      <c r="B284" t="s">
        <v>46</v>
      </c>
      <c r="C284" s="4">
        <v>44392</v>
      </c>
      <c r="D284" t="s">
        <v>18</v>
      </c>
      <c r="E284">
        <v>4</v>
      </c>
      <c r="F284">
        <v>4</v>
      </c>
    </row>
    <row r="285" spans="1:17" x14ac:dyDescent="0.25">
      <c r="A285" t="s">
        <v>45</v>
      </c>
      <c r="B285" t="s">
        <v>46</v>
      </c>
      <c r="C285" s="4">
        <v>44392</v>
      </c>
      <c r="D285" t="s">
        <v>18</v>
      </c>
      <c r="E285">
        <v>8</v>
      </c>
      <c r="F285">
        <v>16</v>
      </c>
      <c r="G285">
        <v>0.04</v>
      </c>
    </row>
    <row r="286" spans="1:17" x14ac:dyDescent="0.25">
      <c r="A286" t="s">
        <v>50</v>
      </c>
      <c r="B286" t="s">
        <v>46</v>
      </c>
      <c r="C286" s="4">
        <v>44392</v>
      </c>
      <c r="D286" t="s">
        <v>18</v>
      </c>
      <c r="E286">
        <v>4</v>
      </c>
      <c r="F286">
        <v>4</v>
      </c>
      <c r="G286">
        <v>0.02</v>
      </c>
    </row>
    <row r="287" spans="1:17" x14ac:dyDescent="0.25">
      <c r="A287" t="s">
        <v>49</v>
      </c>
      <c r="B287" t="s">
        <v>48</v>
      </c>
      <c r="C287" s="4">
        <v>44392</v>
      </c>
      <c r="D287" t="s">
        <v>18</v>
      </c>
      <c r="E287">
        <v>136</v>
      </c>
      <c r="F287">
        <v>219</v>
      </c>
      <c r="G287">
        <v>2.23</v>
      </c>
      <c r="H287">
        <v>4</v>
      </c>
      <c r="I287">
        <v>4</v>
      </c>
    </row>
    <row r="288" spans="1:17" x14ac:dyDescent="0.25">
      <c r="A288" t="s">
        <v>47</v>
      </c>
      <c r="B288" t="s">
        <v>48</v>
      </c>
      <c r="C288" s="4">
        <v>44392</v>
      </c>
      <c r="D288" t="s">
        <v>18</v>
      </c>
      <c r="E288">
        <v>71</v>
      </c>
      <c r="F288">
        <v>71</v>
      </c>
      <c r="G288">
        <v>0.28000000000000003</v>
      </c>
    </row>
    <row r="289" spans="1:17" x14ac:dyDescent="0.25">
      <c r="A289" t="s">
        <v>49</v>
      </c>
      <c r="B289" t="s">
        <v>44</v>
      </c>
      <c r="C289" s="4">
        <v>44392</v>
      </c>
      <c r="D289" t="s">
        <v>18</v>
      </c>
      <c r="E289">
        <v>672</v>
      </c>
      <c r="F289">
        <v>1055</v>
      </c>
      <c r="G289">
        <v>9.8800000000000008</v>
      </c>
      <c r="H289">
        <v>32</v>
      </c>
      <c r="I289">
        <v>29</v>
      </c>
      <c r="L289">
        <v>5</v>
      </c>
      <c r="M289">
        <v>768.5</v>
      </c>
      <c r="N289">
        <v>3</v>
      </c>
    </row>
    <row r="290" spans="1:17" x14ac:dyDescent="0.25">
      <c r="A290" t="s">
        <v>47</v>
      </c>
      <c r="B290" t="s">
        <v>44</v>
      </c>
      <c r="C290" s="4">
        <v>44392</v>
      </c>
      <c r="D290" t="s">
        <v>18</v>
      </c>
      <c r="E290">
        <v>184</v>
      </c>
      <c r="F290">
        <v>311</v>
      </c>
      <c r="G290">
        <v>1.76</v>
      </c>
      <c r="H290">
        <v>4</v>
      </c>
      <c r="I290">
        <v>2</v>
      </c>
    </row>
    <row r="291" spans="1:17" x14ac:dyDescent="0.25">
      <c r="A291" t="s">
        <v>50</v>
      </c>
      <c r="B291" t="s">
        <v>48</v>
      </c>
      <c r="C291" s="4">
        <v>44392</v>
      </c>
      <c r="D291" t="s">
        <v>18</v>
      </c>
      <c r="E291">
        <v>336</v>
      </c>
      <c r="F291">
        <v>523</v>
      </c>
      <c r="G291">
        <v>1.27</v>
      </c>
      <c r="H291">
        <v>5</v>
      </c>
      <c r="I291">
        <v>3</v>
      </c>
      <c r="J291">
        <v>2</v>
      </c>
      <c r="L291">
        <v>10</v>
      </c>
      <c r="M291">
        <v>548.70000000000005</v>
      </c>
      <c r="N291">
        <v>7</v>
      </c>
      <c r="P291">
        <v>169.7</v>
      </c>
      <c r="Q291">
        <v>2</v>
      </c>
    </row>
    <row r="292" spans="1:17" x14ac:dyDescent="0.25">
      <c r="A292" t="s">
        <v>43</v>
      </c>
      <c r="B292" t="s">
        <v>48</v>
      </c>
      <c r="C292" s="4">
        <v>44392</v>
      </c>
      <c r="D292" t="s">
        <v>18</v>
      </c>
      <c r="E292">
        <v>584</v>
      </c>
      <c r="F292">
        <v>888</v>
      </c>
      <c r="G292">
        <v>6.13</v>
      </c>
      <c r="H292">
        <v>15</v>
      </c>
      <c r="I292">
        <v>11</v>
      </c>
      <c r="L292">
        <v>7</v>
      </c>
      <c r="M292">
        <v>388.6</v>
      </c>
      <c r="N292">
        <v>4</v>
      </c>
    </row>
    <row r="293" spans="1:17" x14ac:dyDescent="0.25">
      <c r="A293" t="s">
        <v>45</v>
      </c>
      <c r="B293" t="s">
        <v>48</v>
      </c>
      <c r="C293" s="4">
        <v>44392</v>
      </c>
      <c r="D293" t="s">
        <v>18</v>
      </c>
      <c r="E293">
        <v>2200</v>
      </c>
      <c r="F293">
        <v>2971</v>
      </c>
      <c r="G293">
        <v>13.42</v>
      </c>
      <c r="H293">
        <v>37</v>
      </c>
      <c r="I293">
        <v>33</v>
      </c>
      <c r="L293">
        <v>3</v>
      </c>
      <c r="M293">
        <v>119.6</v>
      </c>
      <c r="N293">
        <v>2</v>
      </c>
    </row>
    <row r="294" spans="1:17" x14ac:dyDescent="0.25">
      <c r="A294" t="s">
        <v>50</v>
      </c>
      <c r="B294" t="s">
        <v>46</v>
      </c>
      <c r="C294" s="4">
        <v>44391</v>
      </c>
      <c r="D294" t="s">
        <v>18</v>
      </c>
      <c r="F294">
        <v>3</v>
      </c>
    </row>
    <row r="295" spans="1:17" x14ac:dyDescent="0.25">
      <c r="A295" t="s">
        <v>45</v>
      </c>
      <c r="B295" t="s">
        <v>46</v>
      </c>
      <c r="C295" s="4">
        <v>44391</v>
      </c>
      <c r="D295" t="s">
        <v>18</v>
      </c>
      <c r="E295">
        <v>10</v>
      </c>
      <c r="F295">
        <v>10</v>
      </c>
      <c r="G295">
        <v>0.03</v>
      </c>
    </row>
    <row r="296" spans="1:17" x14ac:dyDescent="0.25">
      <c r="A296" t="s">
        <v>49</v>
      </c>
      <c r="B296" t="s">
        <v>46</v>
      </c>
      <c r="C296" s="4">
        <v>44391</v>
      </c>
      <c r="D296" t="s">
        <v>18</v>
      </c>
      <c r="F296">
        <v>1</v>
      </c>
    </row>
    <row r="297" spans="1:17" x14ac:dyDescent="0.25">
      <c r="A297" t="s">
        <v>51</v>
      </c>
      <c r="B297" t="s">
        <v>46</v>
      </c>
      <c r="C297" s="4">
        <v>44391</v>
      </c>
      <c r="D297" t="s">
        <v>18</v>
      </c>
      <c r="E297">
        <v>4</v>
      </c>
      <c r="F297">
        <v>5</v>
      </c>
    </row>
    <row r="298" spans="1:17" x14ac:dyDescent="0.25">
      <c r="A298" t="s">
        <v>45</v>
      </c>
      <c r="B298" t="s">
        <v>48</v>
      </c>
      <c r="C298" s="4">
        <v>44391</v>
      </c>
      <c r="D298" t="s">
        <v>18</v>
      </c>
      <c r="E298">
        <v>1488</v>
      </c>
      <c r="F298">
        <v>2326</v>
      </c>
      <c r="G298">
        <v>9.07</v>
      </c>
      <c r="H298">
        <v>36</v>
      </c>
      <c r="I298">
        <v>34</v>
      </c>
      <c r="J298">
        <v>2</v>
      </c>
      <c r="L298">
        <v>15</v>
      </c>
      <c r="M298">
        <v>1646.2</v>
      </c>
      <c r="N298">
        <v>10</v>
      </c>
      <c r="P298">
        <v>59.8</v>
      </c>
      <c r="Q298">
        <v>2</v>
      </c>
    </row>
    <row r="299" spans="1:17" x14ac:dyDescent="0.25">
      <c r="A299" t="s">
        <v>45</v>
      </c>
      <c r="B299" t="s">
        <v>44</v>
      </c>
      <c r="C299" s="4">
        <v>44391</v>
      </c>
      <c r="D299" t="s">
        <v>18</v>
      </c>
      <c r="E299">
        <v>4492</v>
      </c>
      <c r="F299">
        <v>6902</v>
      </c>
      <c r="G299">
        <v>31.5</v>
      </c>
      <c r="H299">
        <v>90</v>
      </c>
      <c r="I299">
        <v>72</v>
      </c>
      <c r="J299">
        <v>5</v>
      </c>
      <c r="L299">
        <v>62</v>
      </c>
      <c r="M299">
        <v>6472.3</v>
      </c>
      <c r="N299">
        <v>27</v>
      </c>
      <c r="P299">
        <v>528.6</v>
      </c>
      <c r="Q299">
        <v>5</v>
      </c>
    </row>
    <row r="300" spans="1:17" x14ac:dyDescent="0.25">
      <c r="A300" t="s">
        <v>51</v>
      </c>
      <c r="B300" t="s">
        <v>44</v>
      </c>
      <c r="C300" s="4">
        <v>44391</v>
      </c>
      <c r="D300" t="s">
        <v>18</v>
      </c>
      <c r="E300">
        <v>4288</v>
      </c>
      <c r="F300">
        <v>6525</v>
      </c>
      <c r="G300">
        <v>19.899999999999999</v>
      </c>
      <c r="H300">
        <v>58</v>
      </c>
      <c r="I300">
        <v>49</v>
      </c>
      <c r="J300">
        <v>8</v>
      </c>
      <c r="L300">
        <v>37</v>
      </c>
      <c r="M300">
        <v>2932.4</v>
      </c>
      <c r="N300">
        <v>24</v>
      </c>
      <c r="P300">
        <v>873.2</v>
      </c>
      <c r="Q300">
        <v>8</v>
      </c>
    </row>
    <row r="301" spans="1:17" x14ac:dyDescent="0.25">
      <c r="A301" t="s">
        <v>43</v>
      </c>
      <c r="B301" t="s">
        <v>44</v>
      </c>
      <c r="C301" s="4">
        <v>44391</v>
      </c>
      <c r="D301" t="s">
        <v>18</v>
      </c>
      <c r="E301">
        <v>1412</v>
      </c>
      <c r="F301">
        <v>2188</v>
      </c>
      <c r="G301">
        <v>15.28</v>
      </c>
      <c r="H301">
        <v>70</v>
      </c>
      <c r="I301">
        <v>59</v>
      </c>
      <c r="J301">
        <v>1</v>
      </c>
      <c r="L301">
        <v>22</v>
      </c>
      <c r="M301">
        <v>1995</v>
      </c>
      <c r="N301">
        <v>13</v>
      </c>
      <c r="P301">
        <v>75.7</v>
      </c>
      <c r="Q301">
        <v>1</v>
      </c>
    </row>
    <row r="302" spans="1:17" x14ac:dyDescent="0.25">
      <c r="A302" t="s">
        <v>50</v>
      </c>
      <c r="B302" t="s">
        <v>44</v>
      </c>
      <c r="C302" s="4">
        <v>44391</v>
      </c>
      <c r="D302" t="s">
        <v>18</v>
      </c>
      <c r="E302">
        <v>1012</v>
      </c>
      <c r="F302">
        <v>1316</v>
      </c>
      <c r="G302">
        <v>2.65</v>
      </c>
      <c r="H302">
        <v>9</v>
      </c>
      <c r="I302">
        <v>9</v>
      </c>
      <c r="J302">
        <v>1</v>
      </c>
      <c r="L302">
        <v>10</v>
      </c>
      <c r="M302">
        <v>1226.3</v>
      </c>
      <c r="N302">
        <v>4</v>
      </c>
      <c r="P302">
        <v>64.900000000000006</v>
      </c>
      <c r="Q302">
        <v>1</v>
      </c>
    </row>
    <row r="303" spans="1:17" x14ac:dyDescent="0.25">
      <c r="A303" t="s">
        <v>49</v>
      </c>
      <c r="B303" t="s">
        <v>44</v>
      </c>
      <c r="C303" s="4">
        <v>44391</v>
      </c>
      <c r="D303" t="s">
        <v>18</v>
      </c>
      <c r="E303">
        <v>296</v>
      </c>
      <c r="F303">
        <v>465</v>
      </c>
      <c r="G303">
        <v>3.56</v>
      </c>
      <c r="H303">
        <v>20</v>
      </c>
      <c r="I303">
        <v>16</v>
      </c>
      <c r="L303">
        <v>1</v>
      </c>
      <c r="M303">
        <v>39.9</v>
      </c>
      <c r="N303">
        <v>1</v>
      </c>
    </row>
    <row r="304" spans="1:17" x14ac:dyDescent="0.25">
      <c r="A304" t="s">
        <v>43</v>
      </c>
      <c r="B304" t="s">
        <v>48</v>
      </c>
      <c r="C304" s="4">
        <v>44391</v>
      </c>
      <c r="D304" t="s">
        <v>18</v>
      </c>
      <c r="E304">
        <v>448</v>
      </c>
      <c r="F304">
        <v>640</v>
      </c>
      <c r="G304">
        <v>3.33</v>
      </c>
      <c r="H304">
        <v>24</v>
      </c>
      <c r="I304">
        <v>19</v>
      </c>
      <c r="J304">
        <v>1</v>
      </c>
      <c r="L304">
        <v>4</v>
      </c>
      <c r="M304">
        <v>529.1</v>
      </c>
      <c r="N304">
        <v>4</v>
      </c>
      <c r="P304">
        <v>207.61</v>
      </c>
      <c r="Q304">
        <v>1</v>
      </c>
    </row>
    <row r="305" spans="1:17" x14ac:dyDescent="0.25">
      <c r="A305" t="s">
        <v>51</v>
      </c>
      <c r="B305" t="s">
        <v>48</v>
      </c>
      <c r="C305" s="4">
        <v>44391</v>
      </c>
      <c r="D305" t="s">
        <v>18</v>
      </c>
      <c r="E305">
        <v>1492</v>
      </c>
      <c r="F305">
        <v>2360</v>
      </c>
      <c r="G305">
        <v>6.68</v>
      </c>
      <c r="H305">
        <v>26</v>
      </c>
      <c r="I305">
        <v>20</v>
      </c>
      <c r="J305">
        <v>1</v>
      </c>
      <c r="L305">
        <v>7</v>
      </c>
      <c r="M305">
        <v>998.1</v>
      </c>
      <c r="N305">
        <v>5</v>
      </c>
      <c r="P305">
        <v>209.6</v>
      </c>
      <c r="Q305">
        <v>1</v>
      </c>
    </row>
    <row r="306" spans="1:17" x14ac:dyDescent="0.25">
      <c r="A306" t="s">
        <v>47</v>
      </c>
      <c r="B306" t="s">
        <v>44</v>
      </c>
      <c r="C306" s="4">
        <v>44391</v>
      </c>
      <c r="D306" t="s">
        <v>18</v>
      </c>
      <c r="E306">
        <v>116</v>
      </c>
      <c r="F306">
        <v>146</v>
      </c>
      <c r="G306">
        <v>0.75</v>
      </c>
      <c r="H306">
        <v>4</v>
      </c>
      <c r="I306">
        <v>4</v>
      </c>
    </row>
    <row r="307" spans="1:17" x14ac:dyDescent="0.25">
      <c r="A307" t="s">
        <v>50</v>
      </c>
      <c r="B307" t="s">
        <v>48</v>
      </c>
      <c r="C307" s="4">
        <v>44391</v>
      </c>
      <c r="D307" t="s">
        <v>18</v>
      </c>
      <c r="E307">
        <v>256</v>
      </c>
      <c r="F307">
        <v>408</v>
      </c>
      <c r="G307">
        <v>0.79</v>
      </c>
      <c r="H307">
        <v>2</v>
      </c>
      <c r="I307">
        <v>1</v>
      </c>
    </row>
    <row r="308" spans="1:17" x14ac:dyDescent="0.25">
      <c r="A308" t="s">
        <v>47</v>
      </c>
      <c r="B308" t="s">
        <v>48</v>
      </c>
      <c r="C308" s="4">
        <v>44391</v>
      </c>
      <c r="D308" t="s">
        <v>18</v>
      </c>
      <c r="E308">
        <v>36</v>
      </c>
      <c r="F308">
        <v>62</v>
      </c>
      <c r="G308">
        <v>0.23</v>
      </c>
      <c r="H308">
        <v>1</v>
      </c>
    </row>
    <row r="309" spans="1:17" x14ac:dyDescent="0.25">
      <c r="A309" t="s">
        <v>49</v>
      </c>
      <c r="B309" t="s">
        <v>48</v>
      </c>
      <c r="C309" s="4">
        <v>44391</v>
      </c>
      <c r="D309" t="s">
        <v>18</v>
      </c>
      <c r="E309">
        <v>84</v>
      </c>
      <c r="F309">
        <v>118</v>
      </c>
      <c r="G309">
        <v>0.56000000000000005</v>
      </c>
      <c r="H309">
        <v>6</v>
      </c>
      <c r="I309">
        <v>5</v>
      </c>
    </row>
    <row r="310" spans="1:17" x14ac:dyDescent="0.25">
      <c r="A310" t="s">
        <v>50</v>
      </c>
      <c r="B310" t="s">
        <v>48</v>
      </c>
      <c r="C310" s="4">
        <v>44390</v>
      </c>
      <c r="D310" t="s">
        <v>18</v>
      </c>
      <c r="E310">
        <v>104</v>
      </c>
      <c r="F310">
        <v>113</v>
      </c>
      <c r="G310">
        <v>0.28000000000000003</v>
      </c>
      <c r="H310">
        <v>1</v>
      </c>
      <c r="I310">
        <v>1</v>
      </c>
    </row>
    <row r="311" spans="1:17" x14ac:dyDescent="0.25">
      <c r="A311" t="s">
        <v>47</v>
      </c>
      <c r="B311" t="s">
        <v>48</v>
      </c>
      <c r="C311" s="4">
        <v>44390</v>
      </c>
      <c r="D311" t="s">
        <v>18</v>
      </c>
      <c r="E311">
        <v>10</v>
      </c>
      <c r="F311">
        <v>12</v>
      </c>
      <c r="G311">
        <v>0.04</v>
      </c>
    </row>
    <row r="312" spans="1:17" x14ac:dyDescent="0.25">
      <c r="A312" t="s">
        <v>51</v>
      </c>
      <c r="B312" t="s">
        <v>46</v>
      </c>
      <c r="C312" s="4">
        <v>44390</v>
      </c>
      <c r="D312" t="s">
        <v>18</v>
      </c>
      <c r="E312">
        <v>2</v>
      </c>
      <c r="F312">
        <v>2</v>
      </c>
    </row>
    <row r="313" spans="1:17" x14ac:dyDescent="0.25">
      <c r="A313" t="s">
        <v>49</v>
      </c>
      <c r="B313" t="s">
        <v>48</v>
      </c>
      <c r="C313" s="4">
        <v>44390</v>
      </c>
      <c r="D313" t="s">
        <v>18</v>
      </c>
      <c r="E313">
        <v>24</v>
      </c>
      <c r="F313">
        <v>24</v>
      </c>
      <c r="G313">
        <v>0.19</v>
      </c>
    </row>
    <row r="314" spans="1:17" x14ac:dyDescent="0.25">
      <c r="A314" t="s">
        <v>47</v>
      </c>
      <c r="B314" t="s">
        <v>44</v>
      </c>
      <c r="C314" s="4">
        <v>44390</v>
      </c>
      <c r="D314" t="s">
        <v>18</v>
      </c>
      <c r="E314">
        <v>40</v>
      </c>
      <c r="F314">
        <v>44</v>
      </c>
      <c r="G314">
        <v>0.19</v>
      </c>
    </row>
    <row r="315" spans="1:17" x14ac:dyDescent="0.25">
      <c r="A315" t="s">
        <v>51</v>
      </c>
      <c r="B315" t="s">
        <v>48</v>
      </c>
      <c r="C315" s="4">
        <v>44390</v>
      </c>
      <c r="D315" t="s">
        <v>18</v>
      </c>
      <c r="E315">
        <v>468</v>
      </c>
      <c r="F315">
        <v>543</v>
      </c>
      <c r="G315">
        <v>1.75</v>
      </c>
      <c r="H315">
        <v>11</v>
      </c>
      <c r="I315">
        <v>8</v>
      </c>
    </row>
    <row r="316" spans="1:17" x14ac:dyDescent="0.25">
      <c r="A316" t="s">
        <v>45</v>
      </c>
      <c r="B316" t="s">
        <v>48</v>
      </c>
      <c r="C316" s="4">
        <v>44390</v>
      </c>
      <c r="D316" t="s">
        <v>18</v>
      </c>
      <c r="E316">
        <v>404</v>
      </c>
      <c r="F316">
        <v>477</v>
      </c>
      <c r="G316">
        <v>2</v>
      </c>
      <c r="H316">
        <v>7</v>
      </c>
      <c r="I316">
        <v>5</v>
      </c>
      <c r="J316">
        <v>1</v>
      </c>
      <c r="L316">
        <v>8</v>
      </c>
      <c r="M316">
        <v>618</v>
      </c>
      <c r="N316">
        <v>3</v>
      </c>
      <c r="P316">
        <v>139.6</v>
      </c>
      <c r="Q316">
        <v>1</v>
      </c>
    </row>
    <row r="317" spans="1:17" x14ac:dyDescent="0.25">
      <c r="A317" t="s">
        <v>43</v>
      </c>
      <c r="B317" t="s">
        <v>48</v>
      </c>
      <c r="C317" s="4">
        <v>44390</v>
      </c>
      <c r="D317" t="s">
        <v>18</v>
      </c>
      <c r="E317">
        <v>132</v>
      </c>
      <c r="F317">
        <v>141</v>
      </c>
      <c r="G317">
        <v>1.1299999999999999</v>
      </c>
      <c r="H317">
        <v>4</v>
      </c>
      <c r="I317">
        <v>4</v>
      </c>
    </row>
    <row r="318" spans="1:17" x14ac:dyDescent="0.25">
      <c r="A318" t="s">
        <v>43</v>
      </c>
      <c r="B318" t="s">
        <v>44</v>
      </c>
      <c r="C318" s="4">
        <v>44390</v>
      </c>
      <c r="D318" t="s">
        <v>18</v>
      </c>
      <c r="E318">
        <v>576</v>
      </c>
      <c r="F318">
        <v>610</v>
      </c>
      <c r="G318">
        <v>5.32</v>
      </c>
      <c r="H318">
        <v>17</v>
      </c>
      <c r="I318">
        <v>10</v>
      </c>
      <c r="L318">
        <v>8</v>
      </c>
      <c r="M318">
        <v>478.4</v>
      </c>
      <c r="N318">
        <v>6</v>
      </c>
    </row>
    <row r="319" spans="1:17" x14ac:dyDescent="0.25">
      <c r="A319" t="s">
        <v>49</v>
      </c>
      <c r="B319" t="s">
        <v>44</v>
      </c>
      <c r="C319" s="4">
        <v>44390</v>
      </c>
      <c r="D319" t="s">
        <v>18</v>
      </c>
      <c r="E319">
        <v>108</v>
      </c>
      <c r="F319">
        <v>121</v>
      </c>
      <c r="G319">
        <v>1.55</v>
      </c>
      <c r="H319">
        <v>2</v>
      </c>
      <c r="I319">
        <v>1</v>
      </c>
    </row>
    <row r="320" spans="1:17" x14ac:dyDescent="0.25">
      <c r="A320" t="s">
        <v>43</v>
      </c>
      <c r="B320" t="s">
        <v>46</v>
      </c>
      <c r="C320" s="4">
        <v>44390</v>
      </c>
      <c r="D320" t="s">
        <v>18</v>
      </c>
      <c r="E320">
        <v>1</v>
      </c>
      <c r="F320">
        <v>1</v>
      </c>
    </row>
    <row r="321" spans="1:17" x14ac:dyDescent="0.25">
      <c r="A321" t="s">
        <v>45</v>
      </c>
      <c r="B321" t="s">
        <v>44</v>
      </c>
      <c r="C321" s="4">
        <v>44390</v>
      </c>
      <c r="D321" t="s">
        <v>18</v>
      </c>
      <c r="E321">
        <v>1764</v>
      </c>
      <c r="F321">
        <v>2036</v>
      </c>
      <c r="G321">
        <v>11.36</v>
      </c>
      <c r="H321">
        <v>52</v>
      </c>
      <c r="I321">
        <v>44</v>
      </c>
      <c r="L321">
        <v>13</v>
      </c>
      <c r="M321">
        <v>1586.7</v>
      </c>
      <c r="N321">
        <v>9</v>
      </c>
    </row>
    <row r="322" spans="1:17" x14ac:dyDescent="0.25">
      <c r="A322" t="s">
        <v>50</v>
      </c>
      <c r="B322" t="s">
        <v>44</v>
      </c>
      <c r="C322" s="4">
        <v>44390</v>
      </c>
      <c r="D322" t="s">
        <v>18</v>
      </c>
      <c r="E322">
        <v>462</v>
      </c>
      <c r="F322">
        <v>491</v>
      </c>
      <c r="G322">
        <v>1.07</v>
      </c>
      <c r="H322">
        <v>4</v>
      </c>
      <c r="I322">
        <v>4</v>
      </c>
      <c r="L322">
        <v>1</v>
      </c>
      <c r="M322">
        <v>29.9</v>
      </c>
      <c r="N322">
        <v>1</v>
      </c>
    </row>
    <row r="323" spans="1:17" x14ac:dyDescent="0.25">
      <c r="A323" t="s">
        <v>51</v>
      </c>
      <c r="B323" t="s">
        <v>44</v>
      </c>
      <c r="C323" s="4">
        <v>44390</v>
      </c>
      <c r="D323" t="s">
        <v>18</v>
      </c>
      <c r="E323">
        <v>1788</v>
      </c>
      <c r="F323">
        <v>2054</v>
      </c>
      <c r="G323">
        <v>7.29</v>
      </c>
      <c r="H323">
        <v>20</v>
      </c>
      <c r="I323">
        <v>15</v>
      </c>
      <c r="J323">
        <v>2</v>
      </c>
      <c r="L323">
        <v>10</v>
      </c>
      <c r="M323">
        <v>738.3</v>
      </c>
      <c r="N323">
        <v>8</v>
      </c>
      <c r="P323">
        <v>169.6</v>
      </c>
      <c r="Q323">
        <v>2</v>
      </c>
    </row>
    <row r="324" spans="1:17" x14ac:dyDescent="0.25">
      <c r="A324" t="s">
        <v>45</v>
      </c>
      <c r="B324" t="s">
        <v>46</v>
      </c>
      <c r="C324" s="4">
        <v>44390</v>
      </c>
      <c r="D324" t="s">
        <v>18</v>
      </c>
      <c r="F324">
        <v>1</v>
      </c>
    </row>
    <row r="325" spans="1:17" x14ac:dyDescent="0.25">
      <c r="A325" t="s">
        <v>45</v>
      </c>
      <c r="B325" t="s">
        <v>44</v>
      </c>
      <c r="C325" s="4">
        <v>44389</v>
      </c>
      <c r="D325" t="s">
        <v>18</v>
      </c>
      <c r="J325">
        <v>1</v>
      </c>
      <c r="L325">
        <v>10</v>
      </c>
      <c r="M325">
        <v>917.3</v>
      </c>
      <c r="N325">
        <v>7</v>
      </c>
      <c r="P325">
        <v>139.6</v>
      </c>
      <c r="Q325">
        <v>1</v>
      </c>
    </row>
    <row r="326" spans="1:17" x14ac:dyDescent="0.25">
      <c r="A326" t="s">
        <v>43</v>
      </c>
      <c r="B326" t="s">
        <v>44</v>
      </c>
      <c r="C326" s="4">
        <v>44389</v>
      </c>
      <c r="D326" t="s">
        <v>18</v>
      </c>
      <c r="J326">
        <v>1</v>
      </c>
      <c r="L326">
        <v>9</v>
      </c>
      <c r="M326">
        <v>867.6</v>
      </c>
      <c r="N326">
        <v>3</v>
      </c>
      <c r="P326">
        <v>209.5</v>
      </c>
      <c r="Q326">
        <v>1</v>
      </c>
    </row>
    <row r="327" spans="1:17" x14ac:dyDescent="0.25">
      <c r="A327" t="s">
        <v>51</v>
      </c>
      <c r="B327" t="s">
        <v>44</v>
      </c>
      <c r="C327" s="4">
        <v>44389</v>
      </c>
      <c r="D327" t="s">
        <v>18</v>
      </c>
      <c r="L327">
        <v>4</v>
      </c>
      <c r="M327">
        <v>459</v>
      </c>
      <c r="N327">
        <v>4</v>
      </c>
    </row>
    <row r="328" spans="1:17" x14ac:dyDescent="0.25">
      <c r="A328" t="s">
        <v>47</v>
      </c>
      <c r="B328" t="s">
        <v>44</v>
      </c>
      <c r="C328" s="4">
        <v>44388</v>
      </c>
      <c r="D328" t="s">
        <v>18</v>
      </c>
      <c r="E328">
        <v>4</v>
      </c>
      <c r="F328">
        <v>4</v>
      </c>
      <c r="G328">
        <v>0.08</v>
      </c>
    </row>
    <row r="329" spans="1:17" x14ac:dyDescent="0.25">
      <c r="A329" t="s">
        <v>49</v>
      </c>
      <c r="B329" t="s">
        <v>46</v>
      </c>
      <c r="C329" s="4">
        <v>44388</v>
      </c>
      <c r="D329" t="s">
        <v>18</v>
      </c>
      <c r="E329">
        <v>1</v>
      </c>
      <c r="F329">
        <v>1</v>
      </c>
    </row>
    <row r="330" spans="1:17" x14ac:dyDescent="0.25">
      <c r="A330" t="s">
        <v>47</v>
      </c>
      <c r="B330" t="s">
        <v>48</v>
      </c>
      <c r="C330" s="4">
        <v>44388</v>
      </c>
      <c r="D330" t="s">
        <v>18</v>
      </c>
      <c r="E330">
        <v>3</v>
      </c>
      <c r="F330">
        <v>3</v>
      </c>
      <c r="G330">
        <v>0.04</v>
      </c>
    </row>
    <row r="331" spans="1:17" x14ac:dyDescent="0.25">
      <c r="A331" t="s">
        <v>49</v>
      </c>
      <c r="B331" t="s">
        <v>48</v>
      </c>
      <c r="C331" s="4">
        <v>44388</v>
      </c>
      <c r="D331" t="s">
        <v>18</v>
      </c>
      <c r="E331">
        <v>5</v>
      </c>
      <c r="F331">
        <v>5</v>
      </c>
      <c r="G331">
        <v>0.13</v>
      </c>
    </row>
    <row r="332" spans="1:17" x14ac:dyDescent="0.25">
      <c r="A332" t="s">
        <v>50</v>
      </c>
      <c r="B332" t="s">
        <v>44</v>
      </c>
      <c r="C332" s="4">
        <v>44388</v>
      </c>
      <c r="D332" t="s">
        <v>18</v>
      </c>
      <c r="E332">
        <v>9</v>
      </c>
      <c r="F332">
        <v>9</v>
      </c>
      <c r="G332">
        <v>0.12</v>
      </c>
    </row>
    <row r="333" spans="1:17" x14ac:dyDescent="0.25">
      <c r="A333" t="s">
        <v>43</v>
      </c>
      <c r="B333" t="s">
        <v>48</v>
      </c>
      <c r="C333" s="4">
        <v>44388</v>
      </c>
      <c r="D333" t="s">
        <v>18</v>
      </c>
      <c r="E333">
        <v>21</v>
      </c>
      <c r="F333">
        <v>22</v>
      </c>
      <c r="G333">
        <v>0.31</v>
      </c>
      <c r="L333">
        <v>2</v>
      </c>
      <c r="M333">
        <v>279.39999999999998</v>
      </c>
      <c r="N333">
        <v>2</v>
      </c>
    </row>
    <row r="334" spans="1:17" x14ac:dyDescent="0.25">
      <c r="A334" t="s">
        <v>45</v>
      </c>
      <c r="B334" t="s">
        <v>48</v>
      </c>
      <c r="C334" s="4">
        <v>44388</v>
      </c>
      <c r="D334" t="s">
        <v>18</v>
      </c>
      <c r="E334">
        <v>30</v>
      </c>
      <c r="F334">
        <v>31</v>
      </c>
      <c r="G334">
        <v>0.36</v>
      </c>
      <c r="J334">
        <v>1</v>
      </c>
      <c r="L334">
        <v>4</v>
      </c>
      <c r="M334">
        <v>399.4</v>
      </c>
      <c r="N334">
        <v>3</v>
      </c>
      <c r="P334">
        <v>139.80000000000001</v>
      </c>
      <c r="Q334">
        <v>1</v>
      </c>
    </row>
    <row r="335" spans="1:17" x14ac:dyDescent="0.25">
      <c r="A335" t="s">
        <v>51</v>
      </c>
      <c r="B335" t="s">
        <v>44</v>
      </c>
      <c r="C335" s="4">
        <v>44388</v>
      </c>
      <c r="D335" t="s">
        <v>18</v>
      </c>
      <c r="E335">
        <v>11</v>
      </c>
      <c r="F335">
        <v>11</v>
      </c>
      <c r="G335">
        <v>7.0000000000000007E-2</v>
      </c>
      <c r="L335">
        <v>6</v>
      </c>
      <c r="M335">
        <v>608.5</v>
      </c>
      <c r="N335">
        <v>2</v>
      </c>
    </row>
    <row r="336" spans="1:17" x14ac:dyDescent="0.25">
      <c r="A336" t="s">
        <v>50</v>
      </c>
      <c r="B336" t="s">
        <v>48</v>
      </c>
      <c r="C336" s="4">
        <v>44388</v>
      </c>
      <c r="D336" t="s">
        <v>18</v>
      </c>
      <c r="E336">
        <v>24</v>
      </c>
      <c r="F336">
        <v>24</v>
      </c>
      <c r="G336">
        <v>0.41</v>
      </c>
    </row>
    <row r="337" spans="1:17" x14ac:dyDescent="0.25">
      <c r="A337" t="s">
        <v>51</v>
      </c>
      <c r="B337" t="s">
        <v>48</v>
      </c>
      <c r="C337" s="4">
        <v>44388</v>
      </c>
      <c r="D337" t="s">
        <v>18</v>
      </c>
      <c r="E337">
        <v>31</v>
      </c>
      <c r="F337">
        <v>31</v>
      </c>
      <c r="G337">
        <v>0.31</v>
      </c>
      <c r="L337">
        <v>1</v>
      </c>
      <c r="M337">
        <v>69.900000000000006</v>
      </c>
      <c r="N337">
        <v>1</v>
      </c>
    </row>
    <row r="338" spans="1:17" x14ac:dyDescent="0.25">
      <c r="A338" t="s">
        <v>43</v>
      </c>
      <c r="B338" t="s">
        <v>44</v>
      </c>
      <c r="C338" s="4">
        <v>44388</v>
      </c>
      <c r="D338" t="s">
        <v>18</v>
      </c>
      <c r="E338">
        <v>24</v>
      </c>
      <c r="F338">
        <v>24</v>
      </c>
      <c r="G338">
        <v>0.35</v>
      </c>
    </row>
    <row r="339" spans="1:17" x14ac:dyDescent="0.25">
      <c r="A339" t="s">
        <v>49</v>
      </c>
      <c r="B339" t="s">
        <v>44</v>
      </c>
      <c r="C339" s="4">
        <v>44388</v>
      </c>
      <c r="D339" t="s">
        <v>18</v>
      </c>
      <c r="E339">
        <v>13</v>
      </c>
      <c r="F339">
        <v>13</v>
      </c>
      <c r="G339">
        <v>0.2</v>
      </c>
    </row>
    <row r="340" spans="1:17" x14ac:dyDescent="0.25">
      <c r="A340" t="s">
        <v>45</v>
      </c>
      <c r="B340" t="s">
        <v>44</v>
      </c>
      <c r="C340" s="4">
        <v>44388</v>
      </c>
      <c r="D340" t="s">
        <v>18</v>
      </c>
      <c r="E340">
        <v>16</v>
      </c>
      <c r="F340">
        <v>16</v>
      </c>
      <c r="G340">
        <v>0.12</v>
      </c>
      <c r="J340">
        <v>2</v>
      </c>
      <c r="L340">
        <v>21</v>
      </c>
      <c r="M340">
        <v>1835.3</v>
      </c>
      <c r="N340">
        <v>8</v>
      </c>
      <c r="P340">
        <v>239.3</v>
      </c>
      <c r="Q340">
        <v>2</v>
      </c>
    </row>
    <row r="341" spans="1:17" x14ac:dyDescent="0.25">
      <c r="A341" t="s">
        <v>51</v>
      </c>
      <c r="B341" t="s">
        <v>46</v>
      </c>
      <c r="C341" s="4">
        <v>44387</v>
      </c>
      <c r="D341" t="s">
        <v>18</v>
      </c>
      <c r="E341">
        <v>10</v>
      </c>
      <c r="F341">
        <v>10</v>
      </c>
      <c r="G341">
        <v>0.02</v>
      </c>
    </row>
    <row r="342" spans="1:17" x14ac:dyDescent="0.25">
      <c r="A342" t="s">
        <v>45</v>
      </c>
      <c r="B342" t="s">
        <v>44</v>
      </c>
      <c r="C342" s="4">
        <v>44387</v>
      </c>
      <c r="D342" t="s">
        <v>18</v>
      </c>
      <c r="E342">
        <v>6712</v>
      </c>
      <c r="F342">
        <v>9463</v>
      </c>
      <c r="G342">
        <v>38.75</v>
      </c>
      <c r="H342">
        <v>112</v>
      </c>
      <c r="I342">
        <v>85</v>
      </c>
      <c r="J342">
        <v>12</v>
      </c>
      <c r="L342">
        <v>75</v>
      </c>
      <c r="M342">
        <v>8721.7000000000007</v>
      </c>
      <c r="N342">
        <v>51</v>
      </c>
      <c r="P342">
        <v>1914.3</v>
      </c>
      <c r="Q342">
        <v>12</v>
      </c>
    </row>
    <row r="343" spans="1:17" x14ac:dyDescent="0.25">
      <c r="A343" t="s">
        <v>47</v>
      </c>
      <c r="B343" t="s">
        <v>48</v>
      </c>
      <c r="C343" s="4">
        <v>44387</v>
      </c>
      <c r="D343" t="s">
        <v>18</v>
      </c>
      <c r="E343">
        <v>44</v>
      </c>
      <c r="F343">
        <v>66</v>
      </c>
      <c r="G343">
        <v>0.47</v>
      </c>
    </row>
    <row r="344" spans="1:17" x14ac:dyDescent="0.25">
      <c r="A344" t="s">
        <v>50</v>
      </c>
      <c r="B344" t="s">
        <v>48</v>
      </c>
      <c r="C344" s="4">
        <v>44387</v>
      </c>
      <c r="D344" t="s">
        <v>18</v>
      </c>
      <c r="E344">
        <v>256</v>
      </c>
      <c r="F344">
        <v>352</v>
      </c>
      <c r="G344">
        <v>1.58</v>
      </c>
    </row>
    <row r="345" spans="1:17" x14ac:dyDescent="0.25">
      <c r="A345" t="s">
        <v>49</v>
      </c>
      <c r="B345" t="s">
        <v>48</v>
      </c>
      <c r="C345" s="4">
        <v>44387</v>
      </c>
      <c r="D345" t="s">
        <v>18</v>
      </c>
      <c r="E345">
        <v>124</v>
      </c>
      <c r="F345">
        <v>167</v>
      </c>
      <c r="G345">
        <v>1.0900000000000001</v>
      </c>
      <c r="H345">
        <v>1</v>
      </c>
      <c r="I345">
        <v>1</v>
      </c>
    </row>
    <row r="346" spans="1:17" x14ac:dyDescent="0.25">
      <c r="A346" t="s">
        <v>47</v>
      </c>
      <c r="B346" t="s">
        <v>44</v>
      </c>
      <c r="C346" s="4">
        <v>44387</v>
      </c>
      <c r="D346" t="s">
        <v>18</v>
      </c>
      <c r="E346">
        <v>200</v>
      </c>
      <c r="F346">
        <v>238</v>
      </c>
      <c r="G346">
        <v>1.4</v>
      </c>
      <c r="H346">
        <v>4</v>
      </c>
      <c r="I346">
        <v>3</v>
      </c>
    </row>
    <row r="347" spans="1:17" x14ac:dyDescent="0.25">
      <c r="A347" t="s">
        <v>51</v>
      </c>
      <c r="B347" t="s">
        <v>48</v>
      </c>
      <c r="C347" s="4">
        <v>44387</v>
      </c>
      <c r="D347" t="s">
        <v>18</v>
      </c>
      <c r="E347">
        <v>1120</v>
      </c>
      <c r="F347">
        <v>1612</v>
      </c>
      <c r="G347">
        <v>5.5</v>
      </c>
      <c r="H347">
        <v>7</v>
      </c>
      <c r="I347">
        <v>4</v>
      </c>
      <c r="J347">
        <v>3</v>
      </c>
      <c r="L347">
        <v>6</v>
      </c>
      <c r="M347">
        <v>359.4</v>
      </c>
      <c r="N347">
        <v>6</v>
      </c>
      <c r="P347">
        <v>239.7</v>
      </c>
      <c r="Q347">
        <v>3</v>
      </c>
    </row>
    <row r="348" spans="1:17" x14ac:dyDescent="0.25">
      <c r="A348" t="s">
        <v>43</v>
      </c>
      <c r="B348" t="s">
        <v>48</v>
      </c>
      <c r="C348" s="4">
        <v>44387</v>
      </c>
      <c r="D348" t="s">
        <v>18</v>
      </c>
      <c r="E348">
        <v>384</v>
      </c>
      <c r="F348">
        <v>552</v>
      </c>
      <c r="G348">
        <v>3.11</v>
      </c>
      <c r="H348">
        <v>4</v>
      </c>
      <c r="I348">
        <v>3</v>
      </c>
      <c r="L348">
        <v>3</v>
      </c>
      <c r="M348">
        <v>229.6</v>
      </c>
      <c r="N348">
        <v>2</v>
      </c>
    </row>
    <row r="349" spans="1:17" x14ac:dyDescent="0.25">
      <c r="A349" t="s">
        <v>51</v>
      </c>
      <c r="B349" t="s">
        <v>44</v>
      </c>
      <c r="C349" s="4">
        <v>44387</v>
      </c>
      <c r="D349" t="s">
        <v>18</v>
      </c>
      <c r="E349">
        <v>6164</v>
      </c>
      <c r="F349">
        <v>8890</v>
      </c>
      <c r="G349">
        <v>23.3</v>
      </c>
      <c r="H349">
        <v>56</v>
      </c>
      <c r="I349">
        <v>50</v>
      </c>
      <c r="J349">
        <v>1</v>
      </c>
      <c r="L349">
        <v>31</v>
      </c>
      <c r="M349">
        <v>3468.6</v>
      </c>
      <c r="N349">
        <v>11</v>
      </c>
      <c r="P349">
        <v>129.6</v>
      </c>
      <c r="Q349">
        <v>1</v>
      </c>
    </row>
    <row r="350" spans="1:17" x14ac:dyDescent="0.25">
      <c r="A350" t="s">
        <v>49</v>
      </c>
      <c r="B350" t="s">
        <v>44</v>
      </c>
      <c r="C350" s="4">
        <v>44387</v>
      </c>
      <c r="D350" t="s">
        <v>18</v>
      </c>
      <c r="E350">
        <v>612</v>
      </c>
      <c r="F350">
        <v>869</v>
      </c>
      <c r="G350">
        <v>6.71</v>
      </c>
      <c r="H350">
        <v>15</v>
      </c>
      <c r="I350">
        <v>14</v>
      </c>
      <c r="L350">
        <v>6</v>
      </c>
      <c r="M350">
        <v>468.9</v>
      </c>
      <c r="N350">
        <v>4</v>
      </c>
    </row>
    <row r="351" spans="1:17" x14ac:dyDescent="0.25">
      <c r="A351" t="s">
        <v>43</v>
      </c>
      <c r="B351" t="s">
        <v>44</v>
      </c>
      <c r="C351" s="4">
        <v>44387</v>
      </c>
      <c r="D351" t="s">
        <v>18</v>
      </c>
      <c r="E351">
        <v>2508</v>
      </c>
      <c r="F351">
        <v>3281</v>
      </c>
      <c r="G351">
        <v>17.84</v>
      </c>
      <c r="H351">
        <v>49</v>
      </c>
      <c r="I351">
        <v>34</v>
      </c>
      <c r="L351">
        <v>4</v>
      </c>
      <c r="M351">
        <v>249.3</v>
      </c>
      <c r="N351">
        <v>3</v>
      </c>
    </row>
    <row r="352" spans="1:17" x14ac:dyDescent="0.25">
      <c r="A352" t="s">
        <v>45</v>
      </c>
      <c r="B352" t="s">
        <v>48</v>
      </c>
      <c r="C352" s="4">
        <v>44387</v>
      </c>
      <c r="D352" t="s">
        <v>18</v>
      </c>
      <c r="E352">
        <v>1132</v>
      </c>
      <c r="F352">
        <v>1582</v>
      </c>
      <c r="G352">
        <v>5.66</v>
      </c>
      <c r="H352">
        <v>7</v>
      </c>
      <c r="I352">
        <v>4</v>
      </c>
      <c r="L352">
        <v>2</v>
      </c>
      <c r="M352">
        <v>79.8</v>
      </c>
      <c r="N352">
        <v>2</v>
      </c>
    </row>
    <row r="353" spans="1:17" x14ac:dyDescent="0.25">
      <c r="A353" t="s">
        <v>43</v>
      </c>
      <c r="B353" t="s">
        <v>46</v>
      </c>
      <c r="C353" s="4">
        <v>44387</v>
      </c>
      <c r="D353" t="s">
        <v>18</v>
      </c>
      <c r="E353">
        <v>3</v>
      </c>
      <c r="F353">
        <v>3</v>
      </c>
      <c r="G353">
        <v>0.01</v>
      </c>
    </row>
    <row r="354" spans="1:17" x14ac:dyDescent="0.25">
      <c r="A354" t="s">
        <v>50</v>
      </c>
      <c r="B354" t="s">
        <v>44</v>
      </c>
      <c r="C354" s="4">
        <v>44387</v>
      </c>
      <c r="D354" t="s">
        <v>18</v>
      </c>
      <c r="E354">
        <v>1780</v>
      </c>
      <c r="F354">
        <v>2185</v>
      </c>
      <c r="G354">
        <v>4.32</v>
      </c>
      <c r="H354">
        <v>11</v>
      </c>
      <c r="I354">
        <v>9</v>
      </c>
    </row>
    <row r="355" spans="1:17" x14ac:dyDescent="0.25">
      <c r="A355" t="s">
        <v>45</v>
      </c>
      <c r="B355" t="s">
        <v>46</v>
      </c>
      <c r="C355" s="4">
        <v>44387</v>
      </c>
      <c r="D355" t="s">
        <v>18</v>
      </c>
      <c r="F355">
        <v>7</v>
      </c>
    </row>
    <row r="356" spans="1:17" x14ac:dyDescent="0.25">
      <c r="A356" t="s">
        <v>47</v>
      </c>
      <c r="B356" t="s">
        <v>46</v>
      </c>
      <c r="C356" s="4">
        <v>44387</v>
      </c>
      <c r="D356" t="s">
        <v>18</v>
      </c>
      <c r="F356">
        <v>2</v>
      </c>
    </row>
    <row r="357" spans="1:17" x14ac:dyDescent="0.25">
      <c r="A357" t="s">
        <v>50</v>
      </c>
      <c r="B357" t="s">
        <v>46</v>
      </c>
      <c r="C357" s="4">
        <v>44387</v>
      </c>
      <c r="D357" t="s">
        <v>18</v>
      </c>
      <c r="F357">
        <v>1</v>
      </c>
      <c r="G357">
        <v>0.01</v>
      </c>
    </row>
    <row r="358" spans="1:17" x14ac:dyDescent="0.25">
      <c r="A358" t="s">
        <v>45</v>
      </c>
      <c r="B358" t="s">
        <v>48</v>
      </c>
      <c r="C358" s="4">
        <v>44386</v>
      </c>
      <c r="D358" t="s">
        <v>18</v>
      </c>
      <c r="E358">
        <v>780</v>
      </c>
      <c r="F358">
        <v>1279</v>
      </c>
      <c r="G358">
        <v>5.53</v>
      </c>
      <c r="H358">
        <v>10</v>
      </c>
      <c r="I358">
        <v>8</v>
      </c>
      <c r="L358">
        <v>7</v>
      </c>
      <c r="M358">
        <v>578.6</v>
      </c>
      <c r="N358">
        <v>5</v>
      </c>
    </row>
    <row r="359" spans="1:17" x14ac:dyDescent="0.25">
      <c r="A359" t="s">
        <v>43</v>
      </c>
      <c r="B359" t="s">
        <v>48</v>
      </c>
      <c r="C359" s="4">
        <v>44386</v>
      </c>
      <c r="D359" t="s">
        <v>18</v>
      </c>
      <c r="E359">
        <v>300</v>
      </c>
      <c r="F359">
        <v>540</v>
      </c>
      <c r="G359">
        <v>3.55</v>
      </c>
      <c r="H359">
        <v>12</v>
      </c>
      <c r="I359">
        <v>10</v>
      </c>
      <c r="L359">
        <v>4</v>
      </c>
      <c r="M359">
        <v>199.4</v>
      </c>
      <c r="N359">
        <v>3</v>
      </c>
    </row>
    <row r="360" spans="1:17" x14ac:dyDescent="0.25">
      <c r="A360" t="s">
        <v>49</v>
      </c>
      <c r="B360" t="s">
        <v>44</v>
      </c>
      <c r="C360" s="4">
        <v>44386</v>
      </c>
      <c r="D360" t="s">
        <v>18</v>
      </c>
      <c r="E360">
        <v>584</v>
      </c>
      <c r="F360">
        <v>887</v>
      </c>
      <c r="G360">
        <v>8.9600000000000009</v>
      </c>
      <c r="H360">
        <v>36</v>
      </c>
      <c r="I360">
        <v>31</v>
      </c>
      <c r="J360">
        <v>1</v>
      </c>
      <c r="L360">
        <v>18</v>
      </c>
      <c r="M360">
        <v>2203.71</v>
      </c>
      <c r="N360">
        <v>11</v>
      </c>
      <c r="P360">
        <v>109.7</v>
      </c>
      <c r="Q360">
        <v>1</v>
      </c>
    </row>
    <row r="361" spans="1:17" x14ac:dyDescent="0.25">
      <c r="A361" t="s">
        <v>43</v>
      </c>
      <c r="B361" t="s">
        <v>44</v>
      </c>
      <c r="C361" s="4">
        <v>44386</v>
      </c>
      <c r="D361" t="s">
        <v>18</v>
      </c>
      <c r="E361">
        <v>1748</v>
      </c>
      <c r="F361">
        <v>2834</v>
      </c>
      <c r="G361">
        <v>21.64</v>
      </c>
      <c r="H361">
        <v>70</v>
      </c>
      <c r="I361">
        <v>58</v>
      </c>
      <c r="J361">
        <v>2</v>
      </c>
      <c r="L361">
        <v>28</v>
      </c>
      <c r="M361">
        <v>1794.5</v>
      </c>
      <c r="N361">
        <v>18</v>
      </c>
      <c r="P361">
        <v>266.81</v>
      </c>
      <c r="Q361">
        <v>2</v>
      </c>
    </row>
    <row r="362" spans="1:17" x14ac:dyDescent="0.25">
      <c r="A362" t="s">
        <v>51</v>
      </c>
      <c r="B362" t="s">
        <v>44</v>
      </c>
      <c r="C362" s="4">
        <v>44386</v>
      </c>
      <c r="D362" t="s">
        <v>18</v>
      </c>
      <c r="E362">
        <v>3292</v>
      </c>
      <c r="F362">
        <v>5733</v>
      </c>
      <c r="G362">
        <v>23.18</v>
      </c>
      <c r="H362">
        <v>68</v>
      </c>
      <c r="I362">
        <v>56</v>
      </c>
      <c r="J362">
        <v>7</v>
      </c>
      <c r="L362">
        <v>86</v>
      </c>
      <c r="M362">
        <v>9153.5499999999993</v>
      </c>
      <c r="N362">
        <v>49</v>
      </c>
      <c r="P362">
        <v>1033.4100000000001</v>
      </c>
      <c r="Q362">
        <v>7</v>
      </c>
    </row>
    <row r="363" spans="1:17" x14ac:dyDescent="0.25">
      <c r="A363" t="s">
        <v>45</v>
      </c>
      <c r="B363" t="s">
        <v>44</v>
      </c>
      <c r="C363" s="4">
        <v>44386</v>
      </c>
      <c r="D363" t="s">
        <v>18</v>
      </c>
      <c r="E363">
        <v>4284</v>
      </c>
      <c r="F363">
        <v>7210</v>
      </c>
      <c r="G363">
        <v>39.590000000000003</v>
      </c>
      <c r="H363">
        <v>145</v>
      </c>
      <c r="I363">
        <v>128</v>
      </c>
      <c r="J363">
        <v>11</v>
      </c>
      <c r="L363">
        <v>148</v>
      </c>
      <c r="M363">
        <v>16904.900000000001</v>
      </c>
      <c r="N363">
        <v>80</v>
      </c>
      <c r="P363">
        <v>1352.41</v>
      </c>
      <c r="Q363">
        <v>11</v>
      </c>
    </row>
    <row r="364" spans="1:17" x14ac:dyDescent="0.25">
      <c r="A364" t="s">
        <v>51</v>
      </c>
      <c r="B364" t="s">
        <v>48</v>
      </c>
      <c r="C364" s="4">
        <v>44386</v>
      </c>
      <c r="D364" t="s">
        <v>18</v>
      </c>
      <c r="E364">
        <v>744</v>
      </c>
      <c r="F364">
        <v>1282</v>
      </c>
      <c r="G364">
        <v>5.51</v>
      </c>
      <c r="H364">
        <v>7</v>
      </c>
      <c r="I364">
        <v>5</v>
      </c>
    </row>
    <row r="365" spans="1:17" x14ac:dyDescent="0.25">
      <c r="A365" t="s">
        <v>50</v>
      </c>
      <c r="B365" t="s">
        <v>44</v>
      </c>
      <c r="C365" s="4">
        <v>44386</v>
      </c>
      <c r="D365" t="s">
        <v>18</v>
      </c>
      <c r="E365">
        <v>680</v>
      </c>
      <c r="F365">
        <v>1007</v>
      </c>
      <c r="G365">
        <v>3.5</v>
      </c>
      <c r="H365">
        <v>8</v>
      </c>
      <c r="I365">
        <v>8</v>
      </c>
      <c r="J365">
        <v>2</v>
      </c>
      <c r="L365">
        <v>15</v>
      </c>
      <c r="M365">
        <v>897.5</v>
      </c>
      <c r="N365">
        <v>9</v>
      </c>
      <c r="P365">
        <v>119.8</v>
      </c>
      <c r="Q365">
        <v>2</v>
      </c>
    </row>
    <row r="366" spans="1:17" x14ac:dyDescent="0.25">
      <c r="A366" t="s">
        <v>45</v>
      </c>
      <c r="B366" t="s">
        <v>46</v>
      </c>
      <c r="C366" s="4">
        <v>44386</v>
      </c>
      <c r="D366" t="s">
        <v>18</v>
      </c>
      <c r="E366">
        <v>6</v>
      </c>
      <c r="F366">
        <v>6</v>
      </c>
      <c r="G366">
        <v>0.02</v>
      </c>
    </row>
    <row r="367" spans="1:17" x14ac:dyDescent="0.25">
      <c r="A367" t="s">
        <v>47</v>
      </c>
      <c r="B367" t="s">
        <v>44</v>
      </c>
      <c r="C367" s="4">
        <v>44386</v>
      </c>
      <c r="D367" t="s">
        <v>18</v>
      </c>
      <c r="E367">
        <v>172</v>
      </c>
      <c r="F367">
        <v>243</v>
      </c>
      <c r="G367">
        <v>2.25</v>
      </c>
      <c r="H367">
        <v>2</v>
      </c>
      <c r="I367">
        <v>1</v>
      </c>
    </row>
    <row r="368" spans="1:17" x14ac:dyDescent="0.25">
      <c r="A368" t="s">
        <v>50</v>
      </c>
      <c r="B368" t="s">
        <v>48</v>
      </c>
      <c r="C368" s="4">
        <v>44386</v>
      </c>
      <c r="D368" t="s">
        <v>18</v>
      </c>
      <c r="E368">
        <v>228</v>
      </c>
      <c r="F368">
        <v>281</v>
      </c>
      <c r="G368">
        <v>1.86</v>
      </c>
    </row>
    <row r="369" spans="1:17" x14ac:dyDescent="0.25">
      <c r="A369" t="s">
        <v>49</v>
      </c>
      <c r="B369" t="s">
        <v>48</v>
      </c>
      <c r="C369" s="4">
        <v>44386</v>
      </c>
      <c r="D369" t="s">
        <v>18</v>
      </c>
      <c r="E369">
        <v>76</v>
      </c>
      <c r="F369">
        <v>147</v>
      </c>
      <c r="G369">
        <v>1.57</v>
      </c>
      <c r="H369">
        <v>2</v>
      </c>
      <c r="I369">
        <v>1</v>
      </c>
    </row>
    <row r="370" spans="1:17" x14ac:dyDescent="0.25">
      <c r="A370" t="s">
        <v>47</v>
      </c>
      <c r="B370" t="s">
        <v>48</v>
      </c>
      <c r="C370" s="4">
        <v>44386</v>
      </c>
      <c r="D370" t="s">
        <v>18</v>
      </c>
      <c r="E370">
        <v>52</v>
      </c>
      <c r="F370">
        <v>58</v>
      </c>
      <c r="G370">
        <v>0.54</v>
      </c>
      <c r="H370">
        <v>2</v>
      </c>
      <c r="I370">
        <v>2</v>
      </c>
    </row>
    <row r="371" spans="1:17" x14ac:dyDescent="0.25">
      <c r="A371" t="s">
        <v>51</v>
      </c>
      <c r="B371" t="s">
        <v>46</v>
      </c>
      <c r="C371" s="4">
        <v>44386</v>
      </c>
      <c r="D371" t="s">
        <v>18</v>
      </c>
      <c r="E371">
        <v>2</v>
      </c>
      <c r="F371">
        <v>2</v>
      </c>
    </row>
    <row r="372" spans="1:17" x14ac:dyDescent="0.25">
      <c r="A372" t="s">
        <v>50</v>
      </c>
      <c r="B372" t="s">
        <v>46</v>
      </c>
      <c r="C372" s="4">
        <v>44386</v>
      </c>
      <c r="D372" t="s">
        <v>18</v>
      </c>
      <c r="F372">
        <v>2</v>
      </c>
    </row>
    <row r="373" spans="1:17" x14ac:dyDescent="0.25">
      <c r="A373" t="s">
        <v>49</v>
      </c>
      <c r="B373" t="s">
        <v>46</v>
      </c>
      <c r="C373" s="4">
        <v>44386</v>
      </c>
      <c r="D373" t="s">
        <v>18</v>
      </c>
      <c r="F373">
        <v>2</v>
      </c>
    </row>
    <row r="374" spans="1:17" x14ac:dyDescent="0.25">
      <c r="A374" t="s">
        <v>43</v>
      </c>
      <c r="B374" t="s">
        <v>46</v>
      </c>
      <c r="C374" s="4">
        <v>44386</v>
      </c>
      <c r="D374" t="s">
        <v>18</v>
      </c>
      <c r="E374">
        <v>3</v>
      </c>
      <c r="F374">
        <v>3</v>
      </c>
      <c r="G374">
        <v>0.01</v>
      </c>
    </row>
    <row r="375" spans="1:17" x14ac:dyDescent="0.25">
      <c r="A375" t="s">
        <v>47</v>
      </c>
      <c r="B375" t="s">
        <v>48</v>
      </c>
      <c r="C375" s="4">
        <v>44385</v>
      </c>
      <c r="D375" t="s">
        <v>18</v>
      </c>
      <c r="E375">
        <v>28</v>
      </c>
      <c r="F375">
        <v>42</v>
      </c>
      <c r="G375">
        <v>0.49</v>
      </c>
    </row>
    <row r="376" spans="1:17" x14ac:dyDescent="0.25">
      <c r="A376" t="s">
        <v>47</v>
      </c>
      <c r="B376" t="s">
        <v>46</v>
      </c>
      <c r="C376" s="4">
        <v>44385</v>
      </c>
      <c r="D376" t="s">
        <v>18</v>
      </c>
      <c r="F376">
        <v>1</v>
      </c>
    </row>
    <row r="377" spans="1:17" x14ac:dyDescent="0.25">
      <c r="A377" t="s">
        <v>45</v>
      </c>
      <c r="B377" t="s">
        <v>46</v>
      </c>
      <c r="C377" s="4">
        <v>44385</v>
      </c>
      <c r="D377" t="s">
        <v>18</v>
      </c>
      <c r="F377">
        <v>8</v>
      </c>
      <c r="G377">
        <v>0.03</v>
      </c>
    </row>
    <row r="378" spans="1:17" x14ac:dyDescent="0.25">
      <c r="A378" t="s">
        <v>43</v>
      </c>
      <c r="B378" t="s">
        <v>46</v>
      </c>
      <c r="C378" s="4">
        <v>44385</v>
      </c>
      <c r="D378" t="s">
        <v>18</v>
      </c>
      <c r="F378">
        <v>1</v>
      </c>
      <c r="G378">
        <v>0.02</v>
      </c>
    </row>
    <row r="379" spans="1:17" x14ac:dyDescent="0.25">
      <c r="A379" t="s">
        <v>51</v>
      </c>
      <c r="B379" t="s">
        <v>44</v>
      </c>
      <c r="C379" s="4">
        <v>44385</v>
      </c>
      <c r="D379" t="s">
        <v>18</v>
      </c>
      <c r="E379">
        <v>5228</v>
      </c>
      <c r="F379">
        <v>6733</v>
      </c>
      <c r="G379">
        <v>26.81</v>
      </c>
      <c r="H379">
        <v>69</v>
      </c>
      <c r="I379">
        <v>58</v>
      </c>
      <c r="J379">
        <v>2</v>
      </c>
      <c r="L379">
        <v>23</v>
      </c>
      <c r="M379">
        <v>1864.3</v>
      </c>
      <c r="N379">
        <v>17</v>
      </c>
      <c r="P379">
        <v>238.8</v>
      </c>
      <c r="Q379">
        <v>2</v>
      </c>
    </row>
    <row r="380" spans="1:17" x14ac:dyDescent="0.25">
      <c r="A380" t="s">
        <v>45</v>
      </c>
      <c r="B380" t="s">
        <v>44</v>
      </c>
      <c r="C380" s="4">
        <v>44385</v>
      </c>
      <c r="D380" t="s">
        <v>18</v>
      </c>
      <c r="E380">
        <v>4592</v>
      </c>
      <c r="F380">
        <v>6270</v>
      </c>
      <c r="G380">
        <v>36.32</v>
      </c>
      <c r="H380">
        <v>100</v>
      </c>
      <c r="I380">
        <v>82</v>
      </c>
      <c r="L380">
        <v>57</v>
      </c>
      <c r="M380">
        <v>4993.8999999999996</v>
      </c>
      <c r="N380">
        <v>27</v>
      </c>
    </row>
    <row r="381" spans="1:17" x14ac:dyDescent="0.25">
      <c r="A381" t="s">
        <v>45</v>
      </c>
      <c r="B381" t="s">
        <v>48</v>
      </c>
      <c r="C381" s="4">
        <v>44385</v>
      </c>
      <c r="D381" t="s">
        <v>18</v>
      </c>
      <c r="E381">
        <v>1120</v>
      </c>
      <c r="F381">
        <v>1498</v>
      </c>
      <c r="G381">
        <v>7.06</v>
      </c>
      <c r="H381">
        <v>9</v>
      </c>
      <c r="I381">
        <v>8</v>
      </c>
      <c r="L381">
        <v>1</v>
      </c>
      <c r="M381">
        <v>49.9</v>
      </c>
      <c r="N381">
        <v>1</v>
      </c>
    </row>
    <row r="382" spans="1:17" x14ac:dyDescent="0.25">
      <c r="A382" t="s">
        <v>50</v>
      </c>
      <c r="B382" t="s">
        <v>44</v>
      </c>
      <c r="C382" s="4">
        <v>44385</v>
      </c>
      <c r="D382" t="s">
        <v>18</v>
      </c>
      <c r="E382">
        <v>1396</v>
      </c>
      <c r="F382">
        <v>1689</v>
      </c>
      <c r="G382">
        <v>5.38</v>
      </c>
      <c r="H382">
        <v>1</v>
      </c>
      <c r="I382">
        <v>1</v>
      </c>
      <c r="L382">
        <v>3</v>
      </c>
      <c r="M382">
        <v>169.7</v>
      </c>
      <c r="N382">
        <v>3</v>
      </c>
    </row>
    <row r="383" spans="1:17" x14ac:dyDescent="0.25">
      <c r="A383" t="s">
        <v>43</v>
      </c>
      <c r="B383" t="s">
        <v>44</v>
      </c>
      <c r="C383" s="4">
        <v>44385</v>
      </c>
      <c r="D383" t="s">
        <v>18</v>
      </c>
      <c r="E383">
        <v>1576</v>
      </c>
      <c r="F383">
        <v>2001</v>
      </c>
      <c r="G383">
        <v>16.8</v>
      </c>
      <c r="H383">
        <v>40</v>
      </c>
      <c r="I383">
        <v>32</v>
      </c>
      <c r="L383">
        <v>8</v>
      </c>
      <c r="M383">
        <v>728.1</v>
      </c>
      <c r="N383">
        <v>6</v>
      </c>
    </row>
    <row r="384" spans="1:17" x14ac:dyDescent="0.25">
      <c r="A384" t="s">
        <v>51</v>
      </c>
      <c r="B384" t="s">
        <v>48</v>
      </c>
      <c r="C384" s="4">
        <v>44385</v>
      </c>
      <c r="D384" t="s">
        <v>18</v>
      </c>
      <c r="E384">
        <v>1080</v>
      </c>
      <c r="F384">
        <v>1611</v>
      </c>
      <c r="G384">
        <v>7.4</v>
      </c>
      <c r="H384">
        <v>11</v>
      </c>
      <c r="I384">
        <v>9</v>
      </c>
      <c r="L384">
        <v>19</v>
      </c>
      <c r="M384">
        <v>2830.3</v>
      </c>
      <c r="N384">
        <v>7</v>
      </c>
    </row>
    <row r="385" spans="1:17" x14ac:dyDescent="0.25">
      <c r="A385" t="s">
        <v>50</v>
      </c>
      <c r="B385" t="s">
        <v>48</v>
      </c>
      <c r="C385" s="4">
        <v>44385</v>
      </c>
      <c r="D385" t="s">
        <v>18</v>
      </c>
      <c r="E385">
        <v>288</v>
      </c>
      <c r="F385">
        <v>380</v>
      </c>
      <c r="G385">
        <v>2.37</v>
      </c>
      <c r="H385">
        <v>2</v>
      </c>
      <c r="I385">
        <v>1</v>
      </c>
    </row>
    <row r="386" spans="1:17" x14ac:dyDescent="0.25">
      <c r="A386" t="s">
        <v>49</v>
      </c>
      <c r="B386" t="s">
        <v>44</v>
      </c>
      <c r="C386" s="4">
        <v>44385</v>
      </c>
      <c r="D386" t="s">
        <v>18</v>
      </c>
      <c r="E386">
        <v>396</v>
      </c>
      <c r="F386">
        <v>514</v>
      </c>
      <c r="G386">
        <v>5.09</v>
      </c>
      <c r="H386">
        <v>19</v>
      </c>
      <c r="I386">
        <v>17</v>
      </c>
    </row>
    <row r="387" spans="1:17" x14ac:dyDescent="0.25">
      <c r="A387" t="s">
        <v>47</v>
      </c>
      <c r="B387" t="s">
        <v>44</v>
      </c>
      <c r="C387" s="4">
        <v>44385</v>
      </c>
      <c r="D387" t="s">
        <v>18</v>
      </c>
      <c r="E387">
        <v>112</v>
      </c>
      <c r="F387">
        <v>147</v>
      </c>
      <c r="G387">
        <v>1.18</v>
      </c>
      <c r="H387">
        <v>1</v>
      </c>
      <c r="I387">
        <v>1</v>
      </c>
    </row>
    <row r="388" spans="1:17" x14ac:dyDescent="0.25">
      <c r="A388" t="s">
        <v>49</v>
      </c>
      <c r="B388" t="s">
        <v>48</v>
      </c>
      <c r="C388" s="4">
        <v>44385</v>
      </c>
      <c r="D388" t="s">
        <v>18</v>
      </c>
      <c r="E388">
        <v>84</v>
      </c>
      <c r="F388">
        <v>112</v>
      </c>
      <c r="G388">
        <v>0.87</v>
      </c>
      <c r="H388">
        <v>2</v>
      </c>
      <c r="I388">
        <v>2</v>
      </c>
    </row>
    <row r="389" spans="1:17" x14ac:dyDescent="0.25">
      <c r="A389" t="s">
        <v>51</v>
      </c>
      <c r="B389" t="s">
        <v>46</v>
      </c>
      <c r="C389" s="4">
        <v>44385</v>
      </c>
      <c r="D389" t="s">
        <v>18</v>
      </c>
      <c r="E389">
        <v>3</v>
      </c>
      <c r="F389">
        <v>3</v>
      </c>
    </row>
    <row r="390" spans="1:17" x14ac:dyDescent="0.25">
      <c r="A390" t="s">
        <v>43</v>
      </c>
      <c r="B390" t="s">
        <v>48</v>
      </c>
      <c r="C390" s="4">
        <v>44385</v>
      </c>
      <c r="D390" t="s">
        <v>18</v>
      </c>
      <c r="E390">
        <v>324</v>
      </c>
      <c r="F390">
        <v>431</v>
      </c>
      <c r="G390">
        <v>3.1</v>
      </c>
      <c r="H390">
        <v>8</v>
      </c>
      <c r="I390">
        <v>5</v>
      </c>
      <c r="L390">
        <v>7</v>
      </c>
      <c r="M390">
        <v>1311.5</v>
      </c>
      <c r="N390">
        <v>4</v>
      </c>
    </row>
    <row r="391" spans="1:17" x14ac:dyDescent="0.25">
      <c r="A391" t="s">
        <v>50</v>
      </c>
      <c r="B391" t="s">
        <v>48</v>
      </c>
      <c r="C391" s="4">
        <v>44384</v>
      </c>
      <c r="D391" t="s">
        <v>18</v>
      </c>
      <c r="E391">
        <v>304</v>
      </c>
      <c r="F391">
        <v>355</v>
      </c>
      <c r="G391">
        <v>2.33</v>
      </c>
      <c r="H391">
        <v>1</v>
      </c>
      <c r="J391">
        <v>2</v>
      </c>
      <c r="L391">
        <v>16</v>
      </c>
      <c r="M391">
        <v>4500.22</v>
      </c>
      <c r="N391">
        <v>14</v>
      </c>
      <c r="P391">
        <v>499.1</v>
      </c>
      <c r="Q391">
        <v>2</v>
      </c>
    </row>
    <row r="392" spans="1:17" x14ac:dyDescent="0.25">
      <c r="A392" t="s">
        <v>47</v>
      </c>
      <c r="B392" t="s">
        <v>48</v>
      </c>
      <c r="C392" s="4">
        <v>44384</v>
      </c>
      <c r="D392" t="s">
        <v>18</v>
      </c>
      <c r="E392">
        <v>44</v>
      </c>
      <c r="F392">
        <v>50</v>
      </c>
      <c r="G392">
        <v>0.52</v>
      </c>
    </row>
    <row r="393" spans="1:17" x14ac:dyDescent="0.25">
      <c r="A393" t="s">
        <v>47</v>
      </c>
      <c r="B393" t="s">
        <v>44</v>
      </c>
      <c r="C393" s="4">
        <v>44384</v>
      </c>
      <c r="D393" t="s">
        <v>18</v>
      </c>
      <c r="E393">
        <v>148</v>
      </c>
      <c r="F393">
        <v>167</v>
      </c>
      <c r="G393">
        <v>1.3</v>
      </c>
    </row>
    <row r="394" spans="1:17" x14ac:dyDescent="0.25">
      <c r="A394" t="s">
        <v>43</v>
      </c>
      <c r="B394" t="s">
        <v>48</v>
      </c>
      <c r="C394" s="4">
        <v>44384</v>
      </c>
      <c r="D394" t="s">
        <v>18</v>
      </c>
      <c r="E394">
        <v>260</v>
      </c>
      <c r="F394">
        <v>354</v>
      </c>
      <c r="G394">
        <v>2.08</v>
      </c>
      <c r="H394">
        <v>6</v>
      </c>
      <c r="I394">
        <v>5</v>
      </c>
    </row>
    <row r="395" spans="1:17" x14ac:dyDescent="0.25">
      <c r="A395" t="s">
        <v>49</v>
      </c>
      <c r="B395" t="s">
        <v>44</v>
      </c>
      <c r="C395" s="4">
        <v>44384</v>
      </c>
      <c r="D395" t="s">
        <v>18</v>
      </c>
      <c r="E395">
        <v>296</v>
      </c>
      <c r="F395">
        <v>413</v>
      </c>
      <c r="G395">
        <v>3.48</v>
      </c>
      <c r="H395">
        <v>21</v>
      </c>
      <c r="I395">
        <v>19</v>
      </c>
      <c r="J395">
        <v>1</v>
      </c>
      <c r="L395">
        <v>1</v>
      </c>
      <c r="M395">
        <v>29.9</v>
      </c>
      <c r="N395">
        <v>1</v>
      </c>
      <c r="P395">
        <v>49.9</v>
      </c>
      <c r="Q395">
        <v>1</v>
      </c>
    </row>
    <row r="396" spans="1:17" x14ac:dyDescent="0.25">
      <c r="A396" t="s">
        <v>51</v>
      </c>
      <c r="B396" t="s">
        <v>48</v>
      </c>
      <c r="C396" s="4">
        <v>44384</v>
      </c>
      <c r="D396" t="s">
        <v>18</v>
      </c>
      <c r="E396">
        <v>1028</v>
      </c>
      <c r="F396">
        <v>1459</v>
      </c>
      <c r="G396">
        <v>5.95</v>
      </c>
      <c r="H396">
        <v>14</v>
      </c>
      <c r="I396">
        <v>11</v>
      </c>
      <c r="J396">
        <v>1</v>
      </c>
      <c r="L396">
        <v>6</v>
      </c>
      <c r="M396">
        <v>488.9</v>
      </c>
      <c r="N396">
        <v>2</v>
      </c>
      <c r="P396">
        <v>139.69999999999999</v>
      </c>
      <c r="Q396">
        <v>1</v>
      </c>
    </row>
    <row r="397" spans="1:17" x14ac:dyDescent="0.25">
      <c r="A397" t="s">
        <v>43</v>
      </c>
      <c r="B397" t="s">
        <v>44</v>
      </c>
      <c r="C397" s="4">
        <v>44384</v>
      </c>
      <c r="D397" t="s">
        <v>18</v>
      </c>
      <c r="E397">
        <v>1440</v>
      </c>
      <c r="F397">
        <v>1802</v>
      </c>
      <c r="G397">
        <v>13.64</v>
      </c>
      <c r="H397">
        <v>45</v>
      </c>
      <c r="I397">
        <v>38</v>
      </c>
      <c r="J397">
        <v>1</v>
      </c>
      <c r="L397">
        <v>10</v>
      </c>
      <c r="M397">
        <v>1027.9000000000001</v>
      </c>
      <c r="N397">
        <v>6</v>
      </c>
      <c r="P397">
        <v>109.8</v>
      </c>
      <c r="Q397">
        <v>1</v>
      </c>
    </row>
    <row r="398" spans="1:17" x14ac:dyDescent="0.25">
      <c r="A398" t="s">
        <v>45</v>
      </c>
      <c r="B398" t="s">
        <v>44</v>
      </c>
      <c r="C398" s="4">
        <v>44384</v>
      </c>
      <c r="D398" t="s">
        <v>18</v>
      </c>
      <c r="E398">
        <v>5064</v>
      </c>
      <c r="F398">
        <v>6674</v>
      </c>
      <c r="G398">
        <v>36.86</v>
      </c>
      <c r="H398">
        <v>107</v>
      </c>
      <c r="I398">
        <v>85</v>
      </c>
      <c r="J398">
        <v>3</v>
      </c>
      <c r="L398">
        <v>31</v>
      </c>
      <c r="M398">
        <v>1854.4</v>
      </c>
      <c r="N398">
        <v>22</v>
      </c>
      <c r="P398">
        <v>198.41</v>
      </c>
      <c r="Q398">
        <v>3</v>
      </c>
    </row>
    <row r="399" spans="1:17" x14ac:dyDescent="0.25">
      <c r="A399" t="s">
        <v>45</v>
      </c>
      <c r="B399" t="s">
        <v>48</v>
      </c>
      <c r="C399" s="4">
        <v>44384</v>
      </c>
      <c r="D399" t="s">
        <v>18</v>
      </c>
      <c r="E399">
        <v>996</v>
      </c>
      <c r="F399">
        <v>1272</v>
      </c>
      <c r="G399">
        <v>6.36</v>
      </c>
      <c r="H399">
        <v>18</v>
      </c>
      <c r="I399">
        <v>16</v>
      </c>
      <c r="J399">
        <v>1</v>
      </c>
      <c r="L399">
        <v>4</v>
      </c>
      <c r="M399">
        <v>249.4</v>
      </c>
      <c r="N399">
        <v>3</v>
      </c>
      <c r="P399">
        <v>99.8</v>
      </c>
      <c r="Q399">
        <v>1</v>
      </c>
    </row>
    <row r="400" spans="1:17" x14ac:dyDescent="0.25">
      <c r="A400" t="s">
        <v>50</v>
      </c>
      <c r="B400" t="s">
        <v>44</v>
      </c>
      <c r="C400" s="4">
        <v>44384</v>
      </c>
      <c r="D400" t="s">
        <v>18</v>
      </c>
      <c r="E400">
        <v>1956</v>
      </c>
      <c r="F400">
        <v>2282</v>
      </c>
      <c r="G400">
        <v>5.6</v>
      </c>
      <c r="H400">
        <v>12</v>
      </c>
      <c r="I400">
        <v>10</v>
      </c>
    </row>
    <row r="401" spans="1:17" x14ac:dyDescent="0.25">
      <c r="A401" t="s">
        <v>51</v>
      </c>
      <c r="B401" t="s">
        <v>44</v>
      </c>
      <c r="C401" s="4">
        <v>44384</v>
      </c>
      <c r="D401" t="s">
        <v>18</v>
      </c>
      <c r="E401">
        <v>6400</v>
      </c>
      <c r="F401">
        <v>8082</v>
      </c>
      <c r="G401">
        <v>28.58</v>
      </c>
      <c r="H401">
        <v>91</v>
      </c>
      <c r="I401">
        <v>73</v>
      </c>
      <c r="J401">
        <v>3</v>
      </c>
      <c r="L401">
        <v>11</v>
      </c>
      <c r="M401">
        <v>688.4</v>
      </c>
      <c r="N401">
        <v>9</v>
      </c>
      <c r="P401">
        <v>258.7</v>
      </c>
      <c r="Q401">
        <v>3</v>
      </c>
    </row>
    <row r="402" spans="1:17" x14ac:dyDescent="0.25">
      <c r="A402" t="s">
        <v>50</v>
      </c>
      <c r="B402" t="s">
        <v>46</v>
      </c>
      <c r="C402" s="4">
        <v>44384</v>
      </c>
      <c r="D402" t="s">
        <v>18</v>
      </c>
      <c r="F402">
        <v>1</v>
      </c>
    </row>
    <row r="403" spans="1:17" x14ac:dyDescent="0.25">
      <c r="A403" t="s">
        <v>45</v>
      </c>
      <c r="B403" t="s">
        <v>46</v>
      </c>
      <c r="C403" s="4">
        <v>44384</v>
      </c>
      <c r="D403" t="s">
        <v>18</v>
      </c>
      <c r="E403">
        <v>4</v>
      </c>
      <c r="F403">
        <v>4</v>
      </c>
      <c r="G403">
        <v>0.04</v>
      </c>
    </row>
    <row r="404" spans="1:17" x14ac:dyDescent="0.25">
      <c r="A404" t="s">
        <v>51</v>
      </c>
      <c r="B404" t="s">
        <v>46</v>
      </c>
      <c r="C404" s="4">
        <v>44384</v>
      </c>
      <c r="D404" t="s">
        <v>18</v>
      </c>
      <c r="E404">
        <v>8</v>
      </c>
      <c r="F404">
        <v>8</v>
      </c>
      <c r="G404">
        <v>0.02</v>
      </c>
    </row>
    <row r="405" spans="1:17" x14ac:dyDescent="0.25">
      <c r="A405" t="s">
        <v>43</v>
      </c>
      <c r="B405" t="s">
        <v>46</v>
      </c>
      <c r="C405" s="4">
        <v>44384</v>
      </c>
      <c r="D405" t="s">
        <v>18</v>
      </c>
      <c r="E405">
        <v>2</v>
      </c>
      <c r="F405">
        <v>2</v>
      </c>
      <c r="G405">
        <v>0.01</v>
      </c>
    </row>
    <row r="406" spans="1:17" x14ac:dyDescent="0.25">
      <c r="A406" t="s">
        <v>49</v>
      </c>
      <c r="B406" t="s">
        <v>48</v>
      </c>
      <c r="C406" s="4">
        <v>44384</v>
      </c>
      <c r="D406" t="s">
        <v>18</v>
      </c>
      <c r="E406">
        <v>64</v>
      </c>
      <c r="F406">
        <v>106</v>
      </c>
      <c r="G406">
        <v>1.08</v>
      </c>
      <c r="H406">
        <v>2</v>
      </c>
      <c r="I406">
        <v>1</v>
      </c>
    </row>
    <row r="407" spans="1:17" x14ac:dyDescent="0.25">
      <c r="A407" t="s">
        <v>49</v>
      </c>
      <c r="B407" t="s">
        <v>46</v>
      </c>
      <c r="C407" s="4">
        <v>44384</v>
      </c>
      <c r="D407" t="s">
        <v>18</v>
      </c>
      <c r="F407">
        <v>1</v>
      </c>
    </row>
    <row r="408" spans="1:17" x14ac:dyDescent="0.25">
      <c r="A408" t="s">
        <v>47</v>
      </c>
      <c r="B408" t="s">
        <v>46</v>
      </c>
      <c r="C408" s="4">
        <v>44384</v>
      </c>
      <c r="D408" t="s">
        <v>18</v>
      </c>
      <c r="F408">
        <v>1</v>
      </c>
    </row>
    <row r="409" spans="1:17" x14ac:dyDescent="0.25">
      <c r="A409" t="s">
        <v>51</v>
      </c>
      <c r="B409" t="s">
        <v>48</v>
      </c>
      <c r="C409" s="4">
        <v>44383</v>
      </c>
      <c r="D409" t="s">
        <v>18</v>
      </c>
      <c r="E409">
        <v>1156</v>
      </c>
      <c r="F409">
        <v>1465</v>
      </c>
      <c r="G409">
        <v>5.4</v>
      </c>
      <c r="H409">
        <v>5</v>
      </c>
      <c r="I409">
        <v>3</v>
      </c>
      <c r="L409">
        <v>2</v>
      </c>
      <c r="M409">
        <v>39.799999999999997</v>
      </c>
      <c r="N409">
        <v>2</v>
      </c>
    </row>
    <row r="410" spans="1:17" x14ac:dyDescent="0.25">
      <c r="A410" t="s">
        <v>50</v>
      </c>
      <c r="B410" t="s">
        <v>48</v>
      </c>
      <c r="C410" s="4">
        <v>44383</v>
      </c>
      <c r="D410" t="s">
        <v>18</v>
      </c>
      <c r="E410">
        <v>344</v>
      </c>
      <c r="F410">
        <v>443</v>
      </c>
      <c r="G410">
        <v>2.46</v>
      </c>
      <c r="H410">
        <v>2</v>
      </c>
      <c r="I410">
        <v>1</v>
      </c>
      <c r="L410">
        <v>2</v>
      </c>
      <c r="M410">
        <v>619</v>
      </c>
      <c r="N410">
        <v>2</v>
      </c>
    </row>
    <row r="411" spans="1:17" x14ac:dyDescent="0.25">
      <c r="A411" t="s">
        <v>47</v>
      </c>
      <c r="B411" t="s">
        <v>44</v>
      </c>
      <c r="C411" s="4">
        <v>44383</v>
      </c>
      <c r="D411" t="s">
        <v>18</v>
      </c>
      <c r="E411">
        <v>164</v>
      </c>
      <c r="F411">
        <v>174</v>
      </c>
      <c r="G411">
        <v>1.25</v>
      </c>
      <c r="H411">
        <v>3</v>
      </c>
      <c r="I411">
        <v>2</v>
      </c>
    </row>
    <row r="412" spans="1:17" x14ac:dyDescent="0.25">
      <c r="A412" t="s">
        <v>47</v>
      </c>
      <c r="B412" t="s">
        <v>48</v>
      </c>
      <c r="C412" s="4">
        <v>44383</v>
      </c>
      <c r="D412" t="s">
        <v>18</v>
      </c>
      <c r="E412">
        <v>40</v>
      </c>
      <c r="F412">
        <v>44</v>
      </c>
      <c r="G412">
        <v>0.28000000000000003</v>
      </c>
    </row>
    <row r="413" spans="1:17" x14ac:dyDescent="0.25">
      <c r="A413" t="s">
        <v>51</v>
      </c>
      <c r="B413" t="s">
        <v>46</v>
      </c>
      <c r="C413" s="4">
        <v>44383</v>
      </c>
      <c r="D413" t="s">
        <v>18</v>
      </c>
      <c r="E413">
        <v>13</v>
      </c>
      <c r="F413">
        <v>13</v>
      </c>
      <c r="G413">
        <v>0.03</v>
      </c>
    </row>
    <row r="414" spans="1:17" x14ac:dyDescent="0.25">
      <c r="A414" t="s">
        <v>50</v>
      </c>
      <c r="B414" t="s">
        <v>46</v>
      </c>
      <c r="C414" s="4">
        <v>44383</v>
      </c>
      <c r="D414" t="s">
        <v>18</v>
      </c>
      <c r="E414">
        <v>4</v>
      </c>
      <c r="F414">
        <v>5</v>
      </c>
    </row>
    <row r="415" spans="1:17" x14ac:dyDescent="0.25">
      <c r="A415" t="s">
        <v>47</v>
      </c>
      <c r="B415" t="s">
        <v>46</v>
      </c>
      <c r="C415" s="4">
        <v>44383</v>
      </c>
      <c r="D415" t="s">
        <v>18</v>
      </c>
      <c r="F415">
        <v>2</v>
      </c>
    </row>
    <row r="416" spans="1:17" x14ac:dyDescent="0.25">
      <c r="A416" t="s">
        <v>45</v>
      </c>
      <c r="B416" t="s">
        <v>46</v>
      </c>
      <c r="C416" s="4">
        <v>44383</v>
      </c>
      <c r="D416" t="s">
        <v>18</v>
      </c>
      <c r="F416">
        <v>5</v>
      </c>
      <c r="G416">
        <v>0.04</v>
      </c>
    </row>
    <row r="417" spans="1:17" x14ac:dyDescent="0.25">
      <c r="A417" t="s">
        <v>43</v>
      </c>
      <c r="B417" t="s">
        <v>48</v>
      </c>
      <c r="C417" s="4">
        <v>44383</v>
      </c>
      <c r="D417" t="s">
        <v>18</v>
      </c>
      <c r="E417">
        <v>280</v>
      </c>
      <c r="F417">
        <v>357</v>
      </c>
      <c r="G417">
        <v>2.27</v>
      </c>
      <c r="H417">
        <v>3</v>
      </c>
      <c r="I417">
        <v>2</v>
      </c>
      <c r="L417">
        <v>3</v>
      </c>
      <c r="M417">
        <v>429.2</v>
      </c>
      <c r="N417">
        <v>2</v>
      </c>
    </row>
    <row r="418" spans="1:17" x14ac:dyDescent="0.25">
      <c r="A418" t="s">
        <v>43</v>
      </c>
      <c r="B418" t="s">
        <v>46</v>
      </c>
      <c r="C418" s="4">
        <v>44383</v>
      </c>
      <c r="D418" t="s">
        <v>18</v>
      </c>
      <c r="F418">
        <v>1</v>
      </c>
    </row>
    <row r="419" spans="1:17" x14ac:dyDescent="0.25">
      <c r="A419" t="s">
        <v>49</v>
      </c>
      <c r="B419" t="s">
        <v>46</v>
      </c>
      <c r="C419" s="4">
        <v>44383</v>
      </c>
      <c r="D419" t="s">
        <v>18</v>
      </c>
      <c r="F419">
        <v>1</v>
      </c>
      <c r="G419">
        <v>0.01</v>
      </c>
    </row>
    <row r="420" spans="1:17" x14ac:dyDescent="0.25">
      <c r="A420" t="s">
        <v>49</v>
      </c>
      <c r="B420" t="s">
        <v>44</v>
      </c>
      <c r="C420" s="4">
        <v>44383</v>
      </c>
      <c r="D420" t="s">
        <v>18</v>
      </c>
      <c r="E420">
        <v>404</v>
      </c>
      <c r="F420">
        <v>494</v>
      </c>
      <c r="G420">
        <v>3.97</v>
      </c>
      <c r="H420">
        <v>15</v>
      </c>
      <c r="I420">
        <v>12</v>
      </c>
    </row>
    <row r="421" spans="1:17" x14ac:dyDescent="0.25">
      <c r="A421" t="s">
        <v>49</v>
      </c>
      <c r="B421" t="s">
        <v>48</v>
      </c>
      <c r="C421" s="4">
        <v>44383</v>
      </c>
      <c r="D421" t="s">
        <v>18</v>
      </c>
      <c r="E421">
        <v>68</v>
      </c>
      <c r="F421">
        <v>88</v>
      </c>
      <c r="G421">
        <v>0.86</v>
      </c>
      <c r="H421">
        <v>1</v>
      </c>
      <c r="I421">
        <v>1</v>
      </c>
    </row>
    <row r="422" spans="1:17" x14ac:dyDescent="0.25">
      <c r="A422" t="s">
        <v>43</v>
      </c>
      <c r="B422" t="s">
        <v>44</v>
      </c>
      <c r="C422" s="4">
        <v>44383</v>
      </c>
      <c r="D422" t="s">
        <v>18</v>
      </c>
      <c r="E422">
        <v>1656</v>
      </c>
      <c r="F422">
        <v>2103</v>
      </c>
      <c r="G422">
        <v>14.5</v>
      </c>
      <c r="H422">
        <v>49</v>
      </c>
      <c r="I422">
        <v>40</v>
      </c>
      <c r="J422">
        <v>1</v>
      </c>
      <c r="L422">
        <v>12</v>
      </c>
      <c r="M422">
        <v>717.7</v>
      </c>
      <c r="N422">
        <v>7</v>
      </c>
      <c r="P422">
        <v>49.8</v>
      </c>
      <c r="Q422">
        <v>1</v>
      </c>
    </row>
    <row r="423" spans="1:17" x14ac:dyDescent="0.25">
      <c r="A423" t="s">
        <v>50</v>
      </c>
      <c r="B423" t="s">
        <v>44</v>
      </c>
      <c r="C423" s="4">
        <v>44383</v>
      </c>
      <c r="D423" t="s">
        <v>18</v>
      </c>
      <c r="E423">
        <v>2440</v>
      </c>
      <c r="F423">
        <v>2836</v>
      </c>
      <c r="G423">
        <v>5.44</v>
      </c>
      <c r="H423">
        <v>11</v>
      </c>
      <c r="I423">
        <v>7</v>
      </c>
    </row>
    <row r="424" spans="1:17" x14ac:dyDescent="0.25">
      <c r="A424" t="s">
        <v>45</v>
      </c>
      <c r="B424" t="s">
        <v>48</v>
      </c>
      <c r="C424" s="4">
        <v>44383</v>
      </c>
      <c r="D424" t="s">
        <v>18</v>
      </c>
      <c r="E424">
        <v>1012</v>
      </c>
      <c r="F424">
        <v>1277</v>
      </c>
      <c r="G424">
        <v>5.79</v>
      </c>
      <c r="H424">
        <v>12</v>
      </c>
      <c r="I424">
        <v>11</v>
      </c>
      <c r="J424">
        <v>1</v>
      </c>
      <c r="L424">
        <v>5</v>
      </c>
      <c r="M424">
        <v>608.70000000000005</v>
      </c>
      <c r="N424">
        <v>4</v>
      </c>
      <c r="P424">
        <v>79.8</v>
      </c>
      <c r="Q424">
        <v>1</v>
      </c>
    </row>
    <row r="425" spans="1:17" x14ac:dyDescent="0.25">
      <c r="A425" t="s">
        <v>45</v>
      </c>
      <c r="B425" t="s">
        <v>44</v>
      </c>
      <c r="C425" s="4">
        <v>44383</v>
      </c>
      <c r="D425" t="s">
        <v>18</v>
      </c>
      <c r="E425">
        <v>6172</v>
      </c>
      <c r="F425">
        <v>7823</v>
      </c>
      <c r="G425">
        <v>37.72</v>
      </c>
      <c r="H425">
        <v>137</v>
      </c>
      <c r="I425">
        <v>113</v>
      </c>
      <c r="J425">
        <v>6</v>
      </c>
      <c r="L425">
        <v>36</v>
      </c>
      <c r="M425">
        <v>2204.4</v>
      </c>
      <c r="N425">
        <v>26</v>
      </c>
      <c r="P425">
        <v>419.1</v>
      </c>
      <c r="Q425">
        <v>6</v>
      </c>
    </row>
    <row r="426" spans="1:17" x14ac:dyDescent="0.25">
      <c r="A426" t="s">
        <v>51</v>
      </c>
      <c r="B426" t="s">
        <v>44</v>
      </c>
      <c r="C426" s="4">
        <v>44383</v>
      </c>
      <c r="D426" t="s">
        <v>18</v>
      </c>
      <c r="E426">
        <v>7724</v>
      </c>
      <c r="F426">
        <v>9144</v>
      </c>
      <c r="G426">
        <v>29.96</v>
      </c>
      <c r="H426">
        <v>95</v>
      </c>
      <c r="I426">
        <v>81</v>
      </c>
      <c r="J426">
        <v>2</v>
      </c>
      <c r="L426">
        <v>36</v>
      </c>
      <c r="M426">
        <v>4168.3999999999996</v>
      </c>
      <c r="N426">
        <v>18</v>
      </c>
      <c r="P426">
        <v>69.8</v>
      </c>
      <c r="Q426">
        <v>2</v>
      </c>
    </row>
    <row r="427" spans="1:17" x14ac:dyDescent="0.25">
      <c r="A427" t="s">
        <v>45</v>
      </c>
      <c r="B427" t="s">
        <v>48</v>
      </c>
      <c r="C427" s="4">
        <v>44382</v>
      </c>
      <c r="D427" t="s">
        <v>18</v>
      </c>
      <c r="E427">
        <v>932</v>
      </c>
      <c r="F427">
        <v>1231</v>
      </c>
      <c r="G427">
        <v>5.36</v>
      </c>
      <c r="H427">
        <v>8</v>
      </c>
      <c r="I427">
        <v>8</v>
      </c>
      <c r="L427">
        <v>1</v>
      </c>
      <c r="M427">
        <v>49.9</v>
      </c>
      <c r="N427">
        <v>1</v>
      </c>
    </row>
    <row r="428" spans="1:17" x14ac:dyDescent="0.25">
      <c r="A428" t="s">
        <v>47</v>
      </c>
      <c r="B428" t="s">
        <v>46</v>
      </c>
      <c r="C428" s="4">
        <v>44382</v>
      </c>
      <c r="D428" t="s">
        <v>18</v>
      </c>
      <c r="F428">
        <v>1</v>
      </c>
    </row>
    <row r="429" spans="1:17" x14ac:dyDescent="0.25">
      <c r="A429" t="s">
        <v>49</v>
      </c>
      <c r="B429" t="s">
        <v>46</v>
      </c>
      <c r="C429" s="4">
        <v>44382</v>
      </c>
      <c r="D429" t="s">
        <v>18</v>
      </c>
      <c r="F429">
        <v>1</v>
      </c>
    </row>
    <row r="430" spans="1:17" x14ac:dyDescent="0.25">
      <c r="A430" t="s">
        <v>51</v>
      </c>
      <c r="B430" t="s">
        <v>44</v>
      </c>
      <c r="C430" s="4">
        <v>44382</v>
      </c>
      <c r="D430" t="s">
        <v>18</v>
      </c>
      <c r="E430">
        <v>7448</v>
      </c>
      <c r="F430">
        <v>9208</v>
      </c>
      <c r="G430">
        <v>25.3</v>
      </c>
      <c r="H430">
        <v>124</v>
      </c>
      <c r="I430">
        <v>102</v>
      </c>
      <c r="J430">
        <v>3</v>
      </c>
      <c r="L430">
        <v>28</v>
      </c>
      <c r="M430">
        <v>3233.8</v>
      </c>
      <c r="N430">
        <v>21</v>
      </c>
      <c r="P430">
        <v>294.39999999999998</v>
      </c>
      <c r="Q430">
        <v>3</v>
      </c>
    </row>
    <row r="431" spans="1:17" x14ac:dyDescent="0.25">
      <c r="A431" t="s">
        <v>50</v>
      </c>
      <c r="B431" t="s">
        <v>44</v>
      </c>
      <c r="C431" s="4">
        <v>44382</v>
      </c>
      <c r="D431" t="s">
        <v>18</v>
      </c>
      <c r="E431">
        <v>2048</v>
      </c>
      <c r="F431">
        <v>2386</v>
      </c>
      <c r="G431">
        <v>4.96</v>
      </c>
      <c r="H431">
        <v>17</v>
      </c>
      <c r="I431">
        <v>15</v>
      </c>
      <c r="J431">
        <v>1</v>
      </c>
      <c r="L431">
        <v>19</v>
      </c>
      <c r="M431">
        <v>2514.1</v>
      </c>
      <c r="N431">
        <v>8</v>
      </c>
      <c r="P431">
        <v>139.80000000000001</v>
      </c>
      <c r="Q431">
        <v>1</v>
      </c>
    </row>
    <row r="432" spans="1:17" x14ac:dyDescent="0.25">
      <c r="A432" t="s">
        <v>45</v>
      </c>
      <c r="B432" t="s">
        <v>44</v>
      </c>
      <c r="C432" s="4">
        <v>44382</v>
      </c>
      <c r="D432" t="s">
        <v>18</v>
      </c>
      <c r="E432">
        <v>7024</v>
      </c>
      <c r="F432">
        <v>9240</v>
      </c>
      <c r="G432">
        <v>40.380000000000003</v>
      </c>
      <c r="H432">
        <v>187</v>
      </c>
      <c r="I432">
        <v>154</v>
      </c>
      <c r="J432">
        <v>10</v>
      </c>
      <c r="L432">
        <v>85</v>
      </c>
      <c r="M432">
        <v>6789.3</v>
      </c>
      <c r="N432">
        <v>51</v>
      </c>
      <c r="P432">
        <v>911.01</v>
      </c>
      <c r="Q432">
        <v>10</v>
      </c>
    </row>
    <row r="433" spans="1:17" x14ac:dyDescent="0.25">
      <c r="A433" t="s">
        <v>43</v>
      </c>
      <c r="B433" t="s">
        <v>44</v>
      </c>
      <c r="C433" s="4">
        <v>44382</v>
      </c>
      <c r="D433" t="s">
        <v>18</v>
      </c>
      <c r="E433">
        <v>2124</v>
      </c>
      <c r="F433">
        <v>2741</v>
      </c>
      <c r="G433">
        <v>17.5</v>
      </c>
      <c r="H433">
        <v>87</v>
      </c>
      <c r="I433">
        <v>72</v>
      </c>
      <c r="J433">
        <v>1</v>
      </c>
      <c r="L433">
        <v>15</v>
      </c>
      <c r="M433">
        <v>1237</v>
      </c>
      <c r="N433">
        <v>9</v>
      </c>
      <c r="P433">
        <v>69.900000000000006</v>
      </c>
      <c r="Q433">
        <v>1</v>
      </c>
    </row>
    <row r="434" spans="1:17" x14ac:dyDescent="0.25">
      <c r="A434" t="s">
        <v>49</v>
      </c>
      <c r="B434" t="s">
        <v>44</v>
      </c>
      <c r="C434" s="4">
        <v>44382</v>
      </c>
      <c r="D434" t="s">
        <v>18</v>
      </c>
      <c r="E434">
        <v>532</v>
      </c>
      <c r="F434">
        <v>619</v>
      </c>
      <c r="G434">
        <v>4.93</v>
      </c>
      <c r="H434">
        <v>26</v>
      </c>
      <c r="I434">
        <v>22</v>
      </c>
      <c r="L434">
        <v>2</v>
      </c>
      <c r="M434">
        <v>129.69999999999999</v>
      </c>
      <c r="N434">
        <v>2</v>
      </c>
    </row>
    <row r="435" spans="1:17" x14ac:dyDescent="0.25">
      <c r="A435" t="s">
        <v>51</v>
      </c>
      <c r="B435" t="s">
        <v>48</v>
      </c>
      <c r="C435" s="4">
        <v>44382</v>
      </c>
      <c r="D435" t="s">
        <v>18</v>
      </c>
      <c r="E435">
        <v>1008</v>
      </c>
      <c r="F435">
        <v>1408</v>
      </c>
      <c r="G435">
        <v>4.79</v>
      </c>
      <c r="H435">
        <v>11</v>
      </c>
      <c r="I435">
        <v>10</v>
      </c>
      <c r="J435">
        <v>1</v>
      </c>
      <c r="L435">
        <v>6</v>
      </c>
      <c r="M435">
        <v>1326.2</v>
      </c>
      <c r="N435">
        <v>2</v>
      </c>
      <c r="P435">
        <v>258.60000000000002</v>
      </c>
      <c r="Q435">
        <v>1</v>
      </c>
    </row>
    <row r="436" spans="1:17" x14ac:dyDescent="0.25">
      <c r="A436" t="s">
        <v>47</v>
      </c>
      <c r="B436" t="s">
        <v>44</v>
      </c>
      <c r="C436" s="4">
        <v>44382</v>
      </c>
      <c r="D436" t="s">
        <v>18</v>
      </c>
      <c r="E436">
        <v>208</v>
      </c>
      <c r="F436">
        <v>211</v>
      </c>
      <c r="G436">
        <v>1.25</v>
      </c>
      <c r="H436">
        <v>12</v>
      </c>
      <c r="I436">
        <v>10</v>
      </c>
    </row>
    <row r="437" spans="1:17" x14ac:dyDescent="0.25">
      <c r="A437" t="s">
        <v>43</v>
      </c>
      <c r="B437" t="s">
        <v>46</v>
      </c>
      <c r="C437" s="4">
        <v>44382</v>
      </c>
      <c r="D437" t="s">
        <v>18</v>
      </c>
      <c r="E437">
        <v>3</v>
      </c>
      <c r="F437">
        <v>3</v>
      </c>
      <c r="G437">
        <v>0.02</v>
      </c>
    </row>
    <row r="438" spans="1:17" x14ac:dyDescent="0.25">
      <c r="A438" t="s">
        <v>45</v>
      </c>
      <c r="B438" t="s">
        <v>46</v>
      </c>
      <c r="C438" s="4">
        <v>44382</v>
      </c>
      <c r="D438" t="s">
        <v>18</v>
      </c>
      <c r="E438">
        <v>4</v>
      </c>
      <c r="F438">
        <v>8</v>
      </c>
      <c r="G438">
        <v>0.03</v>
      </c>
    </row>
    <row r="439" spans="1:17" x14ac:dyDescent="0.25">
      <c r="A439" t="s">
        <v>51</v>
      </c>
      <c r="B439" t="s">
        <v>46</v>
      </c>
      <c r="C439" s="4">
        <v>44382</v>
      </c>
      <c r="D439" t="s">
        <v>18</v>
      </c>
      <c r="E439">
        <v>12</v>
      </c>
      <c r="F439">
        <v>14</v>
      </c>
      <c r="G439">
        <v>0.02</v>
      </c>
    </row>
    <row r="440" spans="1:17" x14ac:dyDescent="0.25">
      <c r="A440" t="s">
        <v>50</v>
      </c>
      <c r="B440" t="s">
        <v>46</v>
      </c>
      <c r="C440" s="4">
        <v>44382</v>
      </c>
      <c r="D440" t="s">
        <v>18</v>
      </c>
      <c r="E440">
        <v>3</v>
      </c>
      <c r="F440">
        <v>3</v>
      </c>
      <c r="G440">
        <v>0.01</v>
      </c>
    </row>
    <row r="441" spans="1:17" x14ac:dyDescent="0.25">
      <c r="A441" t="s">
        <v>47</v>
      </c>
      <c r="B441" t="s">
        <v>48</v>
      </c>
      <c r="C441" s="4">
        <v>44382</v>
      </c>
      <c r="D441" t="s">
        <v>18</v>
      </c>
      <c r="E441">
        <v>36</v>
      </c>
      <c r="F441">
        <v>39</v>
      </c>
      <c r="G441">
        <v>0.45</v>
      </c>
    </row>
    <row r="442" spans="1:17" x14ac:dyDescent="0.25">
      <c r="A442" t="s">
        <v>50</v>
      </c>
      <c r="B442" t="s">
        <v>48</v>
      </c>
      <c r="C442" s="4">
        <v>44382</v>
      </c>
      <c r="D442" t="s">
        <v>18</v>
      </c>
      <c r="E442">
        <v>332</v>
      </c>
      <c r="F442">
        <v>367</v>
      </c>
      <c r="G442">
        <v>2.35</v>
      </c>
      <c r="H442">
        <v>6</v>
      </c>
      <c r="I442">
        <v>4</v>
      </c>
    </row>
    <row r="443" spans="1:17" x14ac:dyDescent="0.25">
      <c r="A443" t="s">
        <v>49</v>
      </c>
      <c r="B443" t="s">
        <v>48</v>
      </c>
      <c r="C443" s="4">
        <v>44382</v>
      </c>
      <c r="D443" t="s">
        <v>18</v>
      </c>
      <c r="E443">
        <v>76</v>
      </c>
      <c r="F443">
        <v>105</v>
      </c>
      <c r="G443">
        <v>0.83</v>
      </c>
      <c r="H443">
        <v>2</v>
      </c>
      <c r="I443">
        <v>2</v>
      </c>
    </row>
    <row r="444" spans="1:17" x14ac:dyDescent="0.25">
      <c r="A444" t="s">
        <v>43</v>
      </c>
      <c r="B444" t="s">
        <v>48</v>
      </c>
      <c r="C444" s="4">
        <v>44382</v>
      </c>
      <c r="D444" t="s">
        <v>18</v>
      </c>
      <c r="E444">
        <v>260</v>
      </c>
      <c r="F444">
        <v>370</v>
      </c>
      <c r="G444">
        <v>2.16</v>
      </c>
      <c r="H444">
        <v>2</v>
      </c>
      <c r="I444">
        <v>2</v>
      </c>
      <c r="L444">
        <v>3</v>
      </c>
      <c r="M444">
        <v>398.9</v>
      </c>
      <c r="N444">
        <v>2</v>
      </c>
    </row>
    <row r="445" spans="1:17" x14ac:dyDescent="0.25">
      <c r="A445" t="s">
        <v>45</v>
      </c>
      <c r="B445" t="s">
        <v>44</v>
      </c>
      <c r="C445" s="4">
        <v>44381</v>
      </c>
      <c r="D445" t="s">
        <v>18</v>
      </c>
      <c r="E445">
        <v>6400</v>
      </c>
      <c r="F445">
        <v>9054</v>
      </c>
      <c r="G445">
        <v>39.14</v>
      </c>
      <c r="H445">
        <v>211</v>
      </c>
      <c r="I445">
        <v>176</v>
      </c>
      <c r="J445">
        <v>6</v>
      </c>
      <c r="L445">
        <v>54</v>
      </c>
      <c r="M445">
        <v>4712.1000000000004</v>
      </c>
      <c r="N445">
        <v>37</v>
      </c>
      <c r="P445">
        <v>598.5</v>
      </c>
      <c r="Q445">
        <v>6</v>
      </c>
    </row>
    <row r="446" spans="1:17" x14ac:dyDescent="0.25">
      <c r="A446" t="s">
        <v>50</v>
      </c>
      <c r="B446" t="s">
        <v>48</v>
      </c>
      <c r="C446" s="4">
        <v>44381</v>
      </c>
      <c r="D446" t="s">
        <v>18</v>
      </c>
      <c r="E446">
        <v>264</v>
      </c>
      <c r="F446">
        <v>335</v>
      </c>
      <c r="G446">
        <v>1.94</v>
      </c>
      <c r="H446">
        <v>1</v>
      </c>
      <c r="I446">
        <v>1</v>
      </c>
    </row>
    <row r="447" spans="1:17" x14ac:dyDescent="0.25">
      <c r="A447" t="s">
        <v>47</v>
      </c>
      <c r="B447" t="s">
        <v>48</v>
      </c>
      <c r="C447" s="4">
        <v>44381</v>
      </c>
      <c r="D447" t="s">
        <v>18</v>
      </c>
      <c r="E447">
        <v>36</v>
      </c>
      <c r="F447">
        <v>55</v>
      </c>
      <c r="G447">
        <v>0.47</v>
      </c>
    </row>
    <row r="448" spans="1:17" x14ac:dyDescent="0.25">
      <c r="A448" t="s">
        <v>51</v>
      </c>
      <c r="B448" t="s">
        <v>48</v>
      </c>
      <c r="C448" s="4">
        <v>44381</v>
      </c>
      <c r="D448" t="s">
        <v>18</v>
      </c>
      <c r="E448">
        <v>852</v>
      </c>
      <c r="F448">
        <v>1170</v>
      </c>
      <c r="G448">
        <v>4.21</v>
      </c>
      <c r="H448">
        <v>11</v>
      </c>
      <c r="I448">
        <v>8</v>
      </c>
    </row>
    <row r="449" spans="1:17" x14ac:dyDescent="0.25">
      <c r="A449" t="s">
        <v>45</v>
      </c>
      <c r="B449" t="s">
        <v>46</v>
      </c>
      <c r="C449" s="4">
        <v>44381</v>
      </c>
      <c r="D449" t="s">
        <v>18</v>
      </c>
      <c r="E449">
        <v>10</v>
      </c>
      <c r="F449">
        <v>10</v>
      </c>
      <c r="G449">
        <v>0.06</v>
      </c>
      <c r="H449">
        <v>2</v>
      </c>
      <c r="I449">
        <v>2</v>
      </c>
    </row>
    <row r="450" spans="1:17" x14ac:dyDescent="0.25">
      <c r="A450" t="s">
        <v>49</v>
      </c>
      <c r="B450" t="s">
        <v>44</v>
      </c>
      <c r="C450" s="4">
        <v>44381</v>
      </c>
      <c r="D450" t="s">
        <v>18</v>
      </c>
      <c r="E450">
        <v>604</v>
      </c>
      <c r="F450">
        <v>793</v>
      </c>
      <c r="G450">
        <v>6.11</v>
      </c>
      <c r="H450">
        <v>34</v>
      </c>
      <c r="I450">
        <v>32</v>
      </c>
      <c r="J450">
        <v>1</v>
      </c>
      <c r="L450">
        <v>7</v>
      </c>
      <c r="M450">
        <v>478.4</v>
      </c>
      <c r="N450">
        <v>5</v>
      </c>
      <c r="P450">
        <v>139.6</v>
      </c>
      <c r="Q450">
        <v>1</v>
      </c>
    </row>
    <row r="451" spans="1:17" x14ac:dyDescent="0.25">
      <c r="A451" t="s">
        <v>47</v>
      </c>
      <c r="B451" t="s">
        <v>44</v>
      </c>
      <c r="C451" s="4">
        <v>44381</v>
      </c>
      <c r="D451" t="s">
        <v>18</v>
      </c>
      <c r="E451">
        <v>200</v>
      </c>
      <c r="F451">
        <v>243</v>
      </c>
      <c r="G451">
        <v>1.77</v>
      </c>
      <c r="H451">
        <v>9</v>
      </c>
      <c r="I451">
        <v>8</v>
      </c>
      <c r="L451">
        <v>1</v>
      </c>
      <c r="M451">
        <v>19.899999999999999</v>
      </c>
      <c r="N451">
        <v>1</v>
      </c>
    </row>
    <row r="452" spans="1:17" x14ac:dyDescent="0.25">
      <c r="A452" t="s">
        <v>45</v>
      </c>
      <c r="B452" t="s">
        <v>48</v>
      </c>
      <c r="C452" s="4">
        <v>44381</v>
      </c>
      <c r="D452" t="s">
        <v>18</v>
      </c>
      <c r="E452">
        <v>848</v>
      </c>
      <c r="F452">
        <v>1176</v>
      </c>
      <c r="G452">
        <v>4.28</v>
      </c>
      <c r="H452">
        <v>11</v>
      </c>
      <c r="I452">
        <v>9</v>
      </c>
      <c r="J452">
        <v>1</v>
      </c>
      <c r="L452">
        <v>10</v>
      </c>
      <c r="M452">
        <v>1337.2</v>
      </c>
      <c r="N452">
        <v>3</v>
      </c>
      <c r="P452">
        <v>79.8</v>
      </c>
      <c r="Q452">
        <v>1</v>
      </c>
    </row>
    <row r="453" spans="1:17" x14ac:dyDescent="0.25">
      <c r="A453" t="s">
        <v>43</v>
      </c>
      <c r="B453" t="s">
        <v>44</v>
      </c>
      <c r="C453" s="4">
        <v>44381</v>
      </c>
      <c r="D453" t="s">
        <v>18</v>
      </c>
      <c r="E453">
        <v>2084</v>
      </c>
      <c r="F453">
        <v>2894</v>
      </c>
      <c r="G453">
        <v>16.39</v>
      </c>
      <c r="H453">
        <v>101</v>
      </c>
      <c r="I453">
        <v>87</v>
      </c>
      <c r="J453">
        <v>1</v>
      </c>
      <c r="L453">
        <v>26</v>
      </c>
      <c r="M453">
        <v>1546.5</v>
      </c>
      <c r="N453">
        <v>23</v>
      </c>
      <c r="P453">
        <v>49.9</v>
      </c>
      <c r="Q453">
        <v>1</v>
      </c>
    </row>
    <row r="454" spans="1:17" x14ac:dyDescent="0.25">
      <c r="A454" t="s">
        <v>50</v>
      </c>
      <c r="B454" t="s">
        <v>44</v>
      </c>
      <c r="C454" s="4">
        <v>44381</v>
      </c>
      <c r="D454" t="s">
        <v>18</v>
      </c>
      <c r="E454">
        <v>1804</v>
      </c>
      <c r="F454">
        <v>2204</v>
      </c>
      <c r="G454">
        <v>4.09</v>
      </c>
      <c r="H454">
        <v>15</v>
      </c>
      <c r="I454">
        <v>11</v>
      </c>
      <c r="J454">
        <v>1</v>
      </c>
      <c r="L454">
        <v>3</v>
      </c>
      <c r="M454">
        <v>99.7</v>
      </c>
      <c r="N454">
        <v>3</v>
      </c>
      <c r="P454">
        <v>59.9</v>
      </c>
      <c r="Q454">
        <v>1</v>
      </c>
    </row>
    <row r="455" spans="1:17" x14ac:dyDescent="0.25">
      <c r="A455" t="s">
        <v>51</v>
      </c>
      <c r="B455" t="s">
        <v>44</v>
      </c>
      <c r="C455" s="4">
        <v>44381</v>
      </c>
      <c r="D455" t="s">
        <v>18</v>
      </c>
      <c r="E455">
        <v>6288</v>
      </c>
      <c r="F455">
        <v>8646</v>
      </c>
      <c r="G455">
        <v>23.64</v>
      </c>
      <c r="H455">
        <v>124</v>
      </c>
      <c r="I455">
        <v>97</v>
      </c>
      <c r="J455">
        <v>2</v>
      </c>
      <c r="L455">
        <v>49</v>
      </c>
      <c r="M455">
        <v>6401.8</v>
      </c>
      <c r="N455">
        <v>25</v>
      </c>
      <c r="P455">
        <v>149.69999999999999</v>
      </c>
      <c r="Q455">
        <v>2</v>
      </c>
    </row>
    <row r="456" spans="1:17" x14ac:dyDescent="0.25">
      <c r="A456" t="s">
        <v>43</v>
      </c>
      <c r="B456" t="s">
        <v>48</v>
      </c>
      <c r="C456" s="4">
        <v>44381</v>
      </c>
      <c r="D456" t="s">
        <v>18</v>
      </c>
      <c r="E456">
        <v>312</v>
      </c>
      <c r="F456">
        <v>425</v>
      </c>
      <c r="G456">
        <v>2.52</v>
      </c>
      <c r="H456">
        <v>11</v>
      </c>
      <c r="I456">
        <v>9</v>
      </c>
      <c r="L456">
        <v>7</v>
      </c>
      <c r="M456">
        <v>408.9</v>
      </c>
      <c r="N456">
        <v>6</v>
      </c>
    </row>
    <row r="457" spans="1:17" x14ac:dyDescent="0.25">
      <c r="A457" t="s">
        <v>47</v>
      </c>
      <c r="B457" t="s">
        <v>46</v>
      </c>
      <c r="C457" s="4">
        <v>44381</v>
      </c>
      <c r="D457" t="s">
        <v>18</v>
      </c>
      <c r="F457">
        <v>1</v>
      </c>
    </row>
    <row r="458" spans="1:17" x14ac:dyDescent="0.25">
      <c r="A458" t="s">
        <v>49</v>
      </c>
      <c r="B458" t="s">
        <v>46</v>
      </c>
      <c r="C458" s="4">
        <v>44381</v>
      </c>
      <c r="D458" t="s">
        <v>18</v>
      </c>
      <c r="F458">
        <v>2</v>
      </c>
      <c r="G458">
        <v>0.01</v>
      </c>
    </row>
    <row r="459" spans="1:17" x14ac:dyDescent="0.25">
      <c r="A459" t="s">
        <v>43</v>
      </c>
      <c r="B459" t="s">
        <v>46</v>
      </c>
      <c r="C459" s="4">
        <v>44381</v>
      </c>
      <c r="D459" t="s">
        <v>18</v>
      </c>
      <c r="E459">
        <v>2</v>
      </c>
      <c r="F459">
        <v>2</v>
      </c>
      <c r="G459">
        <v>0.02</v>
      </c>
    </row>
    <row r="460" spans="1:17" x14ac:dyDescent="0.25">
      <c r="A460" t="s">
        <v>51</v>
      </c>
      <c r="B460" t="s">
        <v>46</v>
      </c>
      <c r="C460" s="4">
        <v>44381</v>
      </c>
      <c r="D460" t="s">
        <v>18</v>
      </c>
      <c r="E460">
        <v>7</v>
      </c>
      <c r="F460">
        <v>7</v>
      </c>
      <c r="G460">
        <v>7.0000000000000007E-2</v>
      </c>
    </row>
    <row r="461" spans="1:17" x14ac:dyDescent="0.25">
      <c r="A461" t="s">
        <v>50</v>
      </c>
      <c r="B461" t="s">
        <v>46</v>
      </c>
      <c r="C461" s="4">
        <v>44381</v>
      </c>
      <c r="D461" t="s">
        <v>18</v>
      </c>
      <c r="E461">
        <v>1</v>
      </c>
      <c r="F461">
        <v>1</v>
      </c>
    </row>
    <row r="462" spans="1:17" x14ac:dyDescent="0.25">
      <c r="A462" t="s">
        <v>49</v>
      </c>
      <c r="B462" t="s">
        <v>48</v>
      </c>
      <c r="C462" s="4">
        <v>44381</v>
      </c>
      <c r="D462" t="s">
        <v>18</v>
      </c>
      <c r="E462">
        <v>96</v>
      </c>
      <c r="F462">
        <v>124</v>
      </c>
      <c r="G462">
        <v>0.86</v>
      </c>
      <c r="H462">
        <v>1</v>
      </c>
    </row>
    <row r="463" spans="1:17" x14ac:dyDescent="0.25">
      <c r="A463" t="s">
        <v>43</v>
      </c>
      <c r="B463" t="s">
        <v>46</v>
      </c>
      <c r="C463" s="4">
        <v>44380</v>
      </c>
      <c r="D463" t="s">
        <v>18</v>
      </c>
      <c r="E463">
        <v>2</v>
      </c>
      <c r="F463">
        <v>2</v>
      </c>
    </row>
    <row r="464" spans="1:17" x14ac:dyDescent="0.25">
      <c r="A464" t="s">
        <v>47</v>
      </c>
      <c r="B464" t="s">
        <v>48</v>
      </c>
      <c r="C464" s="4">
        <v>44380</v>
      </c>
      <c r="D464" t="s">
        <v>18</v>
      </c>
      <c r="E464">
        <v>46</v>
      </c>
      <c r="F464">
        <v>46</v>
      </c>
      <c r="G464">
        <v>0.37</v>
      </c>
    </row>
    <row r="465" spans="1:17" x14ac:dyDescent="0.25">
      <c r="A465" t="s">
        <v>50</v>
      </c>
      <c r="B465" t="s">
        <v>46</v>
      </c>
      <c r="C465" s="4">
        <v>44380</v>
      </c>
      <c r="D465" t="s">
        <v>18</v>
      </c>
      <c r="E465">
        <v>1</v>
      </c>
      <c r="F465">
        <v>1</v>
      </c>
    </row>
    <row r="466" spans="1:17" x14ac:dyDescent="0.25">
      <c r="A466" t="s">
        <v>49</v>
      </c>
      <c r="B466" t="s">
        <v>48</v>
      </c>
      <c r="C466" s="4">
        <v>44380</v>
      </c>
      <c r="D466" t="s">
        <v>18</v>
      </c>
      <c r="E466">
        <v>96</v>
      </c>
      <c r="F466">
        <v>96</v>
      </c>
      <c r="G466">
        <v>0.74</v>
      </c>
      <c r="H466">
        <v>2</v>
      </c>
      <c r="I466">
        <v>1</v>
      </c>
    </row>
    <row r="467" spans="1:17" x14ac:dyDescent="0.25">
      <c r="A467" t="s">
        <v>50</v>
      </c>
      <c r="B467" t="s">
        <v>48</v>
      </c>
      <c r="C467" s="4">
        <v>44380</v>
      </c>
      <c r="D467" t="s">
        <v>18</v>
      </c>
      <c r="E467">
        <v>258</v>
      </c>
      <c r="F467">
        <v>258</v>
      </c>
      <c r="G467">
        <v>1.88</v>
      </c>
      <c r="H467">
        <v>3</v>
      </c>
      <c r="I467">
        <v>2</v>
      </c>
      <c r="L467">
        <v>2</v>
      </c>
      <c r="M467">
        <v>149.69999999999999</v>
      </c>
      <c r="N467">
        <v>1</v>
      </c>
    </row>
    <row r="468" spans="1:17" x14ac:dyDescent="0.25">
      <c r="A468" t="s">
        <v>47</v>
      </c>
      <c r="B468" t="s">
        <v>44</v>
      </c>
      <c r="C468" s="4">
        <v>44380</v>
      </c>
      <c r="D468" t="s">
        <v>18</v>
      </c>
      <c r="E468">
        <v>192</v>
      </c>
      <c r="F468">
        <v>203</v>
      </c>
      <c r="G468">
        <v>1.56</v>
      </c>
      <c r="H468">
        <v>6</v>
      </c>
      <c r="I468">
        <v>5</v>
      </c>
    </row>
    <row r="469" spans="1:17" x14ac:dyDescent="0.25">
      <c r="A469" t="s">
        <v>51</v>
      </c>
      <c r="B469" t="s">
        <v>46</v>
      </c>
      <c r="C469" s="4">
        <v>44380</v>
      </c>
      <c r="D469" t="s">
        <v>18</v>
      </c>
      <c r="F469">
        <v>6</v>
      </c>
      <c r="G469">
        <v>0.01</v>
      </c>
    </row>
    <row r="470" spans="1:17" x14ac:dyDescent="0.25">
      <c r="A470" t="s">
        <v>45</v>
      </c>
      <c r="B470" t="s">
        <v>46</v>
      </c>
      <c r="C470" s="4">
        <v>44380</v>
      </c>
      <c r="D470" t="s">
        <v>18</v>
      </c>
      <c r="F470">
        <v>8</v>
      </c>
      <c r="G470">
        <v>0.05</v>
      </c>
      <c r="H470">
        <v>1</v>
      </c>
      <c r="I470">
        <v>1</v>
      </c>
    </row>
    <row r="471" spans="1:17" x14ac:dyDescent="0.25">
      <c r="A471" t="s">
        <v>49</v>
      </c>
      <c r="B471" t="s">
        <v>46</v>
      </c>
      <c r="C471" s="4">
        <v>44380</v>
      </c>
      <c r="D471" t="s">
        <v>18</v>
      </c>
      <c r="F471">
        <v>2</v>
      </c>
      <c r="G471">
        <v>0.01</v>
      </c>
    </row>
    <row r="472" spans="1:17" x14ac:dyDescent="0.25">
      <c r="A472" t="s">
        <v>51</v>
      </c>
      <c r="B472" t="s">
        <v>48</v>
      </c>
      <c r="C472" s="4">
        <v>44380</v>
      </c>
      <c r="D472" t="s">
        <v>18</v>
      </c>
      <c r="E472">
        <v>776</v>
      </c>
      <c r="F472">
        <v>1185</v>
      </c>
      <c r="G472">
        <v>3.91</v>
      </c>
      <c r="H472">
        <v>12</v>
      </c>
      <c r="I472">
        <v>10</v>
      </c>
      <c r="J472">
        <v>1</v>
      </c>
      <c r="L472">
        <v>9</v>
      </c>
      <c r="M472">
        <v>958.1</v>
      </c>
      <c r="N472">
        <v>5</v>
      </c>
      <c r="P472">
        <v>109.8</v>
      </c>
      <c r="Q472">
        <v>1</v>
      </c>
    </row>
    <row r="473" spans="1:17" x14ac:dyDescent="0.25">
      <c r="A473" t="s">
        <v>43</v>
      </c>
      <c r="B473" t="s">
        <v>48</v>
      </c>
      <c r="C473" s="4">
        <v>44380</v>
      </c>
      <c r="D473" t="s">
        <v>18</v>
      </c>
      <c r="E473">
        <v>328</v>
      </c>
      <c r="F473">
        <v>358</v>
      </c>
      <c r="G473">
        <v>1.74</v>
      </c>
      <c r="H473">
        <v>5</v>
      </c>
      <c r="I473">
        <v>3</v>
      </c>
      <c r="L473">
        <v>1</v>
      </c>
      <c r="M473">
        <v>49.9</v>
      </c>
      <c r="N473">
        <v>1</v>
      </c>
    </row>
    <row r="474" spans="1:17" x14ac:dyDescent="0.25">
      <c r="A474" t="s">
        <v>43</v>
      </c>
      <c r="B474" t="s">
        <v>44</v>
      </c>
      <c r="C474" s="4">
        <v>44380</v>
      </c>
      <c r="D474" t="s">
        <v>18</v>
      </c>
      <c r="E474">
        <v>2352</v>
      </c>
      <c r="F474">
        <v>2761</v>
      </c>
      <c r="G474">
        <v>16.059999999999999</v>
      </c>
      <c r="H474">
        <v>88</v>
      </c>
      <c r="I474">
        <v>71</v>
      </c>
      <c r="L474">
        <v>35</v>
      </c>
      <c r="M474">
        <v>2402.1999999999998</v>
      </c>
      <c r="N474">
        <v>18</v>
      </c>
    </row>
    <row r="475" spans="1:17" x14ac:dyDescent="0.25">
      <c r="A475" t="s">
        <v>45</v>
      </c>
      <c r="B475" t="s">
        <v>44</v>
      </c>
      <c r="C475" s="4">
        <v>44380</v>
      </c>
      <c r="D475" t="s">
        <v>18</v>
      </c>
      <c r="E475">
        <v>7432</v>
      </c>
      <c r="F475">
        <v>9827</v>
      </c>
      <c r="G475">
        <v>40.74</v>
      </c>
      <c r="H475">
        <v>292</v>
      </c>
      <c r="I475">
        <v>238</v>
      </c>
      <c r="J475">
        <v>5</v>
      </c>
      <c r="L475">
        <v>89</v>
      </c>
      <c r="M475">
        <v>9444.7000000000007</v>
      </c>
      <c r="N475">
        <v>55</v>
      </c>
      <c r="P475">
        <v>548.6</v>
      </c>
      <c r="Q475">
        <v>5</v>
      </c>
    </row>
    <row r="476" spans="1:17" x14ac:dyDescent="0.25">
      <c r="A476" t="s">
        <v>45</v>
      </c>
      <c r="B476" t="s">
        <v>48</v>
      </c>
      <c r="C476" s="4">
        <v>44380</v>
      </c>
      <c r="D476" t="s">
        <v>18</v>
      </c>
      <c r="E476">
        <v>960</v>
      </c>
      <c r="F476">
        <v>1184</v>
      </c>
      <c r="G476">
        <v>4.07</v>
      </c>
      <c r="H476">
        <v>7</v>
      </c>
      <c r="I476">
        <v>6</v>
      </c>
      <c r="L476">
        <v>2</v>
      </c>
      <c r="M476">
        <v>59.8</v>
      </c>
      <c r="N476">
        <v>2</v>
      </c>
    </row>
    <row r="477" spans="1:17" x14ac:dyDescent="0.25">
      <c r="A477" t="s">
        <v>51</v>
      </c>
      <c r="B477" t="s">
        <v>44</v>
      </c>
      <c r="C477" s="4">
        <v>44380</v>
      </c>
      <c r="D477" t="s">
        <v>18</v>
      </c>
      <c r="E477">
        <v>8520</v>
      </c>
      <c r="F477">
        <v>10253</v>
      </c>
      <c r="G477">
        <v>29.81</v>
      </c>
      <c r="H477">
        <v>178</v>
      </c>
      <c r="I477">
        <v>142</v>
      </c>
      <c r="J477">
        <v>3</v>
      </c>
      <c r="L477">
        <v>23</v>
      </c>
      <c r="M477">
        <v>1166.7</v>
      </c>
      <c r="N477">
        <v>19</v>
      </c>
      <c r="P477">
        <v>235.51</v>
      </c>
      <c r="Q477">
        <v>3</v>
      </c>
    </row>
    <row r="478" spans="1:17" x14ac:dyDescent="0.25">
      <c r="A478" t="s">
        <v>49</v>
      </c>
      <c r="B478" t="s">
        <v>44</v>
      </c>
      <c r="C478" s="4">
        <v>44380</v>
      </c>
      <c r="D478" t="s">
        <v>18</v>
      </c>
      <c r="E478">
        <v>536</v>
      </c>
      <c r="F478">
        <v>670</v>
      </c>
      <c r="G478">
        <v>4.8600000000000003</v>
      </c>
      <c r="H478">
        <v>40</v>
      </c>
      <c r="I478">
        <v>32</v>
      </c>
      <c r="J478">
        <v>2</v>
      </c>
      <c r="L478">
        <v>4</v>
      </c>
      <c r="M478">
        <v>429.1</v>
      </c>
      <c r="N478">
        <v>3</v>
      </c>
      <c r="P478">
        <v>119.8</v>
      </c>
      <c r="Q478">
        <v>2</v>
      </c>
    </row>
    <row r="479" spans="1:17" x14ac:dyDescent="0.25">
      <c r="A479" t="s">
        <v>50</v>
      </c>
      <c r="B479" t="s">
        <v>44</v>
      </c>
      <c r="C479" s="4">
        <v>44380</v>
      </c>
      <c r="D479" t="s">
        <v>18</v>
      </c>
      <c r="E479">
        <v>1640</v>
      </c>
      <c r="F479">
        <v>1826</v>
      </c>
      <c r="G479">
        <v>3.99</v>
      </c>
      <c r="H479">
        <v>18</v>
      </c>
      <c r="I479">
        <v>15</v>
      </c>
      <c r="L479">
        <v>3</v>
      </c>
      <c r="M479">
        <v>319.10000000000002</v>
      </c>
      <c r="N479">
        <v>1</v>
      </c>
    </row>
    <row r="480" spans="1:17" x14ac:dyDescent="0.25">
      <c r="A480" t="s">
        <v>47</v>
      </c>
      <c r="B480" t="s">
        <v>46</v>
      </c>
      <c r="C480" s="4">
        <v>44380</v>
      </c>
      <c r="D480" t="s">
        <v>18</v>
      </c>
      <c r="F480">
        <v>1</v>
      </c>
    </row>
    <row r="481" spans="1:17" x14ac:dyDescent="0.25">
      <c r="A481" t="s">
        <v>43</v>
      </c>
      <c r="B481" t="s">
        <v>46</v>
      </c>
      <c r="C481" s="4">
        <v>44379</v>
      </c>
      <c r="D481" t="s">
        <v>18</v>
      </c>
      <c r="E481">
        <v>6</v>
      </c>
      <c r="F481">
        <v>6</v>
      </c>
      <c r="G481">
        <v>0.03</v>
      </c>
    </row>
    <row r="482" spans="1:17" x14ac:dyDescent="0.25">
      <c r="A482" t="s">
        <v>45</v>
      </c>
      <c r="B482" t="s">
        <v>44</v>
      </c>
      <c r="C482" s="4">
        <v>44379</v>
      </c>
      <c r="D482" t="s">
        <v>18</v>
      </c>
      <c r="E482">
        <v>7280</v>
      </c>
      <c r="F482">
        <v>10082</v>
      </c>
      <c r="G482">
        <v>35.74</v>
      </c>
      <c r="H482">
        <v>267</v>
      </c>
      <c r="I482">
        <v>218</v>
      </c>
      <c r="J482">
        <v>7</v>
      </c>
      <c r="L482">
        <v>54</v>
      </c>
      <c r="M482">
        <v>3270.8</v>
      </c>
      <c r="N482">
        <v>38</v>
      </c>
      <c r="P482">
        <v>588.6</v>
      </c>
      <c r="Q482">
        <v>7</v>
      </c>
    </row>
    <row r="483" spans="1:17" x14ac:dyDescent="0.25">
      <c r="A483" t="s">
        <v>43</v>
      </c>
      <c r="B483" t="s">
        <v>44</v>
      </c>
      <c r="C483" s="4">
        <v>44379</v>
      </c>
      <c r="D483" t="s">
        <v>18</v>
      </c>
      <c r="E483">
        <v>1984</v>
      </c>
      <c r="F483">
        <v>2705</v>
      </c>
      <c r="G483">
        <v>12.34</v>
      </c>
      <c r="H483">
        <v>104</v>
      </c>
      <c r="I483">
        <v>92</v>
      </c>
      <c r="J483">
        <v>3</v>
      </c>
      <c r="L483">
        <v>38</v>
      </c>
      <c r="M483">
        <v>3172.5</v>
      </c>
      <c r="N483">
        <v>27</v>
      </c>
      <c r="P483">
        <v>339.2</v>
      </c>
      <c r="Q483">
        <v>3</v>
      </c>
    </row>
    <row r="484" spans="1:17" x14ac:dyDescent="0.25">
      <c r="A484" t="s">
        <v>43</v>
      </c>
      <c r="B484" t="s">
        <v>48</v>
      </c>
      <c r="C484" s="4">
        <v>44379</v>
      </c>
      <c r="D484" t="s">
        <v>18</v>
      </c>
      <c r="E484">
        <v>192</v>
      </c>
      <c r="F484">
        <v>362</v>
      </c>
      <c r="G484">
        <v>1.29</v>
      </c>
      <c r="H484">
        <v>7</v>
      </c>
      <c r="I484">
        <v>6</v>
      </c>
    </row>
    <row r="485" spans="1:17" x14ac:dyDescent="0.25">
      <c r="A485" t="s">
        <v>51</v>
      </c>
      <c r="B485" t="s">
        <v>48</v>
      </c>
      <c r="C485" s="4">
        <v>44379</v>
      </c>
      <c r="D485" t="s">
        <v>18</v>
      </c>
      <c r="E485">
        <v>1040</v>
      </c>
      <c r="F485">
        <v>1598</v>
      </c>
      <c r="G485">
        <v>3.06</v>
      </c>
      <c r="H485">
        <v>16</v>
      </c>
      <c r="I485">
        <v>13</v>
      </c>
      <c r="J485">
        <v>1</v>
      </c>
      <c r="L485">
        <v>3</v>
      </c>
      <c r="M485">
        <v>408.4</v>
      </c>
      <c r="N485">
        <v>3</v>
      </c>
      <c r="P485">
        <v>64.900000000000006</v>
      </c>
      <c r="Q485">
        <v>1</v>
      </c>
    </row>
    <row r="486" spans="1:17" x14ac:dyDescent="0.25">
      <c r="A486" t="s">
        <v>49</v>
      </c>
      <c r="B486" t="s">
        <v>44</v>
      </c>
      <c r="C486" s="4">
        <v>44379</v>
      </c>
      <c r="D486" t="s">
        <v>18</v>
      </c>
      <c r="E486">
        <v>584</v>
      </c>
      <c r="F486">
        <v>637</v>
      </c>
      <c r="G486">
        <v>4.1100000000000003</v>
      </c>
      <c r="H486">
        <v>45</v>
      </c>
      <c r="I486">
        <v>38</v>
      </c>
      <c r="J486">
        <v>1</v>
      </c>
      <c r="L486">
        <v>15</v>
      </c>
      <c r="M486">
        <v>1197.2</v>
      </c>
      <c r="N486">
        <v>11</v>
      </c>
      <c r="P486">
        <v>59.9</v>
      </c>
      <c r="Q486">
        <v>1</v>
      </c>
    </row>
    <row r="487" spans="1:17" x14ac:dyDescent="0.25">
      <c r="A487" t="s">
        <v>51</v>
      </c>
      <c r="B487" t="s">
        <v>44</v>
      </c>
      <c r="C487" s="4">
        <v>44379</v>
      </c>
      <c r="D487" t="s">
        <v>18</v>
      </c>
      <c r="E487">
        <v>8672</v>
      </c>
      <c r="F487">
        <v>11799</v>
      </c>
      <c r="G487">
        <v>27.39</v>
      </c>
      <c r="H487">
        <v>213</v>
      </c>
      <c r="I487">
        <v>189</v>
      </c>
      <c r="J487">
        <v>7</v>
      </c>
      <c r="L487">
        <v>65</v>
      </c>
      <c r="M487">
        <v>3968.4</v>
      </c>
      <c r="N487">
        <v>43</v>
      </c>
      <c r="P487">
        <v>548.6</v>
      </c>
      <c r="Q487">
        <v>7</v>
      </c>
    </row>
    <row r="488" spans="1:17" x14ac:dyDescent="0.25">
      <c r="A488" t="s">
        <v>50</v>
      </c>
      <c r="B488" t="s">
        <v>44</v>
      </c>
      <c r="C488" s="4">
        <v>44379</v>
      </c>
      <c r="D488" t="s">
        <v>18</v>
      </c>
      <c r="E488">
        <v>2104</v>
      </c>
      <c r="F488">
        <v>2611</v>
      </c>
      <c r="G488">
        <v>4.04</v>
      </c>
      <c r="H488">
        <v>37</v>
      </c>
      <c r="I488">
        <v>31</v>
      </c>
      <c r="L488">
        <v>12</v>
      </c>
      <c r="M488">
        <v>817.4</v>
      </c>
      <c r="N488">
        <v>9</v>
      </c>
    </row>
    <row r="489" spans="1:17" x14ac:dyDescent="0.25">
      <c r="A489" t="s">
        <v>45</v>
      </c>
      <c r="B489" t="s">
        <v>48</v>
      </c>
      <c r="C489" s="4">
        <v>44379</v>
      </c>
      <c r="D489" t="s">
        <v>18</v>
      </c>
      <c r="E489">
        <v>984</v>
      </c>
      <c r="F489">
        <v>1379</v>
      </c>
      <c r="G489">
        <v>3.4</v>
      </c>
      <c r="H489">
        <v>15</v>
      </c>
      <c r="I489">
        <v>13</v>
      </c>
      <c r="J489">
        <v>1</v>
      </c>
      <c r="L489">
        <v>2</v>
      </c>
      <c r="M489">
        <v>119.8</v>
      </c>
      <c r="N489">
        <v>2</v>
      </c>
      <c r="P489">
        <v>69.900000000000006</v>
      </c>
      <c r="Q489">
        <v>1</v>
      </c>
    </row>
    <row r="490" spans="1:17" x14ac:dyDescent="0.25">
      <c r="A490" t="s">
        <v>50</v>
      </c>
      <c r="B490" t="s">
        <v>48</v>
      </c>
      <c r="C490" s="4">
        <v>44379</v>
      </c>
      <c r="D490" t="s">
        <v>18</v>
      </c>
      <c r="E490">
        <v>296</v>
      </c>
      <c r="F490">
        <v>332</v>
      </c>
      <c r="G490">
        <v>0.51</v>
      </c>
      <c r="H490">
        <v>4</v>
      </c>
      <c r="I490">
        <v>3</v>
      </c>
    </row>
    <row r="491" spans="1:17" x14ac:dyDescent="0.25">
      <c r="A491" t="s">
        <v>49</v>
      </c>
      <c r="B491" t="s">
        <v>48</v>
      </c>
      <c r="C491" s="4">
        <v>44379</v>
      </c>
      <c r="D491" t="s">
        <v>18</v>
      </c>
      <c r="E491">
        <v>40</v>
      </c>
      <c r="F491">
        <v>76</v>
      </c>
      <c r="G491">
        <v>0.36</v>
      </c>
      <c r="H491">
        <v>1</v>
      </c>
      <c r="I491">
        <v>1</v>
      </c>
    </row>
    <row r="492" spans="1:17" x14ac:dyDescent="0.25">
      <c r="A492" t="s">
        <v>51</v>
      </c>
      <c r="B492" t="s">
        <v>46</v>
      </c>
      <c r="C492" s="4">
        <v>44379</v>
      </c>
      <c r="D492" t="s">
        <v>18</v>
      </c>
      <c r="E492">
        <v>8</v>
      </c>
      <c r="F492">
        <v>9</v>
      </c>
      <c r="G492">
        <v>0.01</v>
      </c>
    </row>
    <row r="493" spans="1:17" x14ac:dyDescent="0.25">
      <c r="A493" t="s">
        <v>47</v>
      </c>
      <c r="B493" t="s">
        <v>44</v>
      </c>
      <c r="C493" s="4">
        <v>44379</v>
      </c>
      <c r="D493" t="s">
        <v>18</v>
      </c>
      <c r="E493">
        <v>112</v>
      </c>
      <c r="F493">
        <v>158</v>
      </c>
      <c r="G493">
        <v>0.75</v>
      </c>
      <c r="H493">
        <v>5</v>
      </c>
      <c r="I493">
        <v>5</v>
      </c>
    </row>
    <row r="494" spans="1:17" x14ac:dyDescent="0.25">
      <c r="A494" t="s">
        <v>47</v>
      </c>
      <c r="B494" t="s">
        <v>46</v>
      </c>
      <c r="C494" s="4">
        <v>44379</v>
      </c>
      <c r="D494" t="s">
        <v>18</v>
      </c>
      <c r="F494">
        <v>1</v>
      </c>
    </row>
    <row r="495" spans="1:17" x14ac:dyDescent="0.25">
      <c r="A495" t="s">
        <v>45</v>
      </c>
      <c r="B495" t="s">
        <v>46</v>
      </c>
      <c r="C495" s="4">
        <v>44379</v>
      </c>
      <c r="D495" t="s">
        <v>18</v>
      </c>
      <c r="F495">
        <v>5</v>
      </c>
      <c r="G495">
        <v>0.02</v>
      </c>
    </row>
    <row r="496" spans="1:17" x14ac:dyDescent="0.25">
      <c r="A496" t="s">
        <v>47</v>
      </c>
      <c r="B496" t="s">
        <v>48</v>
      </c>
      <c r="C496" s="4">
        <v>44379</v>
      </c>
      <c r="D496" t="s">
        <v>18</v>
      </c>
      <c r="E496">
        <v>8</v>
      </c>
      <c r="F496">
        <v>32</v>
      </c>
      <c r="G496">
        <v>7.0000000000000007E-2</v>
      </c>
      <c r="H496">
        <v>1</v>
      </c>
    </row>
    <row r="497" spans="1:17" x14ac:dyDescent="0.25">
      <c r="A497" t="s">
        <v>50</v>
      </c>
      <c r="B497" t="s">
        <v>46</v>
      </c>
      <c r="C497" s="4">
        <v>44379</v>
      </c>
      <c r="D497" t="s">
        <v>18</v>
      </c>
      <c r="F497">
        <v>3</v>
      </c>
    </row>
    <row r="498" spans="1:17" x14ac:dyDescent="0.25">
      <c r="A498" t="s">
        <v>45</v>
      </c>
      <c r="B498" t="s">
        <v>48</v>
      </c>
      <c r="C498" s="4">
        <v>44378</v>
      </c>
      <c r="D498" t="s">
        <v>18</v>
      </c>
      <c r="E498">
        <v>972</v>
      </c>
      <c r="F498">
        <v>1226</v>
      </c>
      <c r="G498">
        <v>3.62</v>
      </c>
      <c r="H498">
        <v>15</v>
      </c>
      <c r="I498">
        <v>12</v>
      </c>
      <c r="L498">
        <v>2</v>
      </c>
      <c r="M498">
        <v>59.8</v>
      </c>
      <c r="N498">
        <v>2</v>
      </c>
    </row>
    <row r="499" spans="1:17" x14ac:dyDescent="0.25">
      <c r="A499" t="s">
        <v>50</v>
      </c>
      <c r="B499" t="s">
        <v>48</v>
      </c>
      <c r="C499" s="4">
        <v>44378</v>
      </c>
      <c r="D499" t="s">
        <v>18</v>
      </c>
      <c r="E499">
        <v>188</v>
      </c>
      <c r="F499">
        <v>234</v>
      </c>
      <c r="G499">
        <v>0.43</v>
      </c>
    </row>
    <row r="500" spans="1:17" x14ac:dyDescent="0.25">
      <c r="A500" t="s">
        <v>43</v>
      </c>
      <c r="B500" t="s">
        <v>44</v>
      </c>
      <c r="C500" s="4">
        <v>44378</v>
      </c>
      <c r="D500" t="s">
        <v>18</v>
      </c>
      <c r="E500">
        <v>1448</v>
      </c>
      <c r="F500">
        <v>1690</v>
      </c>
      <c r="G500">
        <v>8.25</v>
      </c>
      <c r="H500">
        <v>69</v>
      </c>
      <c r="I500">
        <v>58</v>
      </c>
      <c r="J500">
        <v>1</v>
      </c>
      <c r="L500">
        <v>18</v>
      </c>
      <c r="M500">
        <v>1003.11</v>
      </c>
      <c r="N500">
        <v>14</v>
      </c>
      <c r="P500">
        <v>105.41</v>
      </c>
      <c r="Q500">
        <v>1</v>
      </c>
    </row>
    <row r="501" spans="1:17" x14ac:dyDescent="0.25">
      <c r="A501" t="s">
        <v>51</v>
      </c>
      <c r="B501" t="s">
        <v>44</v>
      </c>
      <c r="C501" s="4">
        <v>44378</v>
      </c>
      <c r="D501" t="s">
        <v>18</v>
      </c>
      <c r="E501">
        <v>3628</v>
      </c>
      <c r="F501">
        <v>4459</v>
      </c>
      <c r="G501">
        <v>11.57</v>
      </c>
      <c r="H501">
        <v>119</v>
      </c>
      <c r="I501">
        <v>99</v>
      </c>
      <c r="J501">
        <v>8</v>
      </c>
      <c r="L501">
        <v>54</v>
      </c>
      <c r="M501">
        <v>5598.3</v>
      </c>
      <c r="N501">
        <v>29</v>
      </c>
      <c r="P501">
        <v>622.21</v>
      </c>
      <c r="Q501">
        <v>8</v>
      </c>
    </row>
    <row r="502" spans="1:17" x14ac:dyDescent="0.25">
      <c r="A502" t="s">
        <v>45</v>
      </c>
      <c r="B502" t="s">
        <v>44</v>
      </c>
      <c r="C502" s="4">
        <v>44378</v>
      </c>
      <c r="D502" t="s">
        <v>18</v>
      </c>
      <c r="E502">
        <v>3316</v>
      </c>
      <c r="F502">
        <v>4250</v>
      </c>
      <c r="G502">
        <v>17.37</v>
      </c>
      <c r="H502">
        <v>206</v>
      </c>
      <c r="I502">
        <v>188</v>
      </c>
      <c r="J502">
        <v>11</v>
      </c>
      <c r="L502">
        <v>95</v>
      </c>
      <c r="M502">
        <v>6031.4</v>
      </c>
      <c r="N502">
        <v>65</v>
      </c>
      <c r="P502">
        <v>1060.0999999999999</v>
      </c>
      <c r="Q502">
        <v>11</v>
      </c>
    </row>
    <row r="503" spans="1:17" x14ac:dyDescent="0.25">
      <c r="A503" t="s">
        <v>49</v>
      </c>
      <c r="B503" t="s">
        <v>44</v>
      </c>
      <c r="C503" s="4">
        <v>44378</v>
      </c>
      <c r="D503" t="s">
        <v>18</v>
      </c>
      <c r="E503">
        <v>492</v>
      </c>
      <c r="F503">
        <v>611</v>
      </c>
      <c r="G503">
        <v>3.22</v>
      </c>
      <c r="H503">
        <v>20</v>
      </c>
      <c r="I503">
        <v>18</v>
      </c>
    </row>
    <row r="504" spans="1:17" x14ac:dyDescent="0.25">
      <c r="A504" t="s">
        <v>43</v>
      </c>
      <c r="B504" t="s">
        <v>48</v>
      </c>
      <c r="C504" s="4">
        <v>44378</v>
      </c>
      <c r="D504" t="s">
        <v>18</v>
      </c>
      <c r="E504">
        <v>832</v>
      </c>
      <c r="F504">
        <v>841</v>
      </c>
      <c r="G504">
        <v>2.1</v>
      </c>
      <c r="H504">
        <v>8</v>
      </c>
      <c r="I504">
        <v>8</v>
      </c>
      <c r="L504">
        <v>3</v>
      </c>
      <c r="M504">
        <v>149.4</v>
      </c>
      <c r="N504">
        <v>2</v>
      </c>
    </row>
    <row r="505" spans="1:17" x14ac:dyDescent="0.25">
      <c r="A505" t="s">
        <v>51</v>
      </c>
      <c r="B505" t="s">
        <v>48</v>
      </c>
      <c r="C505" s="4">
        <v>44378</v>
      </c>
      <c r="D505" t="s">
        <v>18</v>
      </c>
      <c r="E505">
        <v>812</v>
      </c>
      <c r="F505">
        <v>1143</v>
      </c>
      <c r="G505">
        <v>2.68</v>
      </c>
      <c r="H505">
        <v>9</v>
      </c>
      <c r="I505">
        <v>7</v>
      </c>
      <c r="J505">
        <v>1</v>
      </c>
      <c r="L505">
        <v>1</v>
      </c>
      <c r="M505">
        <v>49.9</v>
      </c>
      <c r="N505">
        <v>1</v>
      </c>
      <c r="P505">
        <v>49.9</v>
      </c>
      <c r="Q505">
        <v>1</v>
      </c>
    </row>
    <row r="506" spans="1:17" x14ac:dyDescent="0.25">
      <c r="A506" t="s">
        <v>50</v>
      </c>
      <c r="B506" t="s">
        <v>44</v>
      </c>
      <c r="C506" s="4">
        <v>44378</v>
      </c>
      <c r="D506" t="s">
        <v>18</v>
      </c>
      <c r="E506">
        <v>604</v>
      </c>
      <c r="F506">
        <v>812</v>
      </c>
      <c r="G506">
        <v>1.25</v>
      </c>
      <c r="H506">
        <v>8</v>
      </c>
      <c r="I506">
        <v>6</v>
      </c>
      <c r="L506">
        <v>8</v>
      </c>
      <c r="M506">
        <v>568.29999999999995</v>
      </c>
      <c r="N506">
        <v>4</v>
      </c>
    </row>
    <row r="507" spans="1:17" x14ac:dyDescent="0.25">
      <c r="A507" t="s">
        <v>43</v>
      </c>
      <c r="B507" t="s">
        <v>46</v>
      </c>
      <c r="C507" s="4">
        <v>44378</v>
      </c>
      <c r="D507" t="s">
        <v>18</v>
      </c>
      <c r="F507">
        <v>1</v>
      </c>
    </row>
    <row r="508" spans="1:17" x14ac:dyDescent="0.25">
      <c r="A508" t="s">
        <v>49</v>
      </c>
      <c r="B508" t="s">
        <v>48</v>
      </c>
      <c r="C508" s="4">
        <v>44378</v>
      </c>
      <c r="D508" t="s">
        <v>18</v>
      </c>
      <c r="E508">
        <v>400</v>
      </c>
      <c r="F508">
        <v>400</v>
      </c>
      <c r="G508">
        <v>1.07</v>
      </c>
      <c r="H508">
        <v>2</v>
      </c>
      <c r="I508">
        <v>1</v>
      </c>
    </row>
    <row r="509" spans="1:17" x14ac:dyDescent="0.25">
      <c r="A509" t="s">
        <v>47</v>
      </c>
      <c r="B509" t="s">
        <v>44</v>
      </c>
      <c r="C509" s="4">
        <v>44378</v>
      </c>
      <c r="D509" t="s">
        <v>18</v>
      </c>
      <c r="E509">
        <v>212</v>
      </c>
      <c r="F509">
        <v>230</v>
      </c>
      <c r="G509">
        <v>0.88</v>
      </c>
      <c r="H509">
        <v>2</v>
      </c>
      <c r="I509">
        <v>1</v>
      </c>
    </row>
    <row r="510" spans="1:17" x14ac:dyDescent="0.25">
      <c r="A510" t="s">
        <v>47</v>
      </c>
      <c r="B510" t="s">
        <v>48</v>
      </c>
      <c r="C510" s="4">
        <v>44378</v>
      </c>
      <c r="D510" t="s">
        <v>18</v>
      </c>
      <c r="E510">
        <v>136</v>
      </c>
      <c r="F510">
        <v>157</v>
      </c>
      <c r="G510">
        <v>0.48</v>
      </c>
    </row>
    <row r="511" spans="1:17" x14ac:dyDescent="0.25">
      <c r="A511" t="s">
        <v>51</v>
      </c>
      <c r="B511" t="s">
        <v>46</v>
      </c>
      <c r="C511" s="4">
        <v>44378</v>
      </c>
      <c r="D511" t="s">
        <v>18</v>
      </c>
      <c r="E511">
        <v>4</v>
      </c>
      <c r="F511">
        <v>4</v>
      </c>
    </row>
    <row r="512" spans="1:17" x14ac:dyDescent="0.25">
      <c r="A512" t="s">
        <v>45</v>
      </c>
      <c r="B512" t="s">
        <v>46</v>
      </c>
      <c r="C512" s="4">
        <v>44378</v>
      </c>
      <c r="D512" t="s">
        <v>18</v>
      </c>
      <c r="F512">
        <v>5</v>
      </c>
      <c r="G512">
        <v>0.03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opLeftCell="M1" workbookViewId="0">
      <selection activeCell="R7" sqref="R7"/>
    </sheetView>
  </sheetViews>
  <sheetFormatPr defaultRowHeight="15" x14ac:dyDescent="0.25"/>
  <cols>
    <col min="1" max="1" width="24" bestFit="1" customWidth="1"/>
    <col min="2" max="2" width="5.7109375" customWidth="1"/>
    <col min="3" max="3" width="5.85546875" customWidth="1"/>
    <col min="4" max="4" width="37.28515625" bestFit="1" customWidth="1"/>
    <col min="5" max="5" width="5.7109375" bestFit="1" customWidth="1"/>
    <col min="6" max="6" width="4.140625" customWidth="1"/>
    <col min="7" max="7" width="26.5703125" bestFit="1" customWidth="1"/>
    <col min="8" max="8" width="5.7109375" bestFit="1" customWidth="1"/>
    <col min="9" max="9" width="6.7109375" customWidth="1"/>
    <col min="10" max="10" width="26.5703125" bestFit="1" customWidth="1"/>
    <col min="11" max="11" width="23.85546875" bestFit="1" customWidth="1"/>
    <col min="13" max="13" width="31.28515625" bestFit="1" customWidth="1"/>
    <col min="14" max="14" width="12.140625" bestFit="1" customWidth="1"/>
    <col min="15" max="15" width="5.140625" customWidth="1"/>
    <col min="16" max="16" width="18" bestFit="1" customWidth="1"/>
    <col min="17" max="17" width="37.28515625" bestFit="1" customWidth="1"/>
    <col min="18" max="18" width="16.85546875" bestFit="1" customWidth="1"/>
    <col min="19" max="19" width="2.7109375" customWidth="1"/>
    <col min="20" max="20" width="18" bestFit="1" customWidth="1"/>
    <col min="21" max="21" width="26.5703125" bestFit="1" customWidth="1"/>
    <col min="22" max="22" width="37.28515625" bestFit="1" customWidth="1"/>
    <col min="23" max="23" width="5.140625" customWidth="1"/>
    <col min="24" max="24" width="18" bestFit="1" customWidth="1"/>
    <col min="25" max="25" width="26.5703125" bestFit="1" customWidth="1"/>
    <col min="26" max="26" width="37.28515625" bestFit="1" customWidth="1"/>
    <col min="27" max="27" width="6.5703125" customWidth="1"/>
    <col min="28" max="28" width="24" bestFit="1" customWidth="1"/>
    <col min="29" max="29" width="37.28515625" bestFit="1" customWidth="1"/>
    <col min="30" max="30" width="24" customWidth="1"/>
    <col min="31" max="42" width="24" bestFit="1" customWidth="1"/>
    <col min="43" max="43" width="10.7109375" bestFit="1" customWidth="1"/>
  </cols>
  <sheetData>
    <row r="1" spans="1:29" x14ac:dyDescent="0.25">
      <c r="A1" s="19" t="s">
        <v>56</v>
      </c>
      <c r="B1" s="19"/>
      <c r="D1" s="19" t="s">
        <v>57</v>
      </c>
      <c r="E1" s="19"/>
      <c r="G1" s="19" t="s">
        <v>60</v>
      </c>
      <c r="H1" s="19"/>
      <c r="J1" s="19" t="s">
        <v>62</v>
      </c>
      <c r="K1" s="19"/>
      <c r="M1" s="19" t="s">
        <v>64</v>
      </c>
      <c r="N1" s="19"/>
      <c r="P1" s="19" t="s">
        <v>76</v>
      </c>
      <c r="Q1" s="19"/>
      <c r="T1" s="19" t="s">
        <v>81</v>
      </c>
      <c r="U1" s="19"/>
      <c r="V1" s="19"/>
      <c r="X1" s="19" t="s">
        <v>82</v>
      </c>
      <c r="Y1" s="19"/>
      <c r="Z1" s="19"/>
      <c r="AB1" s="19" t="s">
        <v>57</v>
      </c>
      <c r="AC1" s="19"/>
    </row>
    <row r="2" spans="1:29" x14ac:dyDescent="0.25">
      <c r="P2" s="1" t="s">
        <v>2</v>
      </c>
      <c r="Q2" t="s" vm="3">
        <v>17</v>
      </c>
    </row>
    <row r="3" spans="1:29" x14ac:dyDescent="0.25">
      <c r="A3" s="1" t="s">
        <v>1</v>
      </c>
      <c r="B3" t="s" vm="1">
        <v>17</v>
      </c>
      <c r="D3" s="1" t="s">
        <v>1</v>
      </c>
      <c r="E3" t="s" vm="1">
        <v>17</v>
      </c>
      <c r="G3" s="1" t="s">
        <v>1</v>
      </c>
      <c r="H3" t="s" vm="1">
        <v>17</v>
      </c>
      <c r="J3" s="1" t="s">
        <v>1</v>
      </c>
      <c r="K3" t="s" vm="1">
        <v>17</v>
      </c>
      <c r="M3" s="1" t="s">
        <v>1</v>
      </c>
      <c r="N3" t="s" vm="1">
        <v>17</v>
      </c>
      <c r="P3" s="1" t="s">
        <v>3</v>
      </c>
      <c r="Q3" t="s" vm="2">
        <v>17</v>
      </c>
      <c r="AB3" s="1" t="s">
        <v>1</v>
      </c>
      <c r="AC3" t="s" vm="1">
        <v>17</v>
      </c>
    </row>
    <row r="5" spans="1:29" x14ac:dyDescent="0.25">
      <c r="A5" t="s">
        <v>54</v>
      </c>
      <c r="D5" t="s">
        <v>55</v>
      </c>
      <c r="G5" t="s">
        <v>58</v>
      </c>
      <c r="J5" t="s">
        <v>58</v>
      </c>
      <c r="K5" t="s">
        <v>63</v>
      </c>
      <c r="M5" s="1" t="s">
        <v>66</v>
      </c>
      <c r="P5" s="1" t="s">
        <v>52</v>
      </c>
      <c r="Q5" t="s">
        <v>55</v>
      </c>
      <c r="R5" t="s">
        <v>54</v>
      </c>
      <c r="T5" s="1" t="s">
        <v>52</v>
      </c>
      <c r="U5" t="s">
        <v>58</v>
      </c>
      <c r="V5" t="s">
        <v>55</v>
      </c>
      <c r="X5" s="1" t="s">
        <v>52</v>
      </c>
      <c r="Y5" t="s">
        <v>58</v>
      </c>
      <c r="Z5" t="s">
        <v>55</v>
      </c>
      <c r="AB5" s="1" t="s">
        <v>52</v>
      </c>
      <c r="AC5" t="s">
        <v>55</v>
      </c>
    </row>
    <row r="6" spans="1:29" x14ac:dyDescent="0.25">
      <c r="A6">
        <v>295</v>
      </c>
      <c r="D6" s="5">
        <v>33204.17</v>
      </c>
      <c r="G6" s="5">
        <v>3125.4300000000003</v>
      </c>
      <c r="J6" s="5">
        <v>3125.4300000000003</v>
      </c>
      <c r="K6" s="5">
        <v>8931</v>
      </c>
      <c r="L6">
        <f>GETPIVOTDATA("[Measures].[Soma de Quantia gasta (BRL)]",$J$5)/GETPIVOTDATA("[Measures].[Soma de Cliques em links]",$J$5)</f>
        <v>0.34995297279140075</v>
      </c>
      <c r="M6" s="2" t="s">
        <v>63</v>
      </c>
      <c r="N6" s="6">
        <v>8931</v>
      </c>
      <c r="P6" s="2" t="s">
        <v>33</v>
      </c>
      <c r="Q6" s="5">
        <v>89.9</v>
      </c>
      <c r="R6" s="6">
        <v>1</v>
      </c>
      <c r="T6" s="2" t="s">
        <v>50</v>
      </c>
      <c r="U6" s="6">
        <v>157.1</v>
      </c>
      <c r="V6" s="6">
        <v>1798.2</v>
      </c>
      <c r="X6" s="2" t="s">
        <v>44</v>
      </c>
      <c r="Y6" s="6">
        <v>2426.3199999999983</v>
      </c>
      <c r="Z6" s="6">
        <v>27411.239999999991</v>
      </c>
      <c r="AB6" s="9">
        <v>44378</v>
      </c>
      <c r="AC6" s="5">
        <v>1837.62</v>
      </c>
    </row>
    <row r="7" spans="1:29" x14ac:dyDescent="0.25">
      <c r="M7" s="2" t="s">
        <v>65</v>
      </c>
      <c r="N7" s="6">
        <v>7227</v>
      </c>
      <c r="P7" s="2" t="s">
        <v>22</v>
      </c>
      <c r="Q7" s="5">
        <v>33044.469999999994</v>
      </c>
      <c r="R7" s="6">
        <v>293</v>
      </c>
      <c r="T7" s="2" t="s">
        <v>51</v>
      </c>
      <c r="U7" s="6">
        <v>896.53999999999928</v>
      </c>
      <c r="V7" s="6">
        <v>11660.58</v>
      </c>
      <c r="X7" s="2" t="s">
        <v>48</v>
      </c>
      <c r="Y7" s="6">
        <v>696.35000000000014</v>
      </c>
      <c r="Z7" s="6">
        <v>5792.9300000000012</v>
      </c>
      <c r="AB7" s="9">
        <v>44379</v>
      </c>
      <c r="AC7" s="5">
        <v>1671.1</v>
      </c>
    </row>
    <row r="8" spans="1:29" x14ac:dyDescent="0.25">
      <c r="M8" s="2" t="s">
        <v>67</v>
      </c>
      <c r="N8" s="6">
        <v>3338</v>
      </c>
      <c r="P8" s="2" t="s">
        <v>19</v>
      </c>
      <c r="Q8" s="5">
        <v>69.8</v>
      </c>
      <c r="R8" s="6">
        <v>1</v>
      </c>
      <c r="T8" s="2" t="s">
        <v>45</v>
      </c>
      <c r="U8" s="6">
        <v>1290.8299999999995</v>
      </c>
      <c r="V8" s="6">
        <v>15351.740000000002</v>
      </c>
      <c r="X8" s="2" t="s">
        <v>46</v>
      </c>
      <c r="Y8" s="6">
        <v>2.7599999999999976</v>
      </c>
      <c r="Z8" s="6"/>
      <c r="AB8" s="9">
        <v>44380</v>
      </c>
      <c r="AC8" s="5">
        <v>1013.71</v>
      </c>
    </row>
    <row r="9" spans="1:29" x14ac:dyDescent="0.25">
      <c r="M9" s="2" t="s">
        <v>68</v>
      </c>
      <c r="N9" s="6">
        <v>2075</v>
      </c>
      <c r="P9" s="2" t="s">
        <v>53</v>
      </c>
      <c r="Q9" s="5">
        <v>33204.17</v>
      </c>
      <c r="R9" s="6">
        <v>295</v>
      </c>
      <c r="T9" s="2" t="s">
        <v>43</v>
      </c>
      <c r="U9" s="6">
        <v>570.80999999999983</v>
      </c>
      <c r="V9" s="6">
        <v>3358.0500000000006</v>
      </c>
      <c r="X9" s="2" t="s">
        <v>53</v>
      </c>
      <c r="Y9" s="6">
        <v>3125.430000000003</v>
      </c>
      <c r="Z9" s="6">
        <v>33204.169999999984</v>
      </c>
      <c r="AB9" s="9">
        <v>44381</v>
      </c>
      <c r="AC9" s="5">
        <v>1077.4000000000001</v>
      </c>
    </row>
    <row r="10" spans="1:29" x14ac:dyDescent="0.25">
      <c r="M10" s="2" t="s">
        <v>54</v>
      </c>
      <c r="N10" s="6">
        <v>295</v>
      </c>
      <c r="T10" s="2" t="s">
        <v>49</v>
      </c>
      <c r="U10" s="6">
        <v>168.90000000000006</v>
      </c>
      <c r="V10" s="6">
        <v>1035.6000000000001</v>
      </c>
      <c r="AB10" s="9">
        <v>44382</v>
      </c>
      <c r="AC10" s="5">
        <v>1673.71</v>
      </c>
    </row>
    <row r="11" spans="1:29" x14ac:dyDescent="0.25">
      <c r="T11" s="2" t="s">
        <v>47</v>
      </c>
      <c r="U11" s="6">
        <v>41.249999999999993</v>
      </c>
      <c r="V11" s="6"/>
      <c r="AB11" s="9">
        <v>44383</v>
      </c>
      <c r="AC11" s="5">
        <v>618.5</v>
      </c>
    </row>
    <row r="12" spans="1:29" x14ac:dyDescent="0.25">
      <c r="L12" t="s">
        <v>70</v>
      </c>
      <c r="M12">
        <f>GETPIVOTDATA("[Measures].[Soma de Cliques em links]",$M$5)</f>
        <v>8931</v>
      </c>
      <c r="P12" t="s">
        <v>78</v>
      </c>
      <c r="Q12" s="8">
        <f>GETPIVOTDATA("[Measures].[Soma de Valor de conversão de compras]",$P$5,"[Tabelas_Dispositivos].[Plataforma do dispositivo]","[Tabelas_Dispositivos].[Plataforma do dispositivo].&amp;[desktop]")/GETPIVOTDATA("[Measures].[Soma de Compras]",$P$5,"[Tabelas_Dispositivos].[Plataforma do dispositivo]","[Tabelas_Dispositivos].[Plataforma do dispositivo].&amp;[desktop]")</f>
        <v>89.9</v>
      </c>
      <c r="T12" s="2" t="s">
        <v>53</v>
      </c>
      <c r="U12" s="6">
        <v>3125.430000000003</v>
      </c>
      <c r="V12" s="6">
        <v>33204.169999999984</v>
      </c>
      <c r="AB12" s="9">
        <v>44384</v>
      </c>
      <c r="AC12" s="5">
        <v>1355.41</v>
      </c>
    </row>
    <row r="13" spans="1:29" x14ac:dyDescent="0.25">
      <c r="L13" t="s">
        <v>71</v>
      </c>
      <c r="M13">
        <f>GETPIVOTDATA("[Measures].[Soma de Visualizações por página]",$M$5)</f>
        <v>7227</v>
      </c>
      <c r="N13" s="7">
        <f>GETPIVOTDATA("[Measures].[Soma de Visualizações por página]",$M$5)/GETPIVOTDATA("[Measures].[Soma de Cliques em links]",$M$5)</f>
        <v>0.80920389654014113</v>
      </c>
      <c r="P13" t="s">
        <v>77</v>
      </c>
      <c r="Q13" s="8">
        <f>GETPIVOTDATA("[Measures].[Soma de Valor de conversão de compras]",$P$5,"[Tabelas_Dispositivos].[Plataforma do dispositivo]","[Tabelas_Dispositivos].[Plataforma do dispositivo].&amp;[mobile_app]")/GETPIVOTDATA("[Measures].[Soma de Compras]",$P$5,"[Tabelas_Dispositivos].[Plataforma do dispositivo]","[Tabelas_Dispositivos].[Plataforma do dispositivo].&amp;[mobile_app]")</f>
        <v>112.77976109215015</v>
      </c>
      <c r="AB13" s="9">
        <v>44385</v>
      </c>
      <c r="AC13" s="5">
        <v>238.8</v>
      </c>
    </row>
    <row r="14" spans="1:29" x14ac:dyDescent="0.25">
      <c r="L14" t="s">
        <v>72</v>
      </c>
      <c r="M14">
        <f>GETPIVOTDATA("[Measures].[Soma de Adicionados ao carrinho]",$M$5)</f>
        <v>3338</v>
      </c>
      <c r="N14" s="7">
        <f>GETPIVOTDATA("[Measures].[Soma de Adicionados ao carrinho]",$M$5)/GETPIVOTDATA("[Measures].[Soma de Visualizações por página]",$M$5)</f>
        <v>0.46187906461879064</v>
      </c>
      <c r="P14" t="s">
        <v>84</v>
      </c>
      <c r="Q14" s="8">
        <f>GETPIVOTDATA("[Measures].[Soma de Valor de conversão de compras]",$P$5,"[Tabelas_Dispositivos].[Plataforma do dispositivo]","[Tabelas_Dispositivos].[Plataforma do dispositivo].&amp;[mobile_web]")/GETPIVOTDATA("[Measures].[Soma de Compras]",$P$5,"[Tabelas_Dispositivos].[Plataforma do dispositivo]","[Tabelas_Dispositivos].[Plataforma do dispositivo].&amp;[mobile_web]")</f>
        <v>69.8</v>
      </c>
      <c r="AB14" s="9">
        <v>44386</v>
      </c>
      <c r="AC14" s="5">
        <v>2882.13</v>
      </c>
    </row>
    <row r="15" spans="1:29" x14ac:dyDescent="0.25">
      <c r="L15" t="s">
        <v>73</v>
      </c>
      <c r="M15">
        <f>GETPIVOTDATA("[Measures].[Soma de Checkouts Iniciados]",$M$5)</f>
        <v>2075</v>
      </c>
      <c r="N15" s="7">
        <f>GETPIVOTDATA("[Measures].[Soma de Checkouts Iniciados]",$M$5)/GETPIVOTDATA("[Measures].[Soma de Adicionados ao carrinho]",$M$5)</f>
        <v>0.62162971839424808</v>
      </c>
      <c r="Q15" s="8">
        <f>GETPIVOTDATA("[Measures].[Soma de Valor de conversão de compras]",$P$5)/GETPIVOTDATA("[Measures].[Soma de Compras]",$P$5)</f>
        <v>112.55650847457626</v>
      </c>
      <c r="X15" t="s">
        <v>44</v>
      </c>
      <c r="Y15" s="3">
        <f>GETPIVOTDATA("[Measures].[Soma de Valor de conversão de compras 2]",$X$5,"[Tabelas_Idade_e_Genero].[Gênero]","[Tabelas_Idade_e_Genero].[Gênero].&amp;[Feminino]")/GETPIVOTDATA("[Measures].[Soma de Quantia gasta (BRL) 2]",$X$5,"[Tabelas_Idade_e_Genero].[Gênero]","[Tabelas_Idade_e_Genero].[Gênero].&amp;[Feminino]")</f>
        <v>11.297454581423723</v>
      </c>
      <c r="AB15" s="9">
        <v>44387</v>
      </c>
      <c r="AC15" s="5">
        <v>2283.6</v>
      </c>
    </row>
    <row r="16" spans="1:29" x14ac:dyDescent="0.25">
      <c r="L16" t="s">
        <v>74</v>
      </c>
      <c r="M16">
        <f>GETPIVOTDATA("[Measures].[Soma de Compras]",$M$5)</f>
        <v>295</v>
      </c>
      <c r="N16" s="7">
        <f>GETPIVOTDATA("[Measures].[Soma de Compras]",$M$5)/GETPIVOTDATA("[Measures].[Soma de Checkouts Iniciados]",$M$5)</f>
        <v>0.14216867469879518</v>
      </c>
      <c r="X16" t="s">
        <v>48</v>
      </c>
      <c r="Y16" s="3">
        <f>GETPIVOTDATA("[Measures].[Soma de Valor de conversão de compras 2]",$X$5,"[Tabelas_Idade_e_Genero].[Gênero]","[Tabelas_Idade_e_Genero].[Gênero].&amp;[Masculino]")/GETPIVOTDATA("[Measures].[Soma de Quantia gasta (BRL) 2]",$X$5,"[Tabelas_Idade_e_Genero].[Gênero]","[Tabelas_Idade_e_Genero].[Gênero].&amp;[Masculino]")</f>
        <v>8.3189918862640919</v>
      </c>
      <c r="AB16" s="9">
        <v>44388</v>
      </c>
      <c r="AC16" s="5">
        <v>379.1</v>
      </c>
    </row>
    <row r="17" spans="12:29" x14ac:dyDescent="0.25">
      <c r="T17" t="s">
        <v>50</v>
      </c>
      <c r="U17" s="3">
        <f>GETPIVOTDATA("[Measures].[Soma de Valor de conversão de compras 2]",$T$5,"[Tabelas_Idade_e_Genero].[Idade]","[Tabelas_Idade_e_Genero].[Idade].&amp;[18-24]")/GETPIVOTDATA("[Measures].[Soma de Quantia gasta (BRL) 2]",$T$5,"[Tabelas_Idade_e_Genero].[Idade]","[Tabelas_Idade_e_Genero].[Idade].&amp;[18-24]")</f>
        <v>11.446212603437301</v>
      </c>
      <c r="X17" t="s">
        <v>46</v>
      </c>
      <c r="Y17" s="3">
        <f>GETPIVOTDATA("[Measures].[Soma de Valor de conversão de compras 2]",$X$5,"[Tabelas_Idade_e_Genero].[Gênero]","[Tabelas_Idade_e_Genero].[Gênero].&amp;[Outros]")/GETPIVOTDATA("[Measures].[Soma de Quantia gasta (BRL) 2]",$X$5,"[Tabelas_Idade_e_Genero].[Gênero]","[Tabelas_Idade_e_Genero].[Gênero].&amp;[Outros]")</f>
        <v>0</v>
      </c>
      <c r="AB17" s="9">
        <v>44389</v>
      </c>
      <c r="AC17" s="5">
        <v>349.1</v>
      </c>
    </row>
    <row r="18" spans="12:29" x14ac:dyDescent="0.25">
      <c r="L18" t="s">
        <v>75</v>
      </c>
      <c r="M18" s="7">
        <f>M16/M12</f>
        <v>3.3031015563766655E-2</v>
      </c>
      <c r="T18" t="s">
        <v>51</v>
      </c>
      <c r="U18" s="3">
        <f>GETPIVOTDATA("[Measures].[Soma de Valor de conversão de compras 2]",$T$5,"[Tabelas_Idade_e_Genero].[Idade]","[Tabelas_Idade_e_Genero].[Idade].&amp;[25-34]")/GETPIVOTDATA("[Measures].[Soma de Quantia gasta (BRL) 2]",$T$5,"[Tabelas_Idade_e_Genero].[Idade]","[Tabelas_Idade_e_Genero].[Idade].&amp;[25-34]")</f>
        <v>13.006201619559651</v>
      </c>
      <c r="AB18" s="9">
        <v>44390</v>
      </c>
      <c r="AC18" s="5">
        <v>309.2</v>
      </c>
    </row>
    <row r="19" spans="12:29" x14ac:dyDescent="0.25">
      <c r="T19" t="s">
        <v>45</v>
      </c>
      <c r="U19" s="3">
        <f>GETPIVOTDATA("[Measures].[Soma de Valor de conversão de compras 2]",$T$5,"[Tabelas_Idade_e_Genero].[Idade]","[Tabelas_Idade_e_Genero].[Idade].&amp;[35-44]")/GETPIVOTDATA("[Measures].[Soma de Quantia gasta (BRL) 2]",$T$5,"[Tabelas_Idade_e_Genero].[Idade]","[Tabelas_Idade_e_Genero].[Idade].&amp;[35-44]")</f>
        <v>11.892921608577433</v>
      </c>
      <c r="AB19" s="9">
        <v>44391</v>
      </c>
      <c r="AC19" s="5">
        <v>2019.41</v>
      </c>
    </row>
    <row r="20" spans="12:29" x14ac:dyDescent="0.25">
      <c r="T20" t="s">
        <v>43</v>
      </c>
      <c r="U20" s="3">
        <f>GETPIVOTDATA("[Measures].[Soma de Valor de conversão de compras 2]",$T$5,"[Tabelas_Idade_e_Genero].[Idade]","[Tabelas_Idade_e_Genero].[Idade].&amp;[45-54]")/GETPIVOTDATA("[Measures].[Soma de Quantia gasta (BRL) 2]",$T$5,"[Tabelas_Idade_e_Genero].[Idade]","[Tabelas_Idade_e_Genero].[Idade].&amp;[45-54]")</f>
        <v>5.8829557996531276</v>
      </c>
      <c r="AB20" s="9">
        <v>44392</v>
      </c>
      <c r="AC20" s="5">
        <v>2004.51</v>
      </c>
    </row>
    <row r="21" spans="12:29" x14ac:dyDescent="0.25">
      <c r="T21" t="s">
        <v>49</v>
      </c>
      <c r="U21" s="3">
        <f>GETPIVOTDATA("[Measures].[Soma de Valor de conversão de compras 2]",$T$5,"[Tabelas_Idade_e_Genero].[Idade]","[Tabelas_Idade_e_Genero].[Idade].&amp;[55-64]")/GETPIVOTDATA("[Measures].[Soma de Quantia gasta (BRL) 2]",$T$5,"[Tabelas_Idade_e_Genero].[Idade]","[Tabelas_Idade_e_Genero].[Idade].&amp;[55-64]")</f>
        <v>6.1314387211367656</v>
      </c>
      <c r="AB21" s="9">
        <v>44393</v>
      </c>
      <c r="AC21" s="5">
        <v>1606</v>
      </c>
    </row>
    <row r="22" spans="12:29" x14ac:dyDescent="0.25">
      <c r="T22" t="s">
        <v>47</v>
      </c>
      <c r="U22" s="3">
        <f>GETPIVOTDATA("[Measures].[Soma de Valor de conversão de compras 2]",$T$5,"[Tabelas_Idade_e_Genero].[Idade]","[Tabelas_Idade_e_Genero].[Idade].&amp;[65+]")/GETPIVOTDATA("[Measures].[Soma de Quantia gasta (BRL) 2]",$T$5,"[Tabelas_Idade_e_Genero].[Idade]","[Tabelas_Idade_e_Genero].[Idade].&amp;[65+]")</f>
        <v>0</v>
      </c>
      <c r="AB22" s="9">
        <v>44394</v>
      </c>
      <c r="AC22" s="5">
        <v>1178.4100000000001</v>
      </c>
    </row>
    <row r="23" spans="12:29" x14ac:dyDescent="0.25">
      <c r="AB23" s="9">
        <v>44395</v>
      </c>
      <c r="AC23" s="5">
        <v>321.7</v>
      </c>
    </row>
    <row r="24" spans="12:29" x14ac:dyDescent="0.25">
      <c r="AB24" s="9">
        <v>44396</v>
      </c>
      <c r="AC24" s="5">
        <v>608.4</v>
      </c>
    </row>
    <row r="25" spans="12:29" x14ac:dyDescent="0.25">
      <c r="AB25" s="9">
        <v>44397</v>
      </c>
      <c r="AC25" s="5">
        <v>1783.31</v>
      </c>
    </row>
    <row r="26" spans="12:29" x14ac:dyDescent="0.25">
      <c r="AB26" s="9">
        <v>44398</v>
      </c>
      <c r="AC26" s="5">
        <v>309.10000000000002</v>
      </c>
    </row>
    <row r="27" spans="12:29" x14ac:dyDescent="0.25">
      <c r="AB27" s="9">
        <v>44399</v>
      </c>
      <c r="AC27" s="5">
        <v>381.81</v>
      </c>
    </row>
    <row r="28" spans="12:29" x14ac:dyDescent="0.25">
      <c r="AB28" s="9">
        <v>44400</v>
      </c>
      <c r="AC28" s="5">
        <v>557.1</v>
      </c>
    </row>
    <row r="29" spans="12:29" x14ac:dyDescent="0.25">
      <c r="AB29" s="9">
        <v>44401</v>
      </c>
      <c r="AC29" s="5">
        <v>977.53</v>
      </c>
    </row>
    <row r="30" spans="12:29" x14ac:dyDescent="0.25">
      <c r="AB30" s="9">
        <v>44402</v>
      </c>
      <c r="AC30" s="5">
        <v>625.30999999999995</v>
      </c>
    </row>
    <row r="31" spans="12:29" x14ac:dyDescent="0.25">
      <c r="AB31" s="9">
        <v>44403</v>
      </c>
      <c r="AC31" s="5">
        <v>820.2</v>
      </c>
    </row>
    <row r="32" spans="12:29" x14ac:dyDescent="0.25">
      <c r="AB32" s="9">
        <v>44404</v>
      </c>
      <c r="AC32" s="5">
        <v>1090.01</v>
      </c>
    </row>
    <row r="33" spans="28:29" x14ac:dyDescent="0.25">
      <c r="AB33" s="9">
        <v>44405</v>
      </c>
      <c r="AC33" s="5">
        <v>1428.3</v>
      </c>
    </row>
    <row r="34" spans="28:29" x14ac:dyDescent="0.25">
      <c r="AB34" s="9">
        <v>44406</v>
      </c>
      <c r="AC34" s="5">
        <v>475</v>
      </c>
    </row>
    <row r="35" spans="28:29" x14ac:dyDescent="0.25">
      <c r="AB35" s="9">
        <v>44407</v>
      </c>
      <c r="AC35" s="5">
        <v>475.1</v>
      </c>
    </row>
    <row r="36" spans="28:29" x14ac:dyDescent="0.25">
      <c r="AB36" s="9">
        <v>44408</v>
      </c>
      <c r="AC36" s="5">
        <v>853.59</v>
      </c>
    </row>
    <row r="37" spans="28:29" x14ac:dyDescent="0.25">
      <c r="AB37" s="2" t="s">
        <v>53</v>
      </c>
      <c r="AC37" s="5">
        <v>33204.17</v>
      </c>
    </row>
  </sheetData>
  <mergeCells count="9">
    <mergeCell ref="T1:V1"/>
    <mergeCell ref="X1:Z1"/>
    <mergeCell ref="AB1:AC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3C48-FA1D-492A-A292-BA10945C608F}">
  <dimension ref="B1:EA26"/>
  <sheetViews>
    <sheetView showGridLines="0" showRowColHeaders="0" tabSelected="1" zoomScale="80" zoomScaleNormal="80" workbookViewId="0">
      <selection activeCell="AO8" sqref="AO8"/>
    </sheetView>
  </sheetViews>
  <sheetFormatPr defaultColWidth="1.7109375" defaultRowHeight="15" x14ac:dyDescent="0.25"/>
  <cols>
    <col min="1" max="8" width="1.7109375" style="10"/>
    <col min="9" max="9" width="2.5703125" style="10" customWidth="1"/>
    <col min="10" max="16384" width="1.7109375" style="10"/>
  </cols>
  <sheetData>
    <row r="1" spans="2:131" ht="8.25" customHeight="1" thickBot="1" x14ac:dyDescent="0.3"/>
    <row r="2" spans="2:131" ht="21" x14ac:dyDescent="0.35">
      <c r="S2" s="23">
        <f>MAX(Dispositivos!A:A)</f>
        <v>44408</v>
      </c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I2" s="25" t="s">
        <v>16</v>
      </c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7"/>
      <c r="AY2" s="25" t="s">
        <v>79</v>
      </c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  <c r="BO2" s="25" t="s">
        <v>59</v>
      </c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7"/>
      <c r="CF2" s="40" t="s">
        <v>61</v>
      </c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2"/>
      <c r="CW2" s="40" t="s">
        <v>69</v>
      </c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2"/>
    </row>
    <row r="3" spans="2:131" ht="15" customHeight="1" x14ac:dyDescent="0.25"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I3" s="28">
        <f>GETPIVOTDATA("[Measures].[Soma de Compras]",'Info Dash'!$A$5)</f>
        <v>295</v>
      </c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30"/>
      <c r="AY3" s="34">
        <f>'Info Dash'!Q15</f>
        <v>112.55650847457626</v>
      </c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6"/>
      <c r="BO3" s="34">
        <f>GETPIVOTDATA("[Measures].[Soma de Valor de conversão de compras]",'Info Dash'!$D$5)</f>
        <v>33204.17</v>
      </c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6"/>
      <c r="CF3" s="34">
        <f>GETPIVOTDATA("[Measures].[Soma de Quantia gasta (BRL)]",'Info Dash'!$G$5)</f>
        <v>3125.4300000000003</v>
      </c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6"/>
      <c r="CW3" s="11"/>
      <c r="EA3" s="12"/>
    </row>
    <row r="4" spans="2:131" ht="15" customHeight="1" thickBot="1" x14ac:dyDescent="0.3"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I4" s="31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3"/>
      <c r="AY4" s="37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9"/>
      <c r="BO4" s="37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9"/>
      <c r="CF4" s="37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9"/>
      <c r="CW4" s="11"/>
      <c r="EA4" s="12"/>
    </row>
    <row r="5" spans="2:131" ht="19.5" thickBot="1" x14ac:dyDescent="0.35">
      <c r="AY5" s="1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  <c r="CF5" s="40" t="s">
        <v>62</v>
      </c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2"/>
      <c r="CW5" s="11"/>
      <c r="EA5" s="12"/>
    </row>
    <row r="6" spans="2:131" ht="18.75" customHeight="1" thickBot="1" x14ac:dyDescent="0.35">
      <c r="B6" s="20" t="s">
        <v>80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2"/>
      <c r="AY6" s="11"/>
      <c r="BN6" s="12"/>
      <c r="CF6" s="34">
        <f>'Info Dash'!L6</f>
        <v>0.34995297279140075</v>
      </c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6"/>
      <c r="CW6" s="11"/>
      <c r="EA6" s="12"/>
    </row>
    <row r="7" spans="2:131" ht="15" customHeight="1" thickBot="1" x14ac:dyDescent="0.3">
      <c r="B7" s="11"/>
      <c r="AF7" s="12"/>
      <c r="AY7" s="11"/>
      <c r="BN7" s="12"/>
      <c r="CF7" s="37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9"/>
      <c r="CW7" s="11"/>
      <c r="EA7" s="12"/>
    </row>
    <row r="8" spans="2:131" ht="18.75" x14ac:dyDescent="0.3">
      <c r="B8" s="11"/>
      <c r="AF8" s="12"/>
      <c r="AY8" s="11"/>
      <c r="BN8" s="12"/>
      <c r="CF8" s="40" t="s">
        <v>75</v>
      </c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2"/>
      <c r="CW8" s="11"/>
      <c r="EA8" s="12"/>
    </row>
    <row r="9" spans="2:131" x14ac:dyDescent="0.25">
      <c r="B9" s="11"/>
      <c r="AF9" s="12"/>
      <c r="AY9" s="11"/>
      <c r="BN9" s="12"/>
      <c r="CF9" s="43">
        <f>'Info Dash'!M18</f>
        <v>3.3031015563766655E-2</v>
      </c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5"/>
      <c r="CW9" s="11"/>
      <c r="EA9" s="12"/>
    </row>
    <row r="10" spans="2:131" ht="15.75" thickBot="1" x14ac:dyDescent="0.3">
      <c r="B10" s="11"/>
      <c r="AF10" s="12"/>
      <c r="AY10" s="16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8"/>
      <c r="CF10" s="46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8"/>
      <c r="CW10" s="11"/>
      <c r="EA10" s="12"/>
    </row>
    <row r="11" spans="2:131" ht="15.75" thickBot="1" x14ac:dyDescent="0.3">
      <c r="B11" s="11"/>
      <c r="AF11" s="12"/>
      <c r="CW11" s="11"/>
      <c r="EA11" s="12"/>
    </row>
    <row r="12" spans="2:131" ht="18.75" x14ac:dyDescent="0.3">
      <c r="B12" s="11"/>
      <c r="AF12" s="12"/>
      <c r="AH12" s="40" t="s">
        <v>83</v>
      </c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2"/>
      <c r="CW12" s="11"/>
      <c r="EA12" s="12"/>
    </row>
    <row r="13" spans="2:131" x14ac:dyDescent="0.25">
      <c r="B13" s="11"/>
      <c r="AF13" s="12"/>
      <c r="AH13" s="11"/>
      <c r="CU13" s="12"/>
      <c r="CW13" s="11"/>
      <c r="EA13" s="12"/>
    </row>
    <row r="14" spans="2:131" x14ac:dyDescent="0.25">
      <c r="B14" s="11"/>
      <c r="AF14" s="12"/>
      <c r="AH14" s="11"/>
      <c r="CU14" s="12"/>
      <c r="CW14" s="11"/>
      <c r="EA14" s="12"/>
    </row>
    <row r="15" spans="2:131" x14ac:dyDescent="0.25">
      <c r="B15" s="11"/>
      <c r="AF15" s="12"/>
      <c r="AH15" s="11"/>
      <c r="CU15" s="12"/>
      <c r="CW15" s="11"/>
      <c r="EA15" s="12"/>
    </row>
    <row r="16" spans="2:131" x14ac:dyDescent="0.25">
      <c r="B16" s="11"/>
      <c r="AF16" s="12"/>
      <c r="AH16" s="11"/>
      <c r="CU16" s="12"/>
      <c r="CW16" s="11"/>
      <c r="EA16" s="12"/>
    </row>
    <row r="17" spans="2:131" x14ac:dyDescent="0.25">
      <c r="B17" s="11"/>
      <c r="AF17" s="12"/>
      <c r="AH17" s="11"/>
      <c r="CU17" s="12"/>
      <c r="CW17" s="11"/>
      <c r="EA17" s="12"/>
    </row>
    <row r="18" spans="2:131" x14ac:dyDescent="0.25">
      <c r="B18" s="11"/>
      <c r="AF18" s="12"/>
      <c r="AH18" s="11"/>
      <c r="CU18" s="12"/>
      <c r="CW18" s="11"/>
      <c r="EA18" s="12"/>
    </row>
    <row r="19" spans="2:131" x14ac:dyDescent="0.25">
      <c r="B19" s="11"/>
      <c r="AF19" s="12"/>
      <c r="AH19" s="11"/>
      <c r="CU19" s="12"/>
      <c r="CW19" s="11"/>
      <c r="EA19" s="12"/>
    </row>
    <row r="20" spans="2:131" x14ac:dyDescent="0.25">
      <c r="B20" s="11"/>
      <c r="AF20" s="12"/>
      <c r="AH20" s="11"/>
      <c r="CU20" s="12"/>
      <c r="CW20" s="11"/>
      <c r="EA20" s="12"/>
    </row>
    <row r="21" spans="2:131" x14ac:dyDescent="0.25">
      <c r="B21" s="11"/>
      <c r="AF21" s="12"/>
      <c r="AH21" s="11"/>
      <c r="CU21" s="12"/>
      <c r="CW21" s="11"/>
      <c r="EA21" s="12"/>
    </row>
    <row r="22" spans="2:131" x14ac:dyDescent="0.25">
      <c r="B22" s="11"/>
      <c r="AF22" s="12"/>
      <c r="AH22" s="11"/>
      <c r="CU22" s="12"/>
      <c r="CW22" s="11"/>
      <c r="EA22" s="12"/>
    </row>
    <row r="23" spans="2:131" x14ac:dyDescent="0.25">
      <c r="B23" s="11"/>
      <c r="AF23" s="12"/>
      <c r="AH23" s="11"/>
      <c r="CU23" s="12"/>
      <c r="CW23" s="11"/>
      <c r="EA23" s="12"/>
    </row>
    <row r="24" spans="2:131" x14ac:dyDescent="0.25">
      <c r="B24" s="11"/>
      <c r="AF24" s="12"/>
      <c r="AH24" s="11"/>
      <c r="CU24" s="12"/>
      <c r="CW24" s="11"/>
      <c r="EA24" s="12"/>
    </row>
    <row r="25" spans="2:131" x14ac:dyDescent="0.25">
      <c r="B25" s="11"/>
      <c r="AF25" s="12"/>
      <c r="AH25" s="11"/>
      <c r="CU25" s="12"/>
      <c r="CW25" s="11"/>
      <c r="EA25" s="12"/>
    </row>
    <row r="26" spans="2:131" ht="15.75" thickBot="1" x14ac:dyDescent="0.3"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8"/>
      <c r="AH26" s="16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8"/>
      <c r="CW26" s="16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8"/>
    </row>
  </sheetData>
  <mergeCells count="16">
    <mergeCell ref="CF2:CU2"/>
    <mergeCell ref="CF3:CU4"/>
    <mergeCell ref="CW2:EA2"/>
    <mergeCell ref="AH12:CU12"/>
    <mergeCell ref="AY2:BN2"/>
    <mergeCell ref="CF9:CU10"/>
    <mergeCell ref="AY3:BN4"/>
    <mergeCell ref="CF5:CU5"/>
    <mergeCell ref="CF6:CU7"/>
    <mergeCell ref="CF8:CU8"/>
    <mergeCell ref="B6:AF6"/>
    <mergeCell ref="S2:AF4"/>
    <mergeCell ref="AI2:AX2"/>
    <mergeCell ref="AI3:AX4"/>
    <mergeCell ref="BO2:CD2"/>
    <mergeCell ref="BO3:CD4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3 9 e 3 1 2 f 3 - 9 1 1 f - 4 2 6 1 - 8 8 a 6 - 1 6 a 3 0 8 e 9 1 f 3 a "   x m l n s = " h t t p : / / s c h e m a s . m i c r o s o f t . c o m / D a t a M a s h u p " > A A A A A M o F A A B Q S w M E F A A C A A g A + Y p d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+ Y p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K X V n 2 o U Z 9 x A I A A P Q O A A A T A B w A R m 9 y b X V s Y X M v U 2 V j d G l v b j E u b S C i G A A o o B Q A A A A A A A A A A A A A A A A A A A A A A A A A A A D t V c F u 0 0 A Q v U f K P 4 z c S y K F S E U V B x C H N m l Q U A W l D T 3 5 M r G n y d L 1 r t l d l 5 a o H 4 M 4 I H H n C / J j j O 2 0 s R 0 n b Q V C L W o O z u 7 s 2 9 k 3 s 2 9 2 L A V O a A X H + f / 2 q 2 a j 2 b B T N B T C l j f C M U m 0 8 A z y E Y T C x t o K J 8 6 1 9 e A 1 S H L N B v B v o J U j N r y 1 W n X 7 O k g i U q 4 1 E J K 6 v X R J O d v y e i / 9 j 5 a M 9 Q 0 p V P 5 7 R X 0 j z s n v o T E k D P q 7 M u H v o T b u V E u h / d 4 U p S Q 1 I d g b w r Z / T B E q h O f + R l 7 d T 8 z B a 7 c 7 O b M t j w m c k 3 E i 1 B C j w c W e l D 6 P m O D A 6 O h A W K a b M u 3 A c S y F c 2 S 6 2 W D v 8 p 1 2 U 6 E m r X Y H V C L l 9 X f / w h k 8 Q Z m Q 7 e 4 b o 0 3 x R J l E a p s h M a q Q D 1 4 e l p u O K N A m z G G t t Q w 7 c O 2 J h z O v L z L T o U S H p 9 p E H L Y u R r 7 A 6 w D n P + b f d R m b z n Z l g C q g d D i M Y k P W z n + R T a c f E l R O I E z Q O o T W 3 t F B O / M m x W c O D y g C K d R Z B j 0 R N k E p v q a H 8 G 6 I t Y F 4 / m 0 i 1 I I w e + a r U R q + 0 J i J U c V 6 i g G N t T 7 L C I U i Y N V h q C 2 g h o B 1 I N Q 0 Y 8 6 J Z c c h Q Z D l x n J A g D f w K r o 3 p e B M J 8 7 C U D E m d b j O S T q 7 Q Y u 7 o H P u h T C 8 q 6 f r e F D X s a y 8 k Y g 1 7 E q u X i x W 3 c i g s m n i 8 3 o a X c Z k W 3 V 1 2 p n N b t x 2 o J f w w 6 S C y 2 6 6 o X D p j q c Q o s t t m x S Q I R 1 d u A x Z l k N 5 r a S N 8 t J S K E P l X u w s 2 Z R l U 1 m s F 9 F q S D W q q n j a r L E K u F Z x N a f W S n A V t 1 6 T q 9 h 7 i T R L s U q i M Z m c U K 1 m q 5 m 4 j 4 K r J 9 w q 6 O K G q 3 a z I V S 9 r G 9 p 0 i J E d k s w I U V G P 6 Q 2 X W b 2 3 z b q Y R p m a n w z / 5 l d A Q 8 X 3 W I w 3 D / o 7 / z R 6 8 8 V k 9 b p 0 + N f 6 M V P G X + 8 7 f b 6 7 s o 9 b 3 m R Z X t d A / 4 3 / X G p g k f R H u / Q u d Y q q o b P X + + O d 2 v f J Q W u T d P K 2 s b u + R t Q S w E C L Q A U A A I A C A D 5 i l 1 Z 8 E n M Q 6 Q A A A D 1 A A A A E g A A A A A A A A A A A A A A A A A A A A A A Q 2 9 u Z m l n L 1 B h Y 2 t h Z 2 U u e G 1 s U E s B A i 0 A F A A C A A g A + Y p d W Q / K 6 a u k A A A A 6 Q A A A B M A A A A A A A A A A A A A A A A A 8 A A A A F t D b 2 5 0 Z W 5 0 X 1 R 5 c G V z X S 5 4 b W x Q S w E C L Q A U A A I A C A D 5 i l 1 Z 9 q F G f c Q C A A D 0 D g A A E w A A A A A A A A A A A A A A A A D h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M A A A A A A A A O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F z J T I w L S U y M F R h Y m V s Y S U y M G R p c 3 B v c 2 l 0 a X Z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M T l k Y T U 0 L T A z Y j c t N G I w M i 1 h M z J h L T h h M 2 Y w N T R k O D U 1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X N f R G l z c G 9 z a X R p d m 9 z I i A v P j x F b n R y e S B U e X B l P S J G a W x s Z W R D b 2 1 w b G V 0 Z V J l c 3 V s d F R v V 2 9 y a 3 N o Z W V 0 I i B W Y W x 1 Z T 0 i b D E i I C 8 + P E V u d H J 5 I F R 5 c G U 9 I k Z p b G x D b 3 V u d C I g V m F s d W U 9 I m w 4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l U M j A 6 M j M 6 N T A u M D M 1 N z k 2 N l o i I C 8 + P E V u d H J 5 I F R 5 c G U 9 I k Z p b G x D b 2 x 1 b W 5 U e X B l c y I g V m F s d W U 9 I n N D U V l H Q m d N R E V R T U R F U k V S Q l F N R k J S R T 0 i I C 8 + P E V u d H J 5 I F R 5 c G U 9 I k Z p b G x D b 2 x 1 b W 5 O Y W 1 l c y I g V m F s d W U 9 I n N b J n F 1 b 3 Q 7 R G l h J n F 1 b 3 Q 7 L C Z x d W 9 0 O 1 B s Y X R h Z m 9 y b W E g Z G 8 g Z G l z c G 9 z a X R p d m 8 m c X V v d D s s J n F 1 b 3 Q 7 Q 2 9 s b 2 N h w 6 f D o 2 8 m c X V v d D s s J n F 1 b 3 Q 7 U G x h d G F m b 3 J t Y S Z x d W 9 0 O y w m c X V v d D t B b G N h b m N l J n F 1 b 3 Q 7 L C Z x d W 9 0 O 0 l t c H J l c 3 P D t W V z J n F 1 b 3 Q 7 L C Z x d W 9 0 O 1 F 1 Y W 5 0 a W E g Z 2 F z d G E g K E J S T C k m c X V v d D s s J n F 1 b 3 Q 7 Q 2 x p c X V l c y B l b S B s a W 5 r c y Z x d W 9 0 O y w m c X V v d D t W a X N 1 Y W x p e m H D p 8 O 1 Z X M g c G 9 y I H D D o W d p b m E m c X V v d D s s J n F 1 b 3 Q 7 Q 2 9 t c H J h c y B u b y B 3 Z W J z a X R l J n F 1 b 3 Q 7 L C Z x d W 9 0 O 0 N v b X B y Y X M g b m 8 g Z m F j Z W J v b 2 s m c X V v d D s s J n F 1 b 3 Q 7 Q W R p Y 2 l v b m F k b 3 M g Y W 8 g Y 2 F y c m l u a G 8 m c X V v d D s s J n F 1 b 3 Q 7 V m F s b 3 I g Z G U g Y 2 9 u d m V y c 8 O j b y B h Z G l j a W 9 u Y W R v I G F v I G N h c n J p b m h v J n F 1 b 3 Q 7 L C Z x d W 9 0 O 0 N o Z W N r b 3 V 0 c y B J b m l j a W F k b 3 M m c X V v d D s s J n F 1 b 3 Q 7 V m F s b 3 I g Z G U g Y 2 9 u d m V y c 8 O j b y B k Z S B j a G V j a 2 9 1 d H M g a W 5 p Y 2 l h Z G 9 z J n F 1 b 3 Q 7 L C Z x d W 9 0 O 1 Z h b G 9 y I G R l I G N v b n Z l c n P D o 2 8 g Z G U g Y 2 9 t c H J h c y Z x d W 9 0 O y w m c X V v d D t D b 2 1 w c m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X M g L S B U Y W J l b G E g Z G l z c G 9 z a X R p d m 9 z L 0 F 1 d G 9 S Z W 1 v d m V k Q 2 9 s d W 1 u c z E u e 0 R p Y S w w f S Z x d W 9 0 O y w m c X V v d D t T Z W N 0 a W 9 u M S 9 U Y W J l b G F z I C 0 g V G F i Z W x h I G R p c 3 B v c 2 l 0 a X Z v c y 9 B d X R v U m V t b 3 Z l Z E N v b H V t b n M x L n t Q b G F 0 Y W Z v c m 1 h I G R v I G R p c 3 B v c 2 l 0 a X Z v L D F 9 J n F 1 b 3 Q 7 L C Z x d W 9 0 O 1 N l Y 3 R p b 2 4 x L 1 R h Y m V s Y X M g L S B U Y W J l b G E g Z G l z c G 9 z a X R p d m 9 z L 0 F 1 d G 9 S Z W 1 v d m V k Q 2 9 s d W 1 u c z E u e 0 N v b G 9 j Y c O n w 6 N v L D J 9 J n F 1 b 3 Q 7 L C Z x d W 9 0 O 1 N l Y 3 R p b 2 4 x L 1 R h Y m V s Y X M g L S B U Y W J l b G E g Z G l z c G 9 z a X R p d m 9 z L 0 F 1 d G 9 S Z W 1 v d m V k Q 2 9 s d W 1 u c z E u e 1 B s Y X R h Z m 9 y b W E s M 3 0 m c X V v d D s s J n F 1 b 3 Q 7 U 2 V j d G l v b j E v V G F i Z W x h c y A t I F R h Y m V s Y S B k a X N w b 3 N p d G l 2 b 3 M v Q X V 0 b 1 J l b W 9 2 Z W R D b 2 x 1 b W 5 z M S 5 7 Q W x j Y W 5 j Z S w 0 f S Z x d W 9 0 O y w m c X V v d D t T Z W N 0 a W 9 u M S 9 U Y W J l b G F z I C 0 g V G F i Z W x h I G R p c 3 B v c 2 l 0 a X Z v c y 9 B d X R v U m V t b 3 Z l Z E N v b H V t b n M x L n t J b X B y Z X N z w 7 V l c y w 1 f S Z x d W 9 0 O y w m c X V v d D t T Z W N 0 a W 9 u M S 9 U Y W J l b G F z I C 0 g V G F i Z W x h I G R p c 3 B v c 2 l 0 a X Z v c y 9 B d X R v U m V t b 3 Z l Z E N v b H V t b n M x L n t R d W F u d G l h I G d h c 3 R h I C h C U k w p L D Z 9 J n F 1 b 3 Q 7 L C Z x d W 9 0 O 1 N l Y 3 R p b 2 4 x L 1 R h Y m V s Y X M g L S B U Y W J l b G E g Z G l z c G 9 z a X R p d m 9 z L 0 F 1 d G 9 S Z W 1 v d m V k Q 2 9 s d W 1 u c z E u e 0 N s a X F 1 Z X M g Z W 0 g b G l u a 3 M s N 3 0 m c X V v d D s s J n F 1 b 3 Q 7 U 2 V j d G l v b j E v V G F i Z W x h c y A t I F R h Y m V s Y S B k a X N w b 3 N p d G l 2 b 3 M v Q X V 0 b 1 J l b W 9 2 Z W R D b 2 x 1 b W 5 z M S 5 7 V m l z d W F s a X p h w 6 f D t W V z I H B v c i B w w 6 F n a W 5 h L D h 9 J n F 1 b 3 Q 7 L C Z x d W 9 0 O 1 N l Y 3 R p b 2 4 x L 1 R h Y m V s Y X M g L S B U Y W J l b G E g Z G l z c G 9 z a X R p d m 9 z L 0 F 1 d G 9 S Z W 1 v d m V k Q 2 9 s d W 1 u c z E u e 0 N v b X B y Y X M g b m 8 g d 2 V i c 2 l 0 Z S w 5 f S Z x d W 9 0 O y w m c X V v d D t T Z W N 0 a W 9 u M S 9 U Y W J l b G F z I C 0 g V G F i Z W x h I G R p c 3 B v c 2 l 0 a X Z v c y 9 B d X R v U m V t b 3 Z l Z E N v b H V t b n M x L n t D b 2 1 w c m F z I G 5 v I G Z h Y 2 V i b 2 9 r L D E w f S Z x d W 9 0 O y w m c X V v d D t T Z W N 0 a W 9 u M S 9 U Y W J l b G F z I C 0 g V G F i Z W x h I G R p c 3 B v c 2 l 0 a X Z v c y 9 B d X R v U m V t b 3 Z l Z E N v b H V t b n M x L n t B Z G l j a W 9 u Y W R v c y B h b y B j Y X J y a W 5 o b y w x M X 0 m c X V v d D s s J n F 1 b 3 Q 7 U 2 V j d G l v b j E v V G F i Z W x h c y A t I F R h Y m V s Y S B k a X N w b 3 N p d G l 2 b 3 M v Q X V 0 b 1 J l b W 9 2 Z W R D b 2 x 1 b W 5 z M S 5 7 V m F s b 3 I g Z G U g Y 2 9 u d m V y c 8 O j b y B h Z G l j a W 9 u Y W R v I G F v I G N h c n J p b m h v L D E y f S Z x d W 9 0 O y w m c X V v d D t T Z W N 0 a W 9 u M S 9 U Y W J l b G F z I C 0 g V G F i Z W x h I G R p c 3 B v c 2 l 0 a X Z v c y 9 B d X R v U m V t b 3 Z l Z E N v b H V t b n M x L n t D a G V j a 2 9 1 d H M g S W 5 p Y 2 l h Z G 9 z L D E z f S Z x d W 9 0 O y w m c X V v d D t T Z W N 0 a W 9 u M S 9 U Y W J l b G F z I C 0 g V G F i Z W x h I G R p c 3 B v c 2 l 0 a X Z v c y 9 B d X R v U m V t b 3 Z l Z E N v b H V t b n M x L n t W Y W x v c i B k Z S B j b 2 5 2 Z X J z w 6 N v I G R l I G N o Z W N r b 3 V 0 c y B p b m l j a W F k b 3 M s M T R 9 J n F 1 b 3 Q 7 L C Z x d W 9 0 O 1 N l Y 3 R p b 2 4 x L 1 R h Y m V s Y X M g L S B U Y W J l b G E g Z G l z c G 9 z a X R p d m 9 z L 0 F 1 d G 9 S Z W 1 v d m V k Q 2 9 s d W 1 u c z E u e 1 Z h b G 9 y I G R l I G N v b n Z l c n P D o 2 8 g Z G U g Y 2 9 t c H J h c y w x N X 0 m c X V v d D s s J n F 1 b 3 Q 7 U 2 V j d G l v b j E v V G F i Z W x h c y A t I F R h Y m V s Y S B k a X N w b 3 N p d G l 2 b 3 M v Q X V 0 b 1 J l b W 9 2 Z W R D b 2 x 1 b W 5 z M S 5 7 Q 2 9 t c H J h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V s Y X M g L S B U Y W J l b G E g Z G l z c G 9 z a X R p d m 9 z L 0 F 1 d G 9 S Z W 1 v d m V k Q 2 9 s d W 1 u c z E u e 0 R p Y S w w f S Z x d W 9 0 O y w m c X V v d D t T Z W N 0 a W 9 u M S 9 U Y W J l b G F z I C 0 g V G F i Z W x h I G R p c 3 B v c 2 l 0 a X Z v c y 9 B d X R v U m V t b 3 Z l Z E N v b H V t b n M x L n t Q b G F 0 Y W Z v c m 1 h I G R v I G R p c 3 B v c 2 l 0 a X Z v L D F 9 J n F 1 b 3 Q 7 L C Z x d W 9 0 O 1 N l Y 3 R p b 2 4 x L 1 R h Y m V s Y X M g L S B U Y W J l b G E g Z G l z c G 9 z a X R p d m 9 z L 0 F 1 d G 9 S Z W 1 v d m V k Q 2 9 s d W 1 u c z E u e 0 N v b G 9 j Y c O n w 6 N v L D J 9 J n F 1 b 3 Q 7 L C Z x d W 9 0 O 1 N l Y 3 R p b 2 4 x L 1 R h Y m V s Y X M g L S B U Y W J l b G E g Z G l z c G 9 z a X R p d m 9 z L 0 F 1 d G 9 S Z W 1 v d m V k Q 2 9 s d W 1 u c z E u e 1 B s Y X R h Z m 9 y b W E s M 3 0 m c X V v d D s s J n F 1 b 3 Q 7 U 2 V j d G l v b j E v V G F i Z W x h c y A t I F R h Y m V s Y S B k a X N w b 3 N p d G l 2 b 3 M v Q X V 0 b 1 J l b W 9 2 Z W R D b 2 x 1 b W 5 z M S 5 7 Q W x j Y W 5 j Z S w 0 f S Z x d W 9 0 O y w m c X V v d D t T Z W N 0 a W 9 u M S 9 U Y W J l b G F z I C 0 g V G F i Z W x h I G R p c 3 B v c 2 l 0 a X Z v c y 9 B d X R v U m V t b 3 Z l Z E N v b H V t b n M x L n t J b X B y Z X N z w 7 V l c y w 1 f S Z x d W 9 0 O y w m c X V v d D t T Z W N 0 a W 9 u M S 9 U Y W J l b G F z I C 0 g V G F i Z W x h I G R p c 3 B v c 2 l 0 a X Z v c y 9 B d X R v U m V t b 3 Z l Z E N v b H V t b n M x L n t R d W F u d G l h I G d h c 3 R h I C h C U k w p L D Z 9 J n F 1 b 3 Q 7 L C Z x d W 9 0 O 1 N l Y 3 R p b 2 4 x L 1 R h Y m V s Y X M g L S B U Y W J l b G E g Z G l z c G 9 z a X R p d m 9 z L 0 F 1 d G 9 S Z W 1 v d m V k Q 2 9 s d W 1 u c z E u e 0 N s a X F 1 Z X M g Z W 0 g b G l u a 3 M s N 3 0 m c X V v d D s s J n F 1 b 3 Q 7 U 2 V j d G l v b j E v V G F i Z W x h c y A t I F R h Y m V s Y S B k a X N w b 3 N p d G l 2 b 3 M v Q X V 0 b 1 J l b W 9 2 Z W R D b 2 x 1 b W 5 z M S 5 7 V m l z d W F s a X p h w 6 f D t W V z I H B v c i B w w 6 F n a W 5 h L D h 9 J n F 1 b 3 Q 7 L C Z x d W 9 0 O 1 N l Y 3 R p b 2 4 x L 1 R h Y m V s Y X M g L S B U Y W J l b G E g Z G l z c G 9 z a X R p d m 9 z L 0 F 1 d G 9 S Z W 1 v d m V k Q 2 9 s d W 1 u c z E u e 0 N v b X B y Y X M g b m 8 g d 2 V i c 2 l 0 Z S w 5 f S Z x d W 9 0 O y w m c X V v d D t T Z W N 0 a W 9 u M S 9 U Y W J l b G F z I C 0 g V G F i Z W x h I G R p c 3 B v c 2 l 0 a X Z v c y 9 B d X R v U m V t b 3 Z l Z E N v b H V t b n M x L n t D b 2 1 w c m F z I G 5 v I G Z h Y 2 V i b 2 9 r L D E w f S Z x d W 9 0 O y w m c X V v d D t T Z W N 0 a W 9 u M S 9 U Y W J l b G F z I C 0 g V G F i Z W x h I G R p c 3 B v c 2 l 0 a X Z v c y 9 B d X R v U m V t b 3 Z l Z E N v b H V t b n M x L n t B Z G l j a W 9 u Y W R v c y B h b y B j Y X J y a W 5 o b y w x M X 0 m c X V v d D s s J n F 1 b 3 Q 7 U 2 V j d G l v b j E v V G F i Z W x h c y A t I F R h Y m V s Y S B k a X N w b 3 N p d G l 2 b 3 M v Q X V 0 b 1 J l b W 9 2 Z W R D b 2 x 1 b W 5 z M S 5 7 V m F s b 3 I g Z G U g Y 2 9 u d m V y c 8 O j b y B h Z G l j a W 9 u Y W R v I G F v I G N h c n J p b m h v L D E y f S Z x d W 9 0 O y w m c X V v d D t T Z W N 0 a W 9 u M S 9 U Y W J l b G F z I C 0 g V G F i Z W x h I G R p c 3 B v c 2 l 0 a X Z v c y 9 B d X R v U m V t b 3 Z l Z E N v b H V t b n M x L n t D a G V j a 2 9 1 d H M g S W 5 p Y 2 l h Z G 9 z L D E z f S Z x d W 9 0 O y w m c X V v d D t T Z W N 0 a W 9 u M S 9 U Y W J l b G F z I C 0 g V G F i Z W x h I G R p c 3 B v c 2 l 0 a X Z v c y 9 B d X R v U m V t b 3 Z l Z E N v b H V t b n M x L n t W Y W x v c i B k Z S B j b 2 5 2 Z X J z w 6 N v I G R l I G N o Z W N r b 3 V 0 c y B p b m l j a W F k b 3 M s M T R 9 J n F 1 b 3 Q 7 L C Z x d W 9 0 O 1 N l Y 3 R p b 2 4 x L 1 R h Y m V s Y X M g L S B U Y W J l b G E g Z G l z c G 9 z a X R p d m 9 z L 0 F 1 d G 9 S Z W 1 v d m V k Q 2 9 s d W 1 u c z E u e 1 Z h b G 9 y I G R l I G N v b n Z l c n P D o 2 8 g Z G U g Y 2 9 t c H J h c y w x N X 0 m c X V v d D s s J n F 1 b 3 Q 7 U 2 V j d G l v b j E v V G F i Z W x h c y A t I F R h Y m V s Y S B k a X N w b 3 N p d G l 2 b 3 M v Q X V 0 b 1 J l b W 9 2 Z W R D b 2 x 1 b W 5 z M S 5 7 Q 2 9 t c H J h c y w x N n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X M l M j A t J T I w V G F i Z W x h J T I w Z G l z c G 9 z a X R p d m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c y U y M C 0 l M j B U Y W J l b G E l M j B k a X N w b 3 N p d G l 2 b 3 M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z J T I w L S U y M F R h Y m V s Y S U y M G R p c 3 B v c 2 l 0 a X Z v c y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c y U y M C 0 l M j B U Y W J l b G E l M j B p Z G F k Z S U y M G U l M j B n Z W 5 l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W Y 5 Y z R i M y 0 2 M j Y 2 L T Q 5 Y j c t Y m I z Y S 0 3 N z F k N T h k M m F l Z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z X 0 l k Y W R l X 2 V f R 2 V u Z X J v I i A v P j x F b n R y e S B U e X B l P S J G a W x s Z W R D b 2 1 w b G V 0 Z V J l c 3 V s d F R v V 2 9 y a 3 N o Z W V 0 I i B W Y W x 1 Z T 0 i b D E i I C 8 + P E V u d H J 5 I F R 5 c G U 9 I k Z p b G x D b 3 V u d C I g V m F s d W U 9 I m w 1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l U M j A 6 M j M 6 N D k u O T c 2 N j A y M l o i I C 8 + P E V u d H J 5 I F R 5 c G U 9 I k Z p b G x D b 2 x 1 b W 5 U e X B l c y I g V m F s d W U 9 I n N C Z 1 l K Q U F N R E V R T U R F U k V E R V F N U k V S R T 0 i I C 8 + P E V u d H J 5 I F R 5 c G U 9 I k Z p b G x D b 2 x 1 b W 5 O Y W 1 l c y I g V m F s d W U 9 I n N b J n F 1 b 3 Q 7 S W R h Z G U m c X V v d D s s J n F 1 b 3 Q 7 R 8 O q b m V y b y Z x d W 9 0 O y w m c X V v d D t E a W E m c X V v d D s s J n F 1 b 3 Q 7 R k l F T E Q 0 J n F 1 b 3 Q 7 L C Z x d W 9 0 O 0 F s Y 2 F u Y 2 U m c X V v d D s s J n F 1 b 3 Q 7 S W 1 w c m V z c 8 O 1 Z X M m c X V v d D s s J n F 1 b 3 Q 7 U X V h b n R p Y S B n Y X N 0 Y S A o Q l J M K S Z x d W 9 0 O y w m c X V v d D t D b G l x d W V z I G 5 v I G x p b m s m c X V v d D s s J n F 1 b 3 Q 7 V m l z d W F s a X p h w 6 f D t W V z I H B v c i B w w 6 F n a W 5 h J n F 1 b 3 Q 7 L C Z x d W 9 0 O 0 N v b X B y Y X M g b m 8 g d 2 V i c 2 l 0 Z S Z x d W 9 0 O y w m c X V v d D t D b 2 1 w c m F z I G 5 v I G Z h Y 2 V i b 2 9 r J n F 1 b 3 Q 7 L C Z x d W 9 0 O 0 F k a W N p b 2 5 h Z G 9 z I G F v I G N h c n J p b m h v J n F 1 b 3 Q 7 L C Z x d W 9 0 O 1 Z h b G 9 y I G R l I G N v b n Z l c n P D o 2 8 g Y W R p Y 2 l v b m F k b y B h b y B j Y X J y a W 5 o b y Z x d W 9 0 O y w m c X V v d D t D a G V j a 2 9 1 d H M g S W 5 p Y 2 l h Z G 9 z J n F 1 b 3 Q 7 L C Z x d W 9 0 O 1 Z h b G 9 y I G R l I G N v b n Z l c n P D o 2 8 g Z G U g Y 2 h l Y 2 t v d X R z I G l u a W N p Y W R v c y Z x d W 9 0 O y w m c X V v d D t W Y W x v c i B k Z S B j b 2 5 2 Z X J z w 6 N v I G R l I G N v b X B y Y X M m c X V v d D s s J n F 1 b 3 Q 7 Q 2 9 t c H J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F z I C 0 g V G F i Z W x h I G l k Y W R l I G U g Z 2 V u Z X J v L 0 F 1 d G 9 S Z W 1 v d m V k Q 2 9 s d W 1 u c z E u e 0 l k Y W R l L D B 9 J n F 1 b 3 Q 7 L C Z x d W 9 0 O 1 N l Y 3 R p b 2 4 x L 1 R h Y m V s Y X M g L S B U Y W J l b G E g a W R h Z G U g Z S B n Z W 5 l c m 8 v Q X V 0 b 1 J l b W 9 2 Z W R D b 2 x 1 b W 5 z M S 5 7 R 8 O q b m V y b y w x f S Z x d W 9 0 O y w m c X V v d D t T Z W N 0 a W 9 u M S 9 U Y W J l b G F z I C 0 g V G F i Z W x h I G l k Y W R l I G U g Z 2 V u Z X J v L 0 F 1 d G 9 S Z W 1 v d m V k Q 2 9 s d W 1 u c z E u e 0 R p Y S w y f S Z x d W 9 0 O y w m c X V v d D t T Z W N 0 a W 9 u M S 9 U Y W J l b G F z I C 0 g V G F i Z W x h I G l k Y W R l I G U g Z 2 V u Z X J v L 0 F 1 d G 9 S Z W 1 v d m V k Q 2 9 s d W 1 u c z E u e 0 Z J R U x E N C w z f S Z x d W 9 0 O y w m c X V v d D t T Z W N 0 a W 9 u M S 9 U Y W J l b G F z I C 0 g V G F i Z W x h I G l k Y W R l I G U g Z 2 V u Z X J v L 0 F 1 d G 9 S Z W 1 v d m V k Q 2 9 s d W 1 u c z E u e 0 F s Y 2 F u Y 2 U s N H 0 m c X V v d D s s J n F 1 b 3 Q 7 U 2 V j d G l v b j E v V G F i Z W x h c y A t I F R h Y m V s Y S B p Z G F k Z S B l I G d l b m V y b y 9 B d X R v U m V t b 3 Z l Z E N v b H V t b n M x L n t J b X B y Z X N z w 7 V l c y w 1 f S Z x d W 9 0 O y w m c X V v d D t T Z W N 0 a W 9 u M S 9 U Y W J l b G F z I C 0 g V G F i Z W x h I G l k Y W R l I G U g Z 2 V u Z X J v L 0 F 1 d G 9 S Z W 1 v d m V k Q 2 9 s d W 1 u c z E u e 1 F 1 Y W 5 0 a W E g Z 2 F z d G E g K E J S T C k s N n 0 m c X V v d D s s J n F 1 b 3 Q 7 U 2 V j d G l v b j E v V G F i Z W x h c y A t I F R h Y m V s Y S B p Z G F k Z S B l I G d l b m V y b y 9 B d X R v U m V t b 3 Z l Z E N v b H V t b n M x L n t D b G l x d W V z I G 5 v I G x p b m s s N 3 0 m c X V v d D s s J n F 1 b 3 Q 7 U 2 V j d G l v b j E v V G F i Z W x h c y A t I F R h Y m V s Y S B p Z G F k Z S B l I G d l b m V y b y 9 B d X R v U m V t b 3 Z l Z E N v b H V t b n M x L n t W a X N 1 Y W x p e m H D p 8 O 1 Z X M g c G 9 y I H D D o W d p b m E s O H 0 m c X V v d D s s J n F 1 b 3 Q 7 U 2 V j d G l v b j E v V G F i Z W x h c y A t I F R h Y m V s Y S B p Z G F k Z S B l I G d l b m V y b y 9 B d X R v U m V t b 3 Z l Z E N v b H V t b n M x L n t D b 2 1 w c m F z I G 5 v I H d l Y n N p d G U s O X 0 m c X V v d D s s J n F 1 b 3 Q 7 U 2 V j d G l v b j E v V G F i Z W x h c y A t I F R h Y m V s Y S B p Z G F k Z S B l I G d l b m V y b y 9 B d X R v U m V t b 3 Z l Z E N v b H V t b n M x L n t D b 2 1 w c m F z I G 5 v I G Z h Y 2 V i b 2 9 r L D E w f S Z x d W 9 0 O y w m c X V v d D t T Z W N 0 a W 9 u M S 9 U Y W J l b G F z I C 0 g V G F i Z W x h I G l k Y W R l I G U g Z 2 V u Z X J v L 0 F 1 d G 9 S Z W 1 v d m V k Q 2 9 s d W 1 u c z E u e 0 F k a W N p b 2 5 h Z G 9 z I G F v I G N h c n J p b m h v L D E x f S Z x d W 9 0 O y w m c X V v d D t T Z W N 0 a W 9 u M S 9 U Y W J l b G F z I C 0 g V G F i Z W x h I G l k Y W R l I G U g Z 2 V u Z X J v L 0 F 1 d G 9 S Z W 1 v d m V k Q 2 9 s d W 1 u c z E u e 1 Z h b G 9 y I G R l I G N v b n Z l c n P D o 2 8 g Y W R p Y 2 l v b m F k b y B h b y B j Y X J y a W 5 o b y w x M n 0 m c X V v d D s s J n F 1 b 3 Q 7 U 2 V j d G l v b j E v V G F i Z W x h c y A t I F R h Y m V s Y S B p Z G F k Z S B l I G d l b m V y b y 9 B d X R v U m V t b 3 Z l Z E N v b H V t b n M x L n t D a G V j a 2 9 1 d H M g S W 5 p Y 2 l h Z G 9 z L D E z f S Z x d W 9 0 O y w m c X V v d D t T Z W N 0 a W 9 u M S 9 U Y W J l b G F z I C 0 g V G F i Z W x h I G l k Y W R l I G U g Z 2 V u Z X J v L 0 F 1 d G 9 S Z W 1 v d m V k Q 2 9 s d W 1 u c z E u e 1 Z h b G 9 y I G R l I G N v b n Z l c n P D o 2 8 g Z G U g Y 2 h l Y 2 t v d X R z I G l u a W N p Y W R v c y w x N H 0 m c X V v d D s s J n F 1 b 3 Q 7 U 2 V j d G l v b j E v V G F i Z W x h c y A t I F R h Y m V s Y S B p Z G F k Z S B l I G d l b m V y b y 9 B d X R v U m V t b 3 Z l Z E N v b H V t b n M x L n t W Y W x v c i B k Z S B j b 2 5 2 Z X J z w 6 N v I G R l I G N v b X B y Y X M s M T V 9 J n F 1 b 3 Q 7 L C Z x d W 9 0 O 1 N l Y 3 R p b 2 4 x L 1 R h Y m V s Y X M g L S B U Y W J l b G E g a W R h Z G U g Z S B n Z W 5 l c m 8 v Q X V 0 b 1 J l b W 9 2 Z W R D b 2 x 1 b W 5 z M S 5 7 Q 2 9 t c H J h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V s Y X M g L S B U Y W J l b G E g a W R h Z G U g Z S B n Z W 5 l c m 8 v Q X V 0 b 1 J l b W 9 2 Z W R D b 2 x 1 b W 5 z M S 5 7 S W R h Z G U s M H 0 m c X V v d D s s J n F 1 b 3 Q 7 U 2 V j d G l v b j E v V G F i Z W x h c y A t I F R h Y m V s Y S B p Z G F k Z S B l I G d l b m V y b y 9 B d X R v U m V t b 3 Z l Z E N v b H V t b n M x L n t H w 6 p u Z X J v L D F 9 J n F 1 b 3 Q 7 L C Z x d W 9 0 O 1 N l Y 3 R p b 2 4 x L 1 R h Y m V s Y X M g L S B U Y W J l b G E g a W R h Z G U g Z S B n Z W 5 l c m 8 v Q X V 0 b 1 J l b W 9 2 Z W R D b 2 x 1 b W 5 z M S 5 7 R G l h L D J 9 J n F 1 b 3 Q 7 L C Z x d W 9 0 O 1 N l Y 3 R p b 2 4 x L 1 R h Y m V s Y X M g L S B U Y W J l b G E g a W R h Z G U g Z S B n Z W 5 l c m 8 v Q X V 0 b 1 J l b W 9 2 Z W R D b 2 x 1 b W 5 z M S 5 7 R k l F T E Q 0 L D N 9 J n F 1 b 3 Q 7 L C Z x d W 9 0 O 1 N l Y 3 R p b 2 4 x L 1 R h Y m V s Y X M g L S B U Y W J l b G E g a W R h Z G U g Z S B n Z W 5 l c m 8 v Q X V 0 b 1 J l b W 9 2 Z W R D b 2 x 1 b W 5 z M S 5 7 Q W x j Y W 5 j Z S w 0 f S Z x d W 9 0 O y w m c X V v d D t T Z W N 0 a W 9 u M S 9 U Y W J l b G F z I C 0 g V G F i Z W x h I G l k Y W R l I G U g Z 2 V u Z X J v L 0 F 1 d G 9 S Z W 1 v d m V k Q 2 9 s d W 1 u c z E u e 0 l t c H J l c 3 P D t W V z L D V 9 J n F 1 b 3 Q 7 L C Z x d W 9 0 O 1 N l Y 3 R p b 2 4 x L 1 R h Y m V s Y X M g L S B U Y W J l b G E g a W R h Z G U g Z S B n Z W 5 l c m 8 v Q X V 0 b 1 J l b W 9 2 Z W R D b 2 x 1 b W 5 z M S 5 7 U X V h b n R p Y S B n Y X N 0 Y S A o Q l J M K S w 2 f S Z x d W 9 0 O y w m c X V v d D t T Z W N 0 a W 9 u M S 9 U Y W J l b G F z I C 0 g V G F i Z W x h I G l k Y W R l I G U g Z 2 V u Z X J v L 0 F 1 d G 9 S Z W 1 v d m V k Q 2 9 s d W 1 u c z E u e 0 N s a X F 1 Z X M g b m 8 g b G l u a y w 3 f S Z x d W 9 0 O y w m c X V v d D t T Z W N 0 a W 9 u M S 9 U Y W J l b G F z I C 0 g V G F i Z W x h I G l k Y W R l I G U g Z 2 V u Z X J v L 0 F 1 d G 9 S Z W 1 v d m V k Q 2 9 s d W 1 u c z E u e 1 Z p c 3 V h b G l 6 Y c O n w 7 V l c y B w b 3 I g c M O h Z 2 l u Y S w 4 f S Z x d W 9 0 O y w m c X V v d D t T Z W N 0 a W 9 u M S 9 U Y W J l b G F z I C 0 g V G F i Z W x h I G l k Y W R l I G U g Z 2 V u Z X J v L 0 F 1 d G 9 S Z W 1 v d m V k Q 2 9 s d W 1 u c z E u e 0 N v b X B y Y X M g b m 8 g d 2 V i c 2 l 0 Z S w 5 f S Z x d W 9 0 O y w m c X V v d D t T Z W N 0 a W 9 u M S 9 U Y W J l b G F z I C 0 g V G F i Z W x h I G l k Y W R l I G U g Z 2 V u Z X J v L 0 F 1 d G 9 S Z W 1 v d m V k Q 2 9 s d W 1 u c z E u e 0 N v b X B y Y X M g b m 8 g Z m F j Z W J v b 2 s s M T B 9 J n F 1 b 3 Q 7 L C Z x d W 9 0 O 1 N l Y 3 R p b 2 4 x L 1 R h Y m V s Y X M g L S B U Y W J l b G E g a W R h Z G U g Z S B n Z W 5 l c m 8 v Q X V 0 b 1 J l b W 9 2 Z W R D b 2 x 1 b W 5 z M S 5 7 Q W R p Y 2 l v b m F k b 3 M g Y W 8 g Y 2 F y c m l u a G 8 s M T F 9 J n F 1 b 3 Q 7 L C Z x d W 9 0 O 1 N l Y 3 R p b 2 4 x L 1 R h Y m V s Y X M g L S B U Y W J l b G E g a W R h Z G U g Z S B n Z W 5 l c m 8 v Q X V 0 b 1 J l b W 9 2 Z W R D b 2 x 1 b W 5 z M S 5 7 V m F s b 3 I g Z G U g Y 2 9 u d m V y c 8 O j b y B h Z G l j a W 9 u Y W R v I G F v I G N h c n J p b m h v L D E y f S Z x d W 9 0 O y w m c X V v d D t T Z W N 0 a W 9 u M S 9 U Y W J l b G F z I C 0 g V G F i Z W x h I G l k Y W R l I G U g Z 2 V u Z X J v L 0 F 1 d G 9 S Z W 1 v d m V k Q 2 9 s d W 1 u c z E u e 0 N o Z W N r b 3 V 0 c y B J b m l j a W F k b 3 M s M T N 9 J n F 1 b 3 Q 7 L C Z x d W 9 0 O 1 N l Y 3 R p b 2 4 x L 1 R h Y m V s Y X M g L S B U Y W J l b G E g a W R h Z G U g Z S B n Z W 5 l c m 8 v Q X V 0 b 1 J l b W 9 2 Z W R D b 2 x 1 b W 5 z M S 5 7 V m F s b 3 I g Z G U g Y 2 9 u d m V y c 8 O j b y B k Z S B j a G V j a 2 9 1 d H M g a W 5 p Y 2 l h Z G 9 z L D E 0 f S Z x d W 9 0 O y w m c X V v d D t T Z W N 0 a W 9 u M S 9 U Y W J l b G F z I C 0 g V G F i Z W x h I G l k Y W R l I G U g Z 2 V u Z X J v L 0 F 1 d G 9 S Z W 1 v d m V k Q 2 9 s d W 1 u c z E u e 1 Z h b G 9 y I G R l I G N v b n Z l c n P D o 2 8 g Z G U g Y 2 9 t c H J h c y w x N X 0 m c X V v d D s s J n F 1 b 3 Q 7 U 2 V j d G l v b j E v V G F i Z W x h c y A t I F R h Y m V s Y S B p Z G F k Z S B l I G d l b m V y b y 9 B d X R v U m V t b 3 Z l Z E N v b H V t b n M x L n t D b 2 1 w c m F z L D E 2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c y U y M C 0 l M j B U Y W J l b G E l M j B p Z G F k Z S U y M G U l M j B n Z W 5 l c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z J T I w L S U y M F R h Y m V s Y S U y M G l k Y W R l J T I w Z S U y M G d l b m V y b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X M l M j A t J T I w V G F i Z W x h J T I w a W R h Z G U l M j B l J T I w Z 2 V u Z X J v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z J T I w L S U y M F R h Y m V s Y S U y M G R p c 3 B v c 2 l 0 a X Z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z J T I w L S U y M F R h Y m V s Y S U y M G l k Y W R l J T I w Z S U y M G d l b m V y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o R c d R c 6 l 0 C V q B H z u i 0 A W Q A A A A A C A A A A A A A Q Z g A A A A E A A C A A A A D Q 1 T 0 b h P h L Y S H U A Q N / q b o K n X D l W Q o Z f m S l h V u e n 9 7 M O g A A A A A O g A A A A A I A A C A A A A C 6 5 2 I s t 7 J O a d W n T 9 z T a z B 3 i z v V L P D M t a c j l w P S M 8 a a t F A A A A A m 2 6 b d c P w s 3 K X j 2 h 8 Q H z m G J Q x Q b 8 G 1 1 i j R O y i 5 y 3 Z C 0 x / / 6 b o Z g + w K L P 7 / a 9 8 3 V d r n E + 1 H n h K l 7 T 5 X Q F Y H g s G k e / k i 2 v G 9 s v B B m r A k E T I p C k A A A A B c k 9 l 0 z i J e l v n G u g E W L 3 t d H p b o l p o Y u V U X M q t l N j z p M B a V 7 l 2 V Q J m B C O U u S H E I y a 2 p Q W N t W L J c o H 1 5 S P Y T J B w z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 2 0 2 4 - 1 0 - 2 9 T 1 8 : 5 5 : 2 3 . 2 3 5 2 9 7 8 - 0 3 : 0 0 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2A70DB0-245C-4FA6-9E48-AB22B37BF46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D1C9DEA-6FEB-4CE4-A357-FA536DD5E610}">
  <ds:schemaRefs/>
</ds:datastoreItem>
</file>

<file path=customXml/itemProps3.xml><?xml version="1.0" encoding="utf-8"?>
<ds:datastoreItem xmlns:ds="http://schemas.openxmlformats.org/officeDocument/2006/customXml" ds:itemID="{87E54351-C36E-43BF-87E9-3C0370848C2F}">
  <ds:schemaRefs/>
</ds:datastoreItem>
</file>

<file path=customXml/itemProps4.xml><?xml version="1.0" encoding="utf-8"?>
<ds:datastoreItem xmlns:ds="http://schemas.openxmlformats.org/officeDocument/2006/customXml" ds:itemID="{59419FC8-D48C-4C92-9CA8-42E7FAF4DAAF}">
  <ds:schemaRefs/>
</ds:datastoreItem>
</file>

<file path=customXml/itemProps5.xml><?xml version="1.0" encoding="utf-8"?>
<ds:datastoreItem xmlns:ds="http://schemas.openxmlformats.org/officeDocument/2006/customXml" ds:itemID="{658031E8-520B-4B89-B0F2-6F9921533CCA}">
  <ds:schemaRefs/>
</ds:datastoreItem>
</file>

<file path=customXml/itemProps6.xml><?xml version="1.0" encoding="utf-8"?>
<ds:datastoreItem xmlns:ds="http://schemas.openxmlformats.org/officeDocument/2006/customXml" ds:itemID="{C100304D-AFC6-4E9E-9678-6A5452171D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Dispositivos</vt:lpstr>
      <vt:lpstr>Idade e Gênero</vt:lpstr>
      <vt:lpstr>Info Dash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Costa Viana</dc:creator>
  <cp:lastModifiedBy>Renan Costa Viana</cp:lastModifiedBy>
  <dcterms:created xsi:type="dcterms:W3CDTF">2015-06-05T18:19:34Z</dcterms:created>
  <dcterms:modified xsi:type="dcterms:W3CDTF">2024-10-31T22:09:52Z</dcterms:modified>
</cp:coreProperties>
</file>