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Prj2019\Cars\Cars\Docs\"/>
    </mc:Choice>
  </mc:AlternateContent>
  <bookViews>
    <workbookView xWindow="0" yWindow="0" windowWidth="24000" windowHeight="10575"/>
  </bookViews>
  <sheets>
    <sheet name="GanttChart" sheetId="9" r:id="rId1"/>
    <sheet name="GanttChartPro" sheetId="12" r:id="rId2"/>
    <sheet name="Help" sheetId="6" r:id="rId3"/>
    <sheet name="TermsOfUse" sheetId="11" r:id="rId4"/>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Titles" localSheetId="0">GanttChart!$4:$7</definedName>
    <definedName name="_xlnm.Print_Area" localSheetId="0">GanttChart!$A$1:$BN$32</definedName>
    <definedName name="_xlnm.Print_Area" localSheetId="1">GanttChartPro!$A$1:$C$47</definedName>
  </definedNames>
  <calcPr calcId="152511"/>
</workbook>
</file>

<file path=xl/calcChain.xml><?xml version="1.0" encoding="utf-8"?>
<calcChain xmlns="http://schemas.openxmlformats.org/spreadsheetml/2006/main">
  <c r="F30" i="9" l="1"/>
  <c r="I30" i="9" s="1"/>
  <c r="F29" i="9"/>
  <c r="I29" i="9" s="1"/>
  <c r="F28" i="9"/>
  <c r="I28" i="9" s="1"/>
  <c r="F27" i="9"/>
  <c r="I27" i="9" s="1"/>
  <c r="F26" i="9"/>
  <c r="I26" i="9" s="1"/>
  <c r="E10" i="9" l="1"/>
  <c r="F13" i="9"/>
  <c r="I13" i="9" s="1"/>
  <c r="F12" i="9"/>
  <c r="I12" i="9" s="1"/>
  <c r="F17" i="9"/>
  <c r="I17" i="9" s="1"/>
  <c r="F23" i="9"/>
  <c r="I23" i="9" s="1"/>
  <c r="F22" i="9"/>
  <c r="I22" i="9" s="1"/>
  <c r="F21" i="9"/>
  <c r="I21" i="9" s="1"/>
  <c r="F20" i="9"/>
  <c r="I20" i="9" s="1"/>
  <c r="F19" i="9"/>
  <c r="I19" i="9" s="1"/>
  <c r="F18" i="9"/>
  <c r="I18" i="9" s="1"/>
  <c r="E8" i="9"/>
  <c r="F8" i="9"/>
  <c r="I8" i="9" s="1"/>
  <c r="A8" i="9"/>
  <c r="F14" i="9"/>
  <c r="I14" i="9" s="1"/>
  <c r="F11" i="9"/>
  <c r="I11" i="9" s="1"/>
  <c r="F10" i="9"/>
  <c r="I10" i="9" s="1"/>
  <c r="E9" i="9" l="1"/>
  <c r="I32" i="9"/>
  <c r="F36" i="9" l="1"/>
  <c r="F37" i="9" s="1"/>
  <c r="I37" i="9" s="1"/>
  <c r="F35" i="9"/>
  <c r="I35" i="9" s="1"/>
  <c r="F9" i="9"/>
  <c r="E15" i="9" s="1"/>
  <c r="F15" i="9" l="1"/>
  <c r="I15" i="9" s="1"/>
  <c r="E16" i="9"/>
  <c r="F16" i="9" s="1"/>
  <c r="I9" i="9"/>
  <c r="F38" i="9"/>
  <c r="I38" i="9" s="1"/>
  <c r="I36" i="9"/>
  <c r="I16" i="9" l="1"/>
  <c r="E24" i="9"/>
  <c r="F24" i="9" s="1"/>
  <c r="K6" i="9"/>
  <c r="I24" i="9" l="1"/>
  <c r="E25" i="9"/>
  <c r="F25" i="9" s="1"/>
  <c r="I25" i="9" s="1"/>
  <c r="K7" i="9"/>
  <c r="K4" i="9"/>
  <c r="A9" i="9"/>
  <c r="A35" i="9"/>
  <c r="A36" i="9" s="1"/>
  <c r="A37" i="9" s="1"/>
  <c r="A38" i="9" s="1"/>
  <c r="A10" i="9" l="1"/>
  <c r="L6" i="9"/>
  <c r="A11" i="9" l="1"/>
  <c r="A12" i="9" s="1"/>
  <c r="A13" i="9" s="1"/>
  <c r="M6" i="9"/>
  <c r="A14" i="9" l="1"/>
  <c r="A15" i="9" s="1"/>
  <c r="N6" i="9"/>
  <c r="A16" i="9" l="1"/>
  <c r="O6" i="9"/>
  <c r="K5" i="9"/>
  <c r="A17" i="9" l="1"/>
  <c r="P6" i="9"/>
  <c r="L7" i="9"/>
  <c r="A18" i="9" l="1"/>
  <c r="Q6" i="9"/>
  <c r="M7" i="9"/>
  <c r="A19" i="9" l="1"/>
  <c r="R6" i="9"/>
  <c r="N7" i="9"/>
  <c r="A20" i="9" l="1"/>
  <c r="S6" i="9"/>
  <c r="O7" i="9"/>
  <c r="A21" i="9" l="1"/>
  <c r="T6" i="9"/>
  <c r="P7" i="9"/>
  <c r="A22" i="9" l="1"/>
  <c r="U6" i="9"/>
  <c r="Q7" i="9"/>
  <c r="A23" i="9" l="1"/>
  <c r="A24" i="9" s="1"/>
  <c r="A25" i="9" s="1"/>
  <c r="A26" i="9" s="1"/>
  <c r="A27" i="9" s="1"/>
  <c r="A28" i="9" s="1"/>
  <c r="A29" i="9" s="1"/>
  <c r="A30" i="9" s="1"/>
  <c r="V6" i="9"/>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<sst xmlns="http://schemas.openxmlformats.org/spreadsheetml/2006/main" count="173" uniqueCount="160">
  <si>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</si>
  <si>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</si>
  <si>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</si>
  <si>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</si>
  <si>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</si>
  <si>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</si>
  <si>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</si>
  <si>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</si>
  <si>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</si>
  <si>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</si>
  <si>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</si>
  <si>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</si>
  <si>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</si>
  <si>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</si>
  <si>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</si>
  <si>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</si>
  <si>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</si>
  <si>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</si>
  <si>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</si>
  <si>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</si>
  <si>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</si>
  <si>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</si>
  <si>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</si>
  <si>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</si>
  <si>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</si>
  <si>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</si>
  <si>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</si>
  <si>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</si>
  <si>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</si>
  <si>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</si>
  <si>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</si>
  <si>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</si>
  <si>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</si>
  <si>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</si>
  <si>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</si>
  <si>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</si>
  <si>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</si>
  <si>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</si>
  <si>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</si>
  <si>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</si>
  <si>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</si>
  <si>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</si>
  <si>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</si>
  <si>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</si>
  <si>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</si>
  <si>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</si>
  <si>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</si>
  <si>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</si>
  <si>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</si>
  <si>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</si>
  <si>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</si>
  <si>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</si>
  <si>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</si>
  <si>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</si>
  <si>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</si>
  <si>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</si>
  <si>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</si>
  <si>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</si>
  <si>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</si>
  <si>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</si>
  <si>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</si>
  <si>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</si>
  <si>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</si>
  <si>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</si>
  <si>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</si>
  <si>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</si>
  <si>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</si>
  <si>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</si>
  <si>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</si>
  <si>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</si>
  <si>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</si>
  <si>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</si>
  <si>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</si>
  <si>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</si>
  <si>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</si>
  <si>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</si>
  <si>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</si>
  <si>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</si>
  <si>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</si>
  <si>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</si>
  <si>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</si>
  <si>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</si>
  <si>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</si>
  <si>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</si>
  <si>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</si>
  <si>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</si>
  <si>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</si>
  <si>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</si>
  <si>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</si>
  <si>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</si>
  <si>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</si>
  <si>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</si>
  <si>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</si>
  <si>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</si>
  <si>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</si>
  <si>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</si>
  <si>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</si>
  <si>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</si>
  <si>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</si>
  <si>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</si>
  <si>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</si>
  <si>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</si>
  <si>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</si>
  <si>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</si>
  <si>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</si>
  <si>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</si>
  <si>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</si>
  <si>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</si>
  <si>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</si>
  <si>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</si>
  <si>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</si>
  <si>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</si>
  <si>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</si>
  <si>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</si>
  <si>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</si>
  <si>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</si>
  <si>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</si>
  <si>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</si>
  <si>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</si>
  <si>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</si>
  <si>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</si>
  <si>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</si>
  <si>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</si>
  <si>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</si>
  <si>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</si>
  <si>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</si>
  <si>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</si>
  <si>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</si>
  <si>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</si>
  <si>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</si>
  <si>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</si>
  <si>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</si>
  <si>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</si>
  <si>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</si>
  <si>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</si>
  <si>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</si>
  <si>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Renat Amirov</t>
  </si>
  <si>
    <t>RA</t>
  </si>
  <si>
    <t>Create ASP.NET Core MVC part</t>
  </si>
  <si>
    <t>Create Angular Part</t>
  </si>
  <si>
    <t>TestProject Project Schedule</t>
  </si>
  <si>
    <t>Configure Project</t>
  </si>
  <si>
    <t>. Create Model</t>
  </si>
  <si>
    <t>. CreateView</t>
  </si>
  <si>
    <t>. Create Controller</t>
  </si>
  <si>
    <t>. . Create Cars</t>
  </si>
  <si>
    <t>. . Create Areas</t>
  </si>
  <si>
    <t>. . Create CarCategories</t>
  </si>
  <si>
    <t>. . Create CarImpactClasses</t>
  </si>
  <si>
    <t>. . Create CarProbabilityClasses</t>
  </si>
  <si>
    <t>. . Create Garages</t>
  </si>
  <si>
    <t>. . Create Reports</t>
  </si>
  <si>
    <t>. Create View</t>
  </si>
  <si>
    <t xml:space="preserve"> . . Create Car List</t>
  </si>
  <si>
    <t xml:space="preserve"> . . Create Area Filter</t>
  </si>
  <si>
    <t xml:space="preserve"> . Create Web Service</t>
  </si>
  <si>
    <t xml:space="preserve"> . . Integrate it in Angular</t>
  </si>
  <si>
    <t xml:space="preserve"> . . Create Web Service Controller</t>
  </si>
  <si>
    <t xml:space="preserve"> . . . Del static data from Razor view</t>
  </si>
  <si>
    <t xml:space="preserve"> . . . Consume WS data in Repo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</si>
</sst>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
    <numFmt numFmtId="166" formatCode="d\ mmm\ yyyy"/>
  </numFmts>
  <fonts count="7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i/>
      <sz val="9"/>
      <color rgb="FF000000"/>
      <name val="Arial"/>
      <family val="2"/>
      <charset val="204"/>
      <scheme val="minor"/>
    </font>
    <font>
      <b/>
      <i/>
      <sz val="9"/>
      <name val="Arial"/>
      <family val="2"/>
      <charset val="204"/>
      <scheme val="minor"/>
    </font>
    <font>
      <sz val="9"/>
      <color rgb="FF0070C0"/>
      <name val="Arial"/>
      <family val="2"/>
      <charset val="204"/>
      <scheme val="minor"/>
    </font>
    <font>
      <sz val="9"/>
      <color rgb="FF00B050"/>
      <name val="Arial"/>
      <family val="2"/>
      <scheme val="minor"/>
    </font>
    <font>
      <sz val="9"/>
      <color rgb="FF0070C0"/>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2" fillId="24"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0" fontId="72" fillId="0" borderId="12" xfId="0" applyFont="1" applyBorder="1" applyAlignment="1" applyProtection="1">
      <alignment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0" fontId="73" fillId="0" borderId="12" xfId="0" applyFont="1" applyBorder="1" applyAlignment="1" applyProtection="1">
      <alignment vertical="center"/>
    </xf>
    <xf numFmtId="0" fontId="74" fillId="0" borderId="12" xfId="0" applyFont="1" applyBorder="1" applyAlignment="1" applyProtection="1">
      <alignment horizontal="left" vertical="center"/>
    </xf>
    <xf numFmtId="0" fontId="75" fillId="0" borderId="12" xfId="0" applyFont="1" applyBorder="1" applyAlignment="1" applyProtection="1">
      <alignment horizontal="left" vertical="center"/>
    </xf>
    <xf numFmtId="0" fontId="76" fillId="0" borderId="12" xfId="0" applyFont="1" applyBorder="1" applyAlignment="1" applyProtection="1">
      <alignment horizontal="left" vertical="center"/>
    </xf>
  </cellXfs>
  <cellStyles count="44">
    <cellStyle name="20% — акцент1" xfId="1" builtinId="30" customBuiltin="1"/>
    <cellStyle name="20% — акцент2" xfId="2" builtinId="34" customBuiltin="1"/>
    <cellStyle name="20% — акцент3" xfId="3" builtinId="38" customBuiltin="1"/>
    <cellStyle name="20% — акцент4" xfId="4" builtinId="42" customBuiltin="1"/>
    <cellStyle name="20% — акцент5" xfId="5" builtinId="46" customBuiltin="1"/>
    <cellStyle name="20% — акцент6" xfId="6" builtinId="50" customBuiltin="1"/>
    <cellStyle name="40% — акцент1" xfId="7" builtinId="31" customBuiltin="1"/>
    <cellStyle name="40% — акцент2" xfId="8" builtinId="35" customBuiltin="1"/>
    <cellStyle name="40% — акцент3" xfId="9" builtinId="39" customBuiltin="1"/>
    <cellStyle name="40% — акцент4" xfId="10" builtinId="43" customBuiltin="1"/>
    <cellStyle name="40% — акцент5" xfId="11" builtinId="47" customBuiltin="1"/>
    <cellStyle name="40% — акцент6" xfId="12" builtinId="51" customBuiltin="1"/>
    <cellStyle name="60% — акцент1" xfId="13" builtinId="32" customBuiltin="1"/>
    <cellStyle name="60% — акцент2" xfId="14" builtinId="36" customBuiltin="1"/>
    <cellStyle name="60% — акцент3" xfId="15" builtinId="40" customBuiltin="1"/>
    <cellStyle name="60% — акцент4" xfId="16" builtinId="44" customBuiltin="1"/>
    <cellStyle name="60% — акцент5" xfId="17" builtinId="48" customBuiltin="1"/>
    <cellStyle name="60% — акцент6" xfId="18" builtinId="52" customBuiltin="1"/>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35" builtinId="20" customBuiltin="1"/>
    <cellStyle name="Вывод" xfId="39" builtinId="21" customBuiltin="1"/>
    <cellStyle name="Вычисление" xfId="26" builtinId="22" customBuiltin="1"/>
    <cellStyle name="Гиперссылка" xfId="34" builtinId="8"/>
    <cellStyle name="Заголовок 1" xfId="30" builtinId="16" customBuiltin="1"/>
    <cellStyle name="Заголовок 2" xfId="31" builtinId="17" customBuiltin="1"/>
    <cellStyle name="Заголовок 3" xfId="32" builtinId="18" customBuiltin="1"/>
    <cellStyle name="Заголовок 4" xfId="33" builtinId="19" customBuiltin="1"/>
    <cellStyle name="Итог" xfId="42" builtinId="25" customBuiltin="1"/>
    <cellStyle name="Контрольная ячейка" xfId="27" builtinId="23" customBuiltin="1"/>
    <cellStyle name="Название" xfId="41" builtinId="15" customBuiltin="1"/>
    <cellStyle name="Нейтральный" xfId="37" builtinId="28" customBuiltin="1"/>
    <cellStyle name="Обычный" xfId="0" builtinId="0"/>
    <cellStyle name="Плохой" xfId="25" builtinId="27" customBuiltin="1"/>
    <cellStyle name="Пояснение" xfId="28" builtinId="53" customBuiltin="1"/>
    <cellStyle name="Примечание" xfId="38" builtinId="10" customBuiltin="1"/>
    <cellStyle name="Процентный" xfId="40" builtinId="5"/>
    <cellStyle name="Связанная ячейка" xfId="36" builtinId="24" customBuiltin="1"/>
    <cellStyle name="Текст предупреждения" xfId="43" builtinId="11" customBuiltin="1"/>
    <cellStyle name="Хороший" xfId="29" builtinId="26" customBuiltin="1"/>
  </cellStyles>
  <dxfs count="88">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123825</xdr:colOff>
      <xdr:row>5</xdr:row>
      <xdr:rowOff>142875</xdr:rowOff>
    </xdr:from>
    <xdr:to>
      <xdr:col>23</xdr:col>
      <xdr:colOff>66675</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9"/>
  <sheetViews>
    <sheetView showGridLines="0" tabSelected="1" zoomScaleNormal="100" workbookViewId="0">
      <pane ySplit="7" topLeftCell="A14" activePane="bottomLeft" state="frozen"/>
      <selection pane="bottomLeft" activeCell="C11" sqref="C11"/>
    </sheetView>
  </sheetViews>
  <sheetFormatPr defaultColWidth="9.140625" defaultRowHeight="12.75" x14ac:dyDescent="0.2"/>
  <cols>
    <col min="1" max="1" width="6.85546875" style="5" customWidth="1"/>
    <col min="2" max="2" width="33.85546875" style="1" bestFit="1" customWidth="1"/>
    <col min="3" max="3" width="7.7109375" style="1" customWidth="1"/>
    <col min="4" max="4" width="6.85546875" style="6" hidden="1" customWidth="1"/>
    <col min="5" max="6" width="12" style="1" customWidth="1"/>
    <col min="7" max="7" width="5.5703125"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08" t="s">
        <v>140</v>
      </c>
      <c r="B1" s="47"/>
      <c r="C1" s="47"/>
      <c r="D1" s="47"/>
      <c r="E1" s="47"/>
      <c r="F1" s="47"/>
      <c r="I1" s="112"/>
      <c r="K1" s="148" t="s">
        <v>77</v>
      </c>
      <c r="L1" s="148"/>
      <c r="M1" s="148"/>
      <c r="N1" s="148"/>
      <c r="O1" s="148"/>
      <c r="P1" s="148"/>
      <c r="Q1" s="148"/>
      <c r="R1" s="148"/>
      <c r="S1" s="148"/>
      <c r="T1" s="148"/>
      <c r="U1" s="148"/>
      <c r="V1" s="148"/>
      <c r="W1" s="148"/>
      <c r="X1" s="148"/>
      <c r="Y1" s="148"/>
      <c r="Z1" s="148"/>
      <c r="AA1" s="148"/>
      <c r="AB1" s="148"/>
      <c r="AC1" s="148"/>
      <c r="AD1" s="148"/>
      <c r="AE1" s="148"/>
    </row>
    <row r="2" spans="1:66" ht="18" customHeight="1" x14ac:dyDescent="0.2">
      <c r="A2" s="52" t="s">
        <v>136</v>
      </c>
      <c r="B2" s="22"/>
      <c r="C2" s="22"/>
      <c r="D2" s="34"/>
      <c r="E2" s="140"/>
      <c r="F2" s="14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4"/>
      <c r="B4" s="98" t="s">
        <v>74</v>
      </c>
      <c r="C4" s="153">
        <v>43562</v>
      </c>
      <c r="D4" s="153"/>
      <c r="E4" s="153"/>
      <c r="F4" s="95"/>
      <c r="G4" s="98" t="s">
        <v>73</v>
      </c>
      <c r="H4" s="109">
        <v>0</v>
      </c>
      <c r="I4" s="96"/>
      <c r="J4" s="50"/>
      <c r="K4" s="150" t="str">
        <f>"Week "&amp;(K6-($C$4-WEEKDAY($C$4,1)+2))/7+1</f>
        <v>Week 0</v>
      </c>
      <c r="L4" s="151"/>
      <c r="M4" s="151"/>
      <c r="N4" s="151"/>
      <c r="O4" s="151"/>
      <c r="P4" s="151"/>
      <c r="Q4" s="152"/>
      <c r="R4" s="150" t="str">
        <f>"Week "&amp;(R6-($C$4-WEEKDAY($C$4,1)+2))/7+1</f>
        <v>Week 1</v>
      </c>
      <c r="S4" s="151"/>
      <c r="T4" s="151"/>
      <c r="U4" s="151"/>
      <c r="V4" s="151"/>
      <c r="W4" s="151"/>
      <c r="X4" s="152"/>
      <c r="Y4" s="150" t="str">
        <f>"Week "&amp;(Y6-($C$4-WEEKDAY($C$4,1)+2))/7+1</f>
        <v>Week 2</v>
      </c>
      <c r="Z4" s="151"/>
      <c r="AA4" s="151"/>
      <c r="AB4" s="151"/>
      <c r="AC4" s="151"/>
      <c r="AD4" s="151"/>
      <c r="AE4" s="152"/>
      <c r="AF4" s="150" t="str">
        <f>"Week "&amp;(AF6-($C$4-WEEKDAY($C$4,1)+2))/7+1</f>
        <v>Week 3</v>
      </c>
      <c r="AG4" s="151"/>
      <c r="AH4" s="151"/>
      <c r="AI4" s="151"/>
      <c r="AJ4" s="151"/>
      <c r="AK4" s="151"/>
      <c r="AL4" s="152"/>
      <c r="AM4" s="150" t="str">
        <f>"Week "&amp;(AM6-($C$4-WEEKDAY($C$4,1)+2))/7+1</f>
        <v>Week 4</v>
      </c>
      <c r="AN4" s="151"/>
      <c r="AO4" s="151"/>
      <c r="AP4" s="151"/>
      <c r="AQ4" s="151"/>
      <c r="AR4" s="151"/>
      <c r="AS4" s="152"/>
      <c r="AT4" s="150" t="str">
        <f>"Week "&amp;(AT6-($C$4-WEEKDAY($C$4,1)+2))/7+1</f>
        <v>Week 5</v>
      </c>
      <c r="AU4" s="151"/>
      <c r="AV4" s="151"/>
      <c r="AW4" s="151"/>
      <c r="AX4" s="151"/>
      <c r="AY4" s="151"/>
      <c r="AZ4" s="152"/>
      <c r="BA4" s="150" t="str">
        <f>"Week "&amp;(BA6-($C$4-WEEKDAY($C$4,1)+2))/7+1</f>
        <v>Week 6</v>
      </c>
      <c r="BB4" s="151"/>
      <c r="BC4" s="151"/>
      <c r="BD4" s="151"/>
      <c r="BE4" s="151"/>
      <c r="BF4" s="151"/>
      <c r="BG4" s="152"/>
      <c r="BH4" s="150" t="str">
        <f>"Week "&amp;(BH6-($C$4-WEEKDAY($C$4,1)+2))/7+1</f>
        <v>Week 7</v>
      </c>
      <c r="BI4" s="151"/>
      <c r="BJ4" s="151"/>
      <c r="BK4" s="151"/>
      <c r="BL4" s="151"/>
      <c r="BM4" s="151"/>
      <c r="BN4" s="152"/>
    </row>
    <row r="5" spans="1:66" ht="17.25" customHeight="1" x14ac:dyDescent="0.2">
      <c r="A5" s="94"/>
      <c r="B5" s="98" t="s">
        <v>75</v>
      </c>
      <c r="C5" s="149" t="s">
        <v>136</v>
      </c>
      <c r="D5" s="149"/>
      <c r="E5" s="149"/>
      <c r="F5" s="97"/>
      <c r="G5" s="97"/>
      <c r="H5" s="97"/>
      <c r="I5" s="97"/>
      <c r="J5" s="50"/>
      <c r="K5" s="154">
        <f>K6</f>
        <v>43556</v>
      </c>
      <c r="L5" s="155"/>
      <c r="M5" s="155"/>
      <c r="N5" s="155"/>
      <c r="O5" s="155"/>
      <c r="P5" s="155"/>
      <c r="Q5" s="156"/>
      <c r="R5" s="154">
        <f>R6</f>
        <v>43563</v>
      </c>
      <c r="S5" s="155"/>
      <c r="T5" s="155"/>
      <c r="U5" s="155"/>
      <c r="V5" s="155"/>
      <c r="W5" s="155"/>
      <c r="X5" s="156"/>
      <c r="Y5" s="154">
        <f>Y6</f>
        <v>43570</v>
      </c>
      <c r="Z5" s="155"/>
      <c r="AA5" s="155"/>
      <c r="AB5" s="155"/>
      <c r="AC5" s="155"/>
      <c r="AD5" s="155"/>
      <c r="AE5" s="156"/>
      <c r="AF5" s="154">
        <f>AF6</f>
        <v>43577</v>
      </c>
      <c r="AG5" s="155"/>
      <c r="AH5" s="155"/>
      <c r="AI5" s="155"/>
      <c r="AJ5" s="155"/>
      <c r="AK5" s="155"/>
      <c r="AL5" s="156"/>
      <c r="AM5" s="154">
        <f>AM6</f>
        <v>43584</v>
      </c>
      <c r="AN5" s="155"/>
      <c r="AO5" s="155"/>
      <c r="AP5" s="155"/>
      <c r="AQ5" s="155"/>
      <c r="AR5" s="155"/>
      <c r="AS5" s="156"/>
      <c r="AT5" s="154">
        <f>AT6</f>
        <v>43591</v>
      </c>
      <c r="AU5" s="155"/>
      <c r="AV5" s="155"/>
      <c r="AW5" s="155"/>
      <c r="AX5" s="155"/>
      <c r="AY5" s="155"/>
      <c r="AZ5" s="156"/>
      <c r="BA5" s="154">
        <f>BA6</f>
        <v>43598</v>
      </c>
      <c r="BB5" s="155"/>
      <c r="BC5" s="155"/>
      <c r="BD5" s="155"/>
      <c r="BE5" s="155"/>
      <c r="BF5" s="155"/>
      <c r="BG5" s="156"/>
      <c r="BH5" s="154">
        <f>BH6</f>
        <v>43605</v>
      </c>
      <c r="BI5" s="155"/>
      <c r="BJ5" s="155"/>
      <c r="BK5" s="155"/>
      <c r="BL5" s="155"/>
      <c r="BM5" s="155"/>
      <c r="BN5" s="156"/>
    </row>
    <row r="6" spans="1:66" x14ac:dyDescent="0.2">
      <c r="A6" s="49"/>
      <c r="B6" s="50"/>
      <c r="C6" s="50"/>
      <c r="D6" s="51"/>
      <c r="E6" s="50"/>
      <c r="F6" s="50"/>
      <c r="G6" s="50"/>
      <c r="H6" s="50"/>
      <c r="I6" s="50"/>
      <c r="J6" s="50"/>
      <c r="K6" s="83">
        <f>C4-WEEKDAY(C4,1)+2+7*(H4-1)</f>
        <v>43556</v>
      </c>
      <c r="L6" s="75">
        <f t="shared" ref="L6:AQ6" si="0">K6+1</f>
        <v>43557</v>
      </c>
      <c r="M6" s="75">
        <f t="shared" si="0"/>
        <v>43558</v>
      </c>
      <c r="N6" s="75">
        <f t="shared" si="0"/>
        <v>43559</v>
      </c>
      <c r="O6" s="75">
        <f t="shared" si="0"/>
        <v>43560</v>
      </c>
      <c r="P6" s="75">
        <f t="shared" si="0"/>
        <v>43561</v>
      </c>
      <c r="Q6" s="84">
        <f t="shared" si="0"/>
        <v>43562</v>
      </c>
      <c r="R6" s="83">
        <f t="shared" si="0"/>
        <v>43563</v>
      </c>
      <c r="S6" s="75">
        <f t="shared" si="0"/>
        <v>43564</v>
      </c>
      <c r="T6" s="75">
        <f t="shared" si="0"/>
        <v>43565</v>
      </c>
      <c r="U6" s="75">
        <f t="shared" si="0"/>
        <v>43566</v>
      </c>
      <c r="V6" s="75">
        <f t="shared" si="0"/>
        <v>43567</v>
      </c>
      <c r="W6" s="75">
        <f t="shared" si="0"/>
        <v>43568</v>
      </c>
      <c r="X6" s="84">
        <f t="shared" si="0"/>
        <v>43569</v>
      </c>
      <c r="Y6" s="83">
        <f t="shared" si="0"/>
        <v>43570</v>
      </c>
      <c r="Z6" s="75">
        <f t="shared" si="0"/>
        <v>43571</v>
      </c>
      <c r="AA6" s="75">
        <f t="shared" si="0"/>
        <v>43572</v>
      </c>
      <c r="AB6" s="75">
        <f t="shared" si="0"/>
        <v>43573</v>
      </c>
      <c r="AC6" s="75">
        <f t="shared" si="0"/>
        <v>43574</v>
      </c>
      <c r="AD6" s="75">
        <f t="shared" si="0"/>
        <v>43575</v>
      </c>
      <c r="AE6" s="84">
        <f t="shared" si="0"/>
        <v>43576</v>
      </c>
      <c r="AF6" s="83">
        <f t="shared" si="0"/>
        <v>43577</v>
      </c>
      <c r="AG6" s="75">
        <f t="shared" si="0"/>
        <v>43578</v>
      </c>
      <c r="AH6" s="75">
        <f t="shared" si="0"/>
        <v>43579</v>
      </c>
      <c r="AI6" s="75">
        <f t="shared" si="0"/>
        <v>43580</v>
      </c>
      <c r="AJ6" s="75">
        <f t="shared" si="0"/>
        <v>43581</v>
      </c>
      <c r="AK6" s="75">
        <f t="shared" si="0"/>
        <v>43582</v>
      </c>
      <c r="AL6" s="84">
        <f t="shared" si="0"/>
        <v>43583</v>
      </c>
      <c r="AM6" s="83">
        <f t="shared" si="0"/>
        <v>43584</v>
      </c>
      <c r="AN6" s="75">
        <f t="shared" si="0"/>
        <v>43585</v>
      </c>
      <c r="AO6" s="75">
        <f t="shared" si="0"/>
        <v>43586</v>
      </c>
      <c r="AP6" s="75">
        <f t="shared" si="0"/>
        <v>43587</v>
      </c>
      <c r="AQ6" s="75">
        <f t="shared" si="0"/>
        <v>43588</v>
      </c>
      <c r="AR6" s="75">
        <f t="shared" ref="AR6:BN6" si="1">AQ6+1</f>
        <v>43589</v>
      </c>
      <c r="AS6" s="84">
        <f t="shared" si="1"/>
        <v>43590</v>
      </c>
      <c r="AT6" s="83">
        <f t="shared" si="1"/>
        <v>43591</v>
      </c>
      <c r="AU6" s="75">
        <f t="shared" si="1"/>
        <v>43592</v>
      </c>
      <c r="AV6" s="75">
        <f t="shared" si="1"/>
        <v>43593</v>
      </c>
      <c r="AW6" s="75">
        <f t="shared" si="1"/>
        <v>43594</v>
      </c>
      <c r="AX6" s="75">
        <f t="shared" si="1"/>
        <v>43595</v>
      </c>
      <c r="AY6" s="75">
        <f t="shared" si="1"/>
        <v>43596</v>
      </c>
      <c r="AZ6" s="84">
        <f t="shared" si="1"/>
        <v>43597</v>
      </c>
      <c r="BA6" s="83">
        <f t="shared" si="1"/>
        <v>43598</v>
      </c>
      <c r="BB6" s="75">
        <f t="shared" si="1"/>
        <v>43599</v>
      </c>
      <c r="BC6" s="75">
        <f t="shared" si="1"/>
        <v>43600</v>
      </c>
      <c r="BD6" s="75">
        <f t="shared" si="1"/>
        <v>43601</v>
      </c>
      <c r="BE6" s="75">
        <f t="shared" si="1"/>
        <v>43602</v>
      </c>
      <c r="BF6" s="75">
        <f t="shared" si="1"/>
        <v>43603</v>
      </c>
      <c r="BG6" s="84">
        <f t="shared" si="1"/>
        <v>43604</v>
      </c>
      <c r="BH6" s="83">
        <f t="shared" si="1"/>
        <v>43605</v>
      </c>
      <c r="BI6" s="75">
        <f t="shared" si="1"/>
        <v>43606</v>
      </c>
      <c r="BJ6" s="75">
        <f t="shared" si="1"/>
        <v>43607</v>
      </c>
      <c r="BK6" s="75">
        <f t="shared" si="1"/>
        <v>43608</v>
      </c>
      <c r="BL6" s="75">
        <f t="shared" si="1"/>
        <v>43609</v>
      </c>
      <c r="BM6" s="75">
        <f t="shared" si="1"/>
        <v>43610</v>
      </c>
      <c r="BN6" s="84">
        <f t="shared" si="1"/>
        <v>43611</v>
      </c>
    </row>
    <row r="7" spans="1:66" s="107" customFormat="1" ht="24.75" thickBot="1" x14ac:dyDescent="0.25">
      <c r="A7" s="99" t="s">
        <v>0</v>
      </c>
      <c r="B7" s="100" t="s">
        <v>65</v>
      </c>
      <c r="C7" s="101" t="s">
        <v>66</v>
      </c>
      <c r="D7" s="102" t="s">
        <v>72</v>
      </c>
      <c r="E7" s="103" t="s">
        <v>67</v>
      </c>
      <c r="F7" s="103" t="s">
        <v>68</v>
      </c>
      <c r="G7" s="101" t="s">
        <v>69</v>
      </c>
      <c r="H7" s="101" t="s">
        <v>70</v>
      </c>
      <c r="I7" s="101" t="s">
        <v>71</v>
      </c>
      <c r="J7" s="101"/>
      <c r="K7" s="104" t="str">
        <f t="shared" ref="K7:AP7" si="2">CHOOSE(WEEKDAY(K6,1),"S","M","T","W","T","F","S")</f>
        <v>M</v>
      </c>
      <c r="L7" s="105" t="str">
        <f t="shared" si="2"/>
        <v>T</v>
      </c>
      <c r="M7" s="105" t="str">
        <f t="shared" si="2"/>
        <v>W</v>
      </c>
      <c r="N7" s="105" t="str">
        <f t="shared" si="2"/>
        <v>T</v>
      </c>
      <c r="O7" s="105" t="str">
        <f t="shared" si="2"/>
        <v>F</v>
      </c>
      <c r="P7" s="105" t="str">
        <f t="shared" si="2"/>
        <v>S</v>
      </c>
      <c r="Q7" s="106" t="str">
        <f t="shared" si="2"/>
        <v>S</v>
      </c>
      <c r="R7" s="104" t="str">
        <f t="shared" si="2"/>
        <v>M</v>
      </c>
      <c r="S7" s="105" t="str">
        <f t="shared" si="2"/>
        <v>T</v>
      </c>
      <c r="T7" s="105" t="str">
        <f t="shared" si="2"/>
        <v>W</v>
      </c>
      <c r="U7" s="105" t="str">
        <f t="shared" si="2"/>
        <v>T</v>
      </c>
      <c r="V7" s="105" t="str">
        <f t="shared" si="2"/>
        <v>F</v>
      </c>
      <c r="W7" s="105" t="str">
        <f t="shared" si="2"/>
        <v>S</v>
      </c>
      <c r="X7" s="106" t="str">
        <f t="shared" si="2"/>
        <v>S</v>
      </c>
      <c r="Y7" s="104" t="str">
        <f t="shared" si="2"/>
        <v>M</v>
      </c>
      <c r="Z7" s="105" t="str">
        <f t="shared" si="2"/>
        <v>T</v>
      </c>
      <c r="AA7" s="105" t="str">
        <f t="shared" si="2"/>
        <v>W</v>
      </c>
      <c r="AB7" s="105" t="str">
        <f t="shared" si="2"/>
        <v>T</v>
      </c>
      <c r="AC7" s="105" t="str">
        <f t="shared" si="2"/>
        <v>F</v>
      </c>
      <c r="AD7" s="105" t="str">
        <f t="shared" si="2"/>
        <v>S</v>
      </c>
      <c r="AE7" s="106" t="str">
        <f t="shared" si="2"/>
        <v>S</v>
      </c>
      <c r="AF7" s="104" t="str">
        <f t="shared" si="2"/>
        <v>M</v>
      </c>
      <c r="AG7" s="105" t="str">
        <f t="shared" si="2"/>
        <v>T</v>
      </c>
      <c r="AH7" s="105" t="str">
        <f t="shared" si="2"/>
        <v>W</v>
      </c>
      <c r="AI7" s="105" t="str">
        <f t="shared" si="2"/>
        <v>T</v>
      </c>
      <c r="AJ7" s="105" t="str">
        <f t="shared" si="2"/>
        <v>F</v>
      </c>
      <c r="AK7" s="105" t="str">
        <f t="shared" si="2"/>
        <v>S</v>
      </c>
      <c r="AL7" s="106" t="str">
        <f t="shared" si="2"/>
        <v>S</v>
      </c>
      <c r="AM7" s="104" t="str">
        <f t="shared" si="2"/>
        <v>M</v>
      </c>
      <c r="AN7" s="105" t="str">
        <f t="shared" si="2"/>
        <v>T</v>
      </c>
      <c r="AO7" s="105" t="str">
        <f t="shared" si="2"/>
        <v>W</v>
      </c>
      <c r="AP7" s="105" t="str">
        <f t="shared" si="2"/>
        <v>T</v>
      </c>
      <c r="AQ7" s="105" t="str">
        <f t="shared" ref="AQ7:BN7" si="3">CHOOSE(WEEKDAY(AQ6,1),"S","M","T","W","T","F","S")</f>
        <v>F</v>
      </c>
      <c r="AR7" s="105" t="str">
        <f t="shared" si="3"/>
        <v>S</v>
      </c>
      <c r="AS7" s="106" t="str">
        <f t="shared" si="3"/>
        <v>S</v>
      </c>
      <c r="AT7" s="104" t="str">
        <f t="shared" si="3"/>
        <v>M</v>
      </c>
      <c r="AU7" s="105" t="str">
        <f t="shared" si="3"/>
        <v>T</v>
      </c>
      <c r="AV7" s="105" t="str">
        <f t="shared" si="3"/>
        <v>W</v>
      </c>
      <c r="AW7" s="105" t="str">
        <f t="shared" si="3"/>
        <v>T</v>
      </c>
      <c r="AX7" s="105" t="str">
        <f t="shared" si="3"/>
        <v>F</v>
      </c>
      <c r="AY7" s="105" t="str">
        <f t="shared" si="3"/>
        <v>S</v>
      </c>
      <c r="AZ7" s="106" t="str">
        <f t="shared" si="3"/>
        <v>S</v>
      </c>
      <c r="BA7" s="104" t="str">
        <f t="shared" si="3"/>
        <v>M</v>
      </c>
      <c r="BB7" s="105" t="str">
        <f t="shared" si="3"/>
        <v>T</v>
      </c>
      <c r="BC7" s="105" t="str">
        <f t="shared" si="3"/>
        <v>W</v>
      </c>
      <c r="BD7" s="105" t="str">
        <f t="shared" si="3"/>
        <v>T</v>
      </c>
      <c r="BE7" s="105" t="str">
        <f t="shared" si="3"/>
        <v>F</v>
      </c>
      <c r="BF7" s="105" t="str">
        <f t="shared" si="3"/>
        <v>S</v>
      </c>
      <c r="BG7" s="106" t="str">
        <f t="shared" si="3"/>
        <v>S</v>
      </c>
      <c r="BH7" s="104" t="str">
        <f t="shared" si="3"/>
        <v>M</v>
      </c>
      <c r="BI7" s="105" t="str">
        <f t="shared" si="3"/>
        <v>T</v>
      </c>
      <c r="BJ7" s="105" t="str">
        <f t="shared" si="3"/>
        <v>W</v>
      </c>
      <c r="BK7" s="105" t="str">
        <f t="shared" si="3"/>
        <v>T</v>
      </c>
      <c r="BL7" s="105" t="str">
        <f t="shared" si="3"/>
        <v>F</v>
      </c>
      <c r="BM7" s="105" t="str">
        <f t="shared" si="3"/>
        <v>S</v>
      </c>
      <c r="BN7" s="106" t="str">
        <f t="shared" si="3"/>
        <v>S</v>
      </c>
    </row>
    <row r="8" spans="1:66" s="62" customFormat="1" ht="18" x14ac:dyDescent="0.2">
      <c r="A8" s="110" t="str">
        <f>IF(ISERROR(VALUE(SUBSTITUTE(prevWBS,".",""))),"1",IF(ISERROR(FIND("`",SUBSTITUTE(prevWBS,".","`",1))),TEXT(VALUE(prevWBS)+1,"#"),TEXT(VALUE(LEFT(prevWBS,FIND("`",SUBSTITUTE(prevWBS,".","`",1))-1))+1,"#")))</f>
        <v>1</v>
      </c>
      <c r="B8" s="111" t="s">
        <v>141</v>
      </c>
      <c r="C8" s="70"/>
      <c r="D8" s="71"/>
      <c r="E8" s="146">
        <f>C4</f>
        <v>43562</v>
      </c>
      <c r="F8" s="145">
        <f t="shared" ref="F8" si="4">IF(ISBLANK(E8)," - ",IF(G8=0,E8,E8+G8-1))</f>
        <v>43562</v>
      </c>
      <c r="G8" s="55">
        <v>1</v>
      </c>
      <c r="H8" s="56">
        <v>1</v>
      </c>
      <c r="I8" s="72">
        <f>IF(OR(F8=0,E8=0)," - ",NETWORKDAYS(E8,F8))</f>
        <v>0</v>
      </c>
      <c r="J8" s="88"/>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row>
    <row r="9" spans="1:66" s="53" customFormat="1" ht="18" x14ac:dyDescent="0.2">
      <c r="A9" s="76" t="str">
        <f>IF(ISERROR(VALUE(SUBSTITUTE(prevWBS,".",""))),"1",IF(ISERROR(FIND("`",SUBSTITUTE(prevWBS,".","`",1))),TEXT(VALUE(prevWBS)+1,"#"),TEXT(VALUE(LEFT(prevWBS,FIND("`",SUBSTITUTE(prevWBS,".","`",1))-1))+1,"#")))</f>
        <v>2</v>
      </c>
      <c r="B9" s="77" t="s">
        <v>139</v>
      </c>
      <c r="C9" s="78" t="s">
        <v>137</v>
      </c>
      <c r="D9" s="79"/>
      <c r="E9" s="146">
        <f>F8+1</f>
        <v>43563</v>
      </c>
      <c r="F9" s="143">
        <f>IF(ISBLANK(E9)," - ",IF(G9=0,E9,E9+G9-1))</f>
        <v>43565</v>
      </c>
      <c r="G9" s="80">
        <v>3</v>
      </c>
      <c r="H9" s="81">
        <v>0.5</v>
      </c>
      <c r="I9" s="82">
        <f t="shared" ref="I9:I32" si="5">IF(OR(F9=0,E9=0)," - ",NETWORKDAYS(E9,F9))</f>
        <v>3</v>
      </c>
      <c r="J9" s="85"/>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row>
    <row r="10" spans="1:66" s="62" customFormat="1" ht="18" x14ac:dyDescent="0.2">
      <c r="A1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0" s="147" t="s">
        <v>142</v>
      </c>
      <c r="C10" s="73"/>
      <c r="D10" s="71"/>
      <c r="E10" s="144">
        <f>E9</f>
        <v>43563</v>
      </c>
      <c r="F10" s="145">
        <f t="shared" ref="F10:F14" si="6">IF(ISBLANK(E10)," - ",IF(G10=0,E10,E10+G10-1))</f>
        <v>43563</v>
      </c>
      <c r="G10" s="55">
        <v>1</v>
      </c>
      <c r="H10" s="56">
        <v>1</v>
      </c>
      <c r="I10" s="72">
        <f t="shared" si="5"/>
        <v>1</v>
      </c>
      <c r="J10" s="88"/>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row>
    <row r="11" spans="1:66" s="62" customFormat="1" ht="18" x14ac:dyDescent="0.2">
      <c r="A11"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1" s="147" t="s">
        <v>143</v>
      </c>
      <c r="C11" s="73"/>
      <c r="D11" s="71"/>
      <c r="E11" s="144"/>
      <c r="F11" s="145" t="str">
        <f t="shared" si="6"/>
        <v xml:space="preserve"> - </v>
      </c>
      <c r="G11" s="55"/>
      <c r="H11" s="56">
        <v>0.5</v>
      </c>
      <c r="I11" s="72" t="str">
        <f t="shared" si="5"/>
        <v xml:space="preserve"> - </v>
      </c>
      <c r="J11" s="88"/>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row>
    <row r="12" spans="1:66" s="62" customFormat="1" ht="18" x14ac:dyDescent="0.2">
      <c r="A12"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2" s="161" t="s">
        <v>153</v>
      </c>
      <c r="C12" s="73"/>
      <c r="D12" s="71"/>
      <c r="E12" s="144"/>
      <c r="F12" s="145" t="str">
        <f t="shared" si="6"/>
        <v xml:space="preserve"> - </v>
      </c>
      <c r="G12" s="55"/>
      <c r="H12" s="56">
        <v>1</v>
      </c>
      <c r="I12" s="72" t="str">
        <f t="shared" si="5"/>
        <v xml:space="preserve"> - </v>
      </c>
      <c r="J12" s="88"/>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row>
    <row r="13" spans="1:66" s="62" customFormat="1" ht="18" x14ac:dyDescent="0.2">
      <c r="A13"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3" s="161" t="s">
        <v>154</v>
      </c>
      <c r="C13" s="73"/>
      <c r="D13" s="71"/>
      <c r="E13" s="144"/>
      <c r="F13" s="145" t="str">
        <f t="shared" si="6"/>
        <v xml:space="preserve"> - </v>
      </c>
      <c r="G13" s="55"/>
      <c r="H13" s="56"/>
      <c r="I13" s="72" t="str">
        <f t="shared" si="5"/>
        <v xml:space="preserve"> - </v>
      </c>
      <c r="J13" s="88"/>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row>
    <row r="14" spans="1:66" s="62" customFormat="1" ht="18" x14ac:dyDescent="0.2">
      <c r="A1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4" s="147" t="s">
        <v>144</v>
      </c>
      <c r="C14" s="73"/>
      <c r="D14" s="71"/>
      <c r="E14" s="144"/>
      <c r="F14" s="145" t="str">
        <f t="shared" si="6"/>
        <v xml:space="preserve"> - </v>
      </c>
      <c r="G14" s="55"/>
      <c r="H14" s="56"/>
      <c r="I14" s="72" t="str">
        <f t="shared" si="5"/>
        <v xml:space="preserve"> - </v>
      </c>
      <c r="J14" s="88"/>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row>
    <row r="15" spans="1:66" s="62" customFormat="1" ht="18" x14ac:dyDescent="0.2">
      <c r="A15" s="110" t="str">
        <f>IF(ISERROR(VALUE(SUBSTITUTE(prevWBS,".",""))),"1",IF(ISERROR(FIND("`",SUBSTITUTE(prevWBS,".","`",1))),TEXT(VALUE(prevWBS)+1,"#"),TEXT(VALUE(LEFT(prevWBS,FIND("`",SUBSTITUTE(prevWBS,".","`",1))-1))+1,"#")))</f>
        <v>3</v>
      </c>
      <c r="B15" s="111" t="s">
        <v>138</v>
      </c>
      <c r="C15" s="70" t="s">
        <v>137</v>
      </c>
      <c r="D15" s="71"/>
      <c r="E15" s="146">
        <f>F9+1</f>
        <v>43566</v>
      </c>
      <c r="F15" s="143">
        <f>IF(ISBLANK(E15)," - ",IF(G15=0,E15,E15+G15-1))</f>
        <v>43567</v>
      </c>
      <c r="G15" s="55">
        <v>2</v>
      </c>
      <c r="H15" s="56">
        <v>0.6</v>
      </c>
      <c r="I15" s="72">
        <f>IF(OR(F15=0,E15=0)," - ",NETWORKDAYS(E15,F15))</f>
        <v>2</v>
      </c>
      <c r="J15" s="88"/>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row>
    <row r="16" spans="1:66" s="62" customFormat="1" ht="18" x14ac:dyDescent="0.2">
      <c r="A1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 s="147" t="s">
        <v>142</v>
      </c>
      <c r="C16" s="73"/>
      <c r="D16" s="71"/>
      <c r="E16" s="144">
        <f>E15</f>
        <v>43566</v>
      </c>
      <c r="F16" s="145">
        <f t="shared" ref="F16:F30" si="7">IF(ISBLANK(E16)," - ",IF(G16=0,E16,E16+G16-1))</f>
        <v>43566</v>
      </c>
      <c r="G16" s="55">
        <v>1</v>
      </c>
      <c r="H16" s="56">
        <v>1</v>
      </c>
      <c r="I16" s="72">
        <f t="shared" ref="I16:I30" si="8">IF(OR(F16=0,E16=0)," - ",NETWORKDAYS(E16,F16))</f>
        <v>1</v>
      </c>
      <c r="J16" s="88"/>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row>
    <row r="17" spans="1:66" s="62" customFormat="1" ht="18" x14ac:dyDescent="0.2">
      <c r="A17" s="54" t="str">
        <f t="shared" ref="A17:A23" si="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17" s="161" t="s">
        <v>146</v>
      </c>
      <c r="C17" s="73"/>
      <c r="D17" s="71"/>
      <c r="E17" s="146"/>
      <c r="F17" s="145" t="str">
        <f t="shared" si="7"/>
        <v xml:space="preserve"> - </v>
      </c>
      <c r="G17" s="55"/>
      <c r="H17" s="56">
        <v>1</v>
      </c>
      <c r="I17" s="72" t="str">
        <f t="shared" si="8"/>
        <v xml:space="preserve"> - </v>
      </c>
      <c r="J17" s="88"/>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row>
    <row r="18" spans="1:66" s="62" customFormat="1" ht="18" x14ac:dyDescent="0.2">
      <c r="A18" s="54" t="str">
        <f t="shared" si="9"/>
        <v>3.1.2</v>
      </c>
      <c r="B18" s="161" t="s">
        <v>145</v>
      </c>
      <c r="C18" s="73"/>
      <c r="D18" s="71"/>
      <c r="E18" s="146"/>
      <c r="F18" s="145" t="str">
        <f t="shared" si="7"/>
        <v xml:space="preserve"> - </v>
      </c>
      <c r="G18" s="55"/>
      <c r="H18" s="56">
        <v>1</v>
      </c>
      <c r="I18" s="72" t="str">
        <f t="shared" si="8"/>
        <v xml:space="preserve"> - </v>
      </c>
      <c r="J18" s="88"/>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row>
    <row r="19" spans="1:66" s="62" customFormat="1" ht="18" x14ac:dyDescent="0.2">
      <c r="A19" s="54" t="str">
        <f t="shared" si="9"/>
        <v>3.1.3</v>
      </c>
      <c r="B19" s="161" t="s">
        <v>147</v>
      </c>
      <c r="C19" s="73"/>
      <c r="D19" s="71"/>
      <c r="E19" s="146"/>
      <c r="F19" s="145" t="str">
        <f t="shared" si="7"/>
        <v xml:space="preserve"> - </v>
      </c>
      <c r="G19" s="55"/>
      <c r="H19" s="56">
        <v>1</v>
      </c>
      <c r="I19" s="72" t="str">
        <f t="shared" si="8"/>
        <v xml:space="preserve"> - </v>
      </c>
      <c r="J19" s="88"/>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row>
    <row r="20" spans="1:66" s="62" customFormat="1" ht="18" x14ac:dyDescent="0.2">
      <c r="A20" s="54" t="str">
        <f t="shared" si="9"/>
        <v>3.1.4</v>
      </c>
      <c r="B20" s="161" t="s">
        <v>148</v>
      </c>
      <c r="C20" s="73"/>
      <c r="D20" s="71"/>
      <c r="E20" s="146"/>
      <c r="F20" s="145" t="str">
        <f t="shared" si="7"/>
        <v xml:space="preserve"> - </v>
      </c>
      <c r="G20" s="55"/>
      <c r="H20" s="56">
        <v>1</v>
      </c>
      <c r="I20" s="72" t="str">
        <f t="shared" si="8"/>
        <v xml:space="preserve"> - </v>
      </c>
      <c r="J20" s="88"/>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row>
    <row r="21" spans="1:66" s="62" customFormat="1" ht="18" x14ac:dyDescent="0.2">
      <c r="A21" s="54" t="str">
        <f t="shared" si="9"/>
        <v>3.1.5</v>
      </c>
      <c r="B21" s="161" t="s">
        <v>149</v>
      </c>
      <c r="C21" s="73"/>
      <c r="D21" s="71"/>
      <c r="E21" s="146"/>
      <c r="F21" s="145" t="str">
        <f t="shared" si="7"/>
        <v xml:space="preserve"> - </v>
      </c>
      <c r="G21" s="55"/>
      <c r="H21" s="56">
        <v>1</v>
      </c>
      <c r="I21" s="72" t="str">
        <f t="shared" si="8"/>
        <v xml:space="preserve"> - </v>
      </c>
      <c r="J21" s="88"/>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row>
    <row r="22" spans="1:66" s="62" customFormat="1" ht="18" x14ac:dyDescent="0.2">
      <c r="A22" s="54" t="str">
        <f t="shared" si="9"/>
        <v>3.1.6</v>
      </c>
      <c r="B22" s="161" t="s">
        <v>150</v>
      </c>
      <c r="C22" s="73"/>
      <c r="D22" s="71"/>
      <c r="E22" s="146"/>
      <c r="F22" s="145" t="str">
        <f t="shared" si="7"/>
        <v xml:space="preserve"> - </v>
      </c>
      <c r="G22" s="55"/>
      <c r="H22" s="56">
        <v>1</v>
      </c>
      <c r="I22" s="72" t="str">
        <f t="shared" si="8"/>
        <v xml:space="preserve"> - </v>
      </c>
      <c r="J22" s="88"/>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row>
    <row r="23" spans="1:66" s="62" customFormat="1" ht="18" x14ac:dyDescent="0.2">
      <c r="A23" s="54" t="str">
        <f t="shared" si="9"/>
        <v>3.1.7</v>
      </c>
      <c r="B23" s="161" t="s">
        <v>151</v>
      </c>
      <c r="C23" s="73"/>
      <c r="D23" s="71"/>
      <c r="E23" s="146"/>
      <c r="F23" s="145" t="str">
        <f t="shared" si="7"/>
        <v xml:space="preserve"> - </v>
      </c>
      <c r="G23" s="55"/>
      <c r="H23" s="56">
        <v>1</v>
      </c>
      <c r="I23" s="72" t="str">
        <f t="shared" si="8"/>
        <v xml:space="preserve"> - </v>
      </c>
      <c r="J23" s="88"/>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row>
    <row r="24" spans="1:66" s="62" customFormat="1" ht="18" x14ac:dyDescent="0.2">
      <c r="A2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47" t="s">
        <v>152</v>
      </c>
      <c r="C24" s="73"/>
      <c r="D24" s="71"/>
      <c r="E24" s="144">
        <f>F16+1</f>
        <v>43567</v>
      </c>
      <c r="F24" s="145">
        <f t="shared" si="7"/>
        <v>43567</v>
      </c>
      <c r="G24" s="55">
        <v>1</v>
      </c>
      <c r="H24" s="56">
        <v>1</v>
      </c>
      <c r="I24" s="72">
        <f t="shared" si="8"/>
        <v>1</v>
      </c>
      <c r="J24" s="88"/>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row>
    <row r="25" spans="1:66" s="62" customFormat="1" ht="18" x14ac:dyDescent="0.2">
      <c r="A25"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47" t="s">
        <v>144</v>
      </c>
      <c r="C25" s="73"/>
      <c r="D25" s="71"/>
      <c r="E25" s="144">
        <f>F24+1</f>
        <v>43568</v>
      </c>
      <c r="F25" s="145">
        <f t="shared" si="7"/>
        <v>43568</v>
      </c>
      <c r="G25" s="55">
        <v>1</v>
      </c>
      <c r="H25" s="56">
        <v>1</v>
      </c>
      <c r="I25" s="72">
        <f t="shared" si="8"/>
        <v>0</v>
      </c>
      <c r="J25" s="88"/>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row>
    <row r="26" spans="1:66" s="62" customFormat="1" ht="18" x14ac:dyDescent="0.2">
      <c r="A2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58" t="s">
        <v>155</v>
      </c>
      <c r="C26" s="73"/>
      <c r="D26" s="71"/>
      <c r="E26" s="144"/>
      <c r="F26" s="145" t="str">
        <f t="shared" si="7"/>
        <v xml:space="preserve"> - </v>
      </c>
      <c r="G26" s="55"/>
      <c r="H26" s="56">
        <v>1</v>
      </c>
      <c r="I26" s="72" t="str">
        <f t="shared" si="8"/>
        <v xml:space="preserve"> - </v>
      </c>
      <c r="J26" s="88"/>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row>
    <row r="27" spans="1:66" s="62" customFormat="1" ht="18" x14ac:dyDescent="0.2">
      <c r="A27"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27" s="159" t="s">
        <v>157</v>
      </c>
      <c r="C27" s="73"/>
      <c r="D27" s="71"/>
      <c r="E27" s="144"/>
      <c r="F27" s="145" t="str">
        <f t="shared" si="7"/>
        <v xml:space="preserve"> - </v>
      </c>
      <c r="G27" s="55"/>
      <c r="H27" s="56">
        <v>1</v>
      </c>
      <c r="I27" s="72" t="str">
        <f t="shared" si="8"/>
        <v xml:space="preserve"> - </v>
      </c>
      <c r="J27" s="88"/>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row>
    <row r="28" spans="1:66" s="62" customFormat="1" ht="18" x14ac:dyDescent="0.2">
      <c r="A28"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28" s="159" t="s">
        <v>156</v>
      </c>
      <c r="C28" s="73"/>
      <c r="D28" s="71"/>
      <c r="E28" s="144"/>
      <c r="F28" s="145" t="str">
        <f t="shared" si="7"/>
        <v xml:space="preserve"> - </v>
      </c>
      <c r="G28" s="55"/>
      <c r="H28" s="56">
        <v>1</v>
      </c>
      <c r="I28" s="72" t="str">
        <f t="shared" si="8"/>
        <v xml:space="preserve"> - </v>
      </c>
      <c r="J28" s="88"/>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row>
    <row r="29" spans="1:66" s="62" customFormat="1" ht="18" x14ac:dyDescent="0.2">
      <c r="A29" s="5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3.4.2.1</v>
      </c>
      <c r="B29" s="160" t="s">
        <v>158</v>
      </c>
      <c r="C29" s="73"/>
      <c r="D29" s="71"/>
      <c r="E29" s="144"/>
      <c r="F29" s="145" t="str">
        <f t="shared" si="7"/>
        <v xml:space="preserve"> - </v>
      </c>
      <c r="G29" s="55"/>
      <c r="H29" s="56">
        <v>1</v>
      </c>
      <c r="I29" s="72" t="str">
        <f t="shared" si="8"/>
        <v xml:space="preserve"> - </v>
      </c>
      <c r="J29" s="88"/>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row>
    <row r="30" spans="1:66" s="62" customFormat="1" ht="18" x14ac:dyDescent="0.2">
      <c r="A30" s="5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3.4.2.2</v>
      </c>
      <c r="B30" s="160" t="s">
        <v>159</v>
      </c>
      <c r="C30" s="73"/>
      <c r="D30" s="71"/>
      <c r="E30" s="144"/>
      <c r="F30" s="145" t="str">
        <f t="shared" si="7"/>
        <v xml:space="preserve"> - </v>
      </c>
      <c r="G30" s="55"/>
      <c r="H30" s="56">
        <v>1</v>
      </c>
      <c r="I30" s="72" t="str">
        <f t="shared" si="8"/>
        <v xml:space="preserve"> - </v>
      </c>
      <c r="J30" s="88"/>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row>
    <row r="31" spans="1:66" s="62" customFormat="1" ht="18" x14ac:dyDescent="0.2">
      <c r="A31" s="110"/>
      <c r="B31" s="111"/>
      <c r="C31" s="70"/>
      <c r="D31" s="71"/>
      <c r="E31" s="144"/>
      <c r="F31" s="145"/>
      <c r="G31" s="55"/>
      <c r="H31" s="56"/>
      <c r="I31" s="72"/>
      <c r="J31" s="88"/>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row>
    <row r="32" spans="1:66" s="62" customFormat="1" ht="18" x14ac:dyDescent="0.2">
      <c r="A32" s="54"/>
      <c r="B32" s="57"/>
      <c r="C32" s="57"/>
      <c r="D32" s="58"/>
      <c r="E32" s="89"/>
      <c r="F32" s="89"/>
      <c r="G32" s="59"/>
      <c r="H32" s="60"/>
      <c r="I32" s="61" t="str">
        <f t="shared" si="5"/>
        <v xml:space="preserve"> - </v>
      </c>
      <c r="J32" s="86"/>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row>
    <row r="33" spans="1:66" s="67" customFormat="1" ht="18" x14ac:dyDescent="0.2">
      <c r="A33" s="63" t="s">
        <v>1</v>
      </c>
      <c r="B33" s="64"/>
      <c r="C33" s="65"/>
      <c r="D33" s="65"/>
      <c r="E33" s="90"/>
      <c r="F33" s="90"/>
      <c r="G33" s="66"/>
      <c r="H33" s="66"/>
      <c r="I33" s="66"/>
      <c r="J33" s="87"/>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row>
    <row r="34" spans="1:66" s="62" customFormat="1" ht="18" x14ac:dyDescent="0.2">
      <c r="A34" s="68" t="s">
        <v>37</v>
      </c>
      <c r="B34" s="69"/>
      <c r="C34" s="69"/>
      <c r="D34" s="69"/>
      <c r="E34" s="91"/>
      <c r="F34" s="91"/>
      <c r="G34" s="69"/>
      <c r="H34" s="69"/>
      <c r="I34" s="69"/>
      <c r="J34" s="87"/>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row>
    <row r="35" spans="1:66" s="62" customFormat="1" ht="18" x14ac:dyDescent="0.2">
      <c r="A35" s="110" t="str">
        <f>IF(ISERROR(VALUE(SUBSTITUTE(prevWBS,".",""))),"1",IF(ISERROR(FIND("`",SUBSTITUTE(prevWBS,".","`",1))),TEXT(VALUE(prevWBS)+1,"#"),TEXT(VALUE(LEFT(prevWBS,FIND("`",SUBSTITUTE(prevWBS,".","`",1))-1))+1,"#")))</f>
        <v>1</v>
      </c>
      <c r="B35" s="111" t="s">
        <v>76</v>
      </c>
      <c r="C35" s="70"/>
      <c r="D35" s="71"/>
      <c r="E35" s="144"/>
      <c r="F35" s="145" t="str">
        <f t="shared" ref="F35:F38" si="10">IF(ISBLANK(E35)," - ",IF(G35=0,E35,E35+G35-1))</f>
        <v xml:space="preserve"> - </v>
      </c>
      <c r="G35" s="55"/>
      <c r="H35" s="56"/>
      <c r="I35" s="72" t="str">
        <f>IF(OR(F35=0,E35=0)," - ",NETWORKDAYS(E35,F35))</f>
        <v xml:space="preserve"> - </v>
      </c>
      <c r="J35" s="88"/>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row>
    <row r="36" spans="1:66" s="62" customFormat="1" ht="18" x14ac:dyDescent="0.2">
      <c r="A3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6" s="147" t="s">
        <v>62</v>
      </c>
      <c r="C36" s="73"/>
      <c r="D36" s="71"/>
      <c r="E36" s="144"/>
      <c r="F36" s="145" t="str">
        <f t="shared" si="10"/>
        <v xml:space="preserve"> - </v>
      </c>
      <c r="G36" s="55"/>
      <c r="H36" s="56"/>
      <c r="I36" s="72" t="str">
        <f t="shared" ref="I36:I38" si="11">IF(OR(F36=0,E36=0)," - ",NETWORKDAYS(E36,F36))</f>
        <v xml:space="preserve"> - </v>
      </c>
      <c r="J36" s="88"/>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row>
    <row r="37" spans="1:66" s="62" customFormat="1" ht="18" x14ac:dyDescent="0.2">
      <c r="A37"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7" s="74" t="s">
        <v>63</v>
      </c>
      <c r="C37" s="73"/>
      <c r="D37" s="71"/>
      <c r="E37" s="144"/>
      <c r="F37" s="145" t="str">
        <f t="shared" si="10"/>
        <v xml:space="preserve"> - </v>
      </c>
      <c r="G37" s="55"/>
      <c r="H37" s="56"/>
      <c r="I37" s="72" t="str">
        <f t="shared" si="11"/>
        <v xml:space="preserve"> - </v>
      </c>
      <c r="J37" s="88"/>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row>
    <row r="38" spans="1:66" s="62" customFormat="1" ht="18" x14ac:dyDescent="0.2">
      <c r="A38" s="5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8" s="74" t="s">
        <v>64</v>
      </c>
      <c r="C38" s="73"/>
      <c r="D38" s="71"/>
      <c r="E38" s="144"/>
      <c r="F38" s="145" t="str">
        <f t="shared" si="10"/>
        <v xml:space="preserve"> - </v>
      </c>
      <c r="G38" s="55"/>
      <c r="H38" s="56"/>
      <c r="I38" s="72" t="str">
        <f t="shared" si="11"/>
        <v xml:space="preserve"> - </v>
      </c>
      <c r="J38" s="88"/>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row>
    <row r="39" spans="1:66" s="33" customFormat="1" x14ac:dyDescent="0.2">
      <c r="A39" s="30"/>
      <c r="B39" s="31"/>
      <c r="C39" s="31"/>
      <c r="D39" s="32"/>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32:H38 H9">
    <cfRule type="dataBar" priority="9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5" priority="137">
      <formula>K$6=TODAY()</formula>
    </cfRule>
  </conditionalFormatting>
  <conditionalFormatting sqref="K9:BN9 K32:BN38">
    <cfRule type="expression" dxfId="74" priority="140">
      <formula>AND($E9&lt;=K$6,ROUNDDOWN(($F9-$E9+1)*$H9,0)+$E9-1&gt;=K$6)</formula>
    </cfRule>
    <cfRule type="expression" dxfId="73" priority="141">
      <formula>AND(NOT(ISBLANK($E9)),$E9&lt;=K$6,$F9&gt;=K$6)</formula>
    </cfRule>
  </conditionalFormatting>
  <conditionalFormatting sqref="K6:BN7 K32:BN38 K9:BN9">
    <cfRule type="expression" dxfId="72" priority="100">
      <formula>K$6=TODAY()</formula>
    </cfRule>
  </conditionalFormatting>
  <conditionalFormatting sqref="H15">
    <cfRule type="dataBar" priority="89">
      <dataBar>
        <cfvo type="num" val="0"/>
        <cfvo type="num" val="1"/>
        <color theme="0" tint="-0.34998626667073579"/>
      </dataBar>
      <extLst>
        <ext xmlns:x14="http://schemas.microsoft.com/office/spreadsheetml/2009/9/main" uri="{B025F937-C7B1-47D3-B67F-A62EFF666E3E}">
          <x14:id>{07AD01F1-646A-4A0F-A874-0BFB6496601A}</x14:id>
        </ext>
      </extLst>
    </cfRule>
  </conditionalFormatting>
  <conditionalFormatting sqref="K15:BN15">
    <cfRule type="expression" dxfId="71" priority="91">
      <formula>AND($E15&lt;=K$6,ROUNDDOWN(($F15-$E15+1)*$H15,0)+$E15-1&gt;=K$6)</formula>
    </cfRule>
    <cfRule type="expression" dxfId="70" priority="92">
      <formula>AND(NOT(ISBLANK($E15)),$E15&lt;=K$6,$F15&gt;=K$6)</formula>
    </cfRule>
  </conditionalFormatting>
  <conditionalFormatting sqref="K15:BN15">
    <cfRule type="expression" dxfId="69" priority="90">
      <formula>K$6=TODAY()</formula>
    </cfRule>
  </conditionalFormatting>
  <conditionalFormatting sqref="H31">
    <cfRule type="dataBar" priority="85">
      <dataBar>
        <cfvo type="num" val="0"/>
        <cfvo type="num" val="1"/>
        <color theme="0" tint="-0.34998626667073579"/>
      </dataBar>
      <extLst>
        <ext xmlns:x14="http://schemas.microsoft.com/office/spreadsheetml/2009/9/main" uri="{B025F937-C7B1-47D3-B67F-A62EFF666E3E}">
          <x14:id>{3D3CD148-77C1-4CEF-A31E-7F0D35442A30}</x14:id>
        </ext>
      </extLst>
    </cfRule>
  </conditionalFormatting>
  <conditionalFormatting sqref="K31:BN31">
    <cfRule type="expression" dxfId="68" priority="87">
      <formula>AND($E31&lt;=K$6,ROUNDDOWN(($F31-$E31+1)*$H31,0)+$E31-1&gt;=K$6)</formula>
    </cfRule>
    <cfRule type="expression" dxfId="67" priority="88">
      <formula>AND(NOT(ISBLANK($E31)),$E31&lt;=K$6,$F31&gt;=K$6)</formula>
    </cfRule>
  </conditionalFormatting>
  <conditionalFormatting sqref="K31:BN31">
    <cfRule type="expression" dxfId="66" priority="86">
      <formula>K$6=TODAY()</formula>
    </cfRule>
  </conditionalFormatting>
  <conditionalFormatting sqref="H10">
    <cfRule type="dataBar" priority="81">
      <dataBar>
        <cfvo type="num" val="0"/>
        <cfvo type="num" val="1"/>
        <color theme="0" tint="-0.34998626667073579"/>
      </dataBar>
      <extLst>
        <ext xmlns:x14="http://schemas.microsoft.com/office/spreadsheetml/2009/9/main" uri="{B025F937-C7B1-47D3-B67F-A62EFF666E3E}">
          <x14:id>{58817D81-44C9-4F08-A393-81628B862816}</x14:id>
        </ext>
      </extLst>
    </cfRule>
  </conditionalFormatting>
  <conditionalFormatting sqref="K10:BN10">
    <cfRule type="expression" dxfId="65" priority="83">
      <formula>AND($E10&lt;=K$6,ROUNDDOWN(($F10-$E10+1)*$H10,0)+$E10-1&gt;=K$6)</formula>
    </cfRule>
    <cfRule type="expression" dxfId="64" priority="84">
      <formula>AND(NOT(ISBLANK($E10)),$E10&lt;=K$6,$F10&gt;=K$6)</formula>
    </cfRule>
  </conditionalFormatting>
  <conditionalFormatting sqref="K10:BN10">
    <cfRule type="expression" dxfId="63" priority="82">
      <formula>K$6=TODAY()</formula>
    </cfRule>
  </conditionalFormatting>
  <conditionalFormatting sqref="H11">
    <cfRule type="dataBar" priority="77">
      <dataBar>
        <cfvo type="num" val="0"/>
        <cfvo type="num" val="1"/>
        <color theme="0" tint="-0.34998626667073579"/>
      </dataBar>
      <extLst>
        <ext xmlns:x14="http://schemas.microsoft.com/office/spreadsheetml/2009/9/main" uri="{B025F937-C7B1-47D3-B67F-A62EFF666E3E}">
          <x14:id>{0ABD37D2-E79D-41AF-B92E-553EB0FB36DA}</x14:id>
        </ext>
      </extLst>
    </cfRule>
  </conditionalFormatting>
  <conditionalFormatting sqref="K11:BN11">
    <cfRule type="expression" dxfId="62" priority="79">
      <formula>AND($E11&lt;=K$6,ROUNDDOWN(($F11-$E11+1)*$H11,0)+$E11-1&gt;=K$6)</formula>
    </cfRule>
    <cfRule type="expression" dxfId="61" priority="80">
      <formula>AND(NOT(ISBLANK($E11)),$E11&lt;=K$6,$F11&gt;=K$6)</formula>
    </cfRule>
  </conditionalFormatting>
  <conditionalFormatting sqref="K11:BN11">
    <cfRule type="expression" dxfId="60" priority="78">
      <formula>K$6=TODAY()</formula>
    </cfRule>
  </conditionalFormatting>
  <conditionalFormatting sqref="H14">
    <cfRule type="dataBar" priority="73">
      <dataBar>
        <cfvo type="num" val="0"/>
        <cfvo type="num" val="1"/>
        <color theme="0" tint="-0.34998626667073579"/>
      </dataBar>
      <extLst>
        <ext xmlns:x14="http://schemas.microsoft.com/office/spreadsheetml/2009/9/main" uri="{B025F937-C7B1-47D3-B67F-A62EFF666E3E}">
          <x14:id>{4EB8D26D-5B4C-41E0-A410-58E0A2095A61}</x14:id>
        </ext>
      </extLst>
    </cfRule>
  </conditionalFormatting>
  <conditionalFormatting sqref="H25">
    <cfRule type="dataBar" priority="61">
      <dataBar>
        <cfvo type="num" val="0"/>
        <cfvo type="num" val="1"/>
        <color theme="0" tint="-0.34998626667073579"/>
      </dataBar>
      <extLst>
        <ext xmlns:x14="http://schemas.microsoft.com/office/spreadsheetml/2009/9/main" uri="{B025F937-C7B1-47D3-B67F-A62EFF666E3E}">
          <x14:id>{87F7DF48-B544-466E-A4CB-50D2552F6F72}</x14:id>
        </ext>
      </extLst>
    </cfRule>
  </conditionalFormatting>
  <conditionalFormatting sqref="K14:BN14">
    <cfRule type="expression" dxfId="59" priority="75">
      <formula>AND($E14&lt;=K$6,ROUNDDOWN(($F14-$E14+1)*$H14,0)+$E14-1&gt;=K$6)</formula>
    </cfRule>
    <cfRule type="expression" dxfId="58" priority="76">
      <formula>AND(NOT(ISBLANK($E14)),$E14&lt;=K$6,$F14&gt;=K$6)</formula>
    </cfRule>
  </conditionalFormatting>
  <conditionalFormatting sqref="K14:BN14">
    <cfRule type="expression" dxfId="57" priority="74">
      <formula>K$6=TODAY()</formula>
    </cfRule>
  </conditionalFormatting>
  <conditionalFormatting sqref="H16">
    <cfRule type="dataBar" priority="69">
      <dataBar>
        <cfvo type="num" val="0"/>
        <cfvo type="num" val="1"/>
        <color theme="0" tint="-0.34998626667073579"/>
      </dataBar>
      <extLst>
        <ext xmlns:x14="http://schemas.microsoft.com/office/spreadsheetml/2009/9/main" uri="{B025F937-C7B1-47D3-B67F-A62EFF666E3E}">
          <x14:id>{14116C86-82B1-4589-9D43-0DE89820A4A8}</x14:id>
        </ext>
      </extLst>
    </cfRule>
  </conditionalFormatting>
  <conditionalFormatting sqref="K16:BN16">
    <cfRule type="expression" dxfId="56" priority="71">
      <formula>AND($E16&lt;=K$6,ROUNDDOWN(($F16-$E16+1)*$H16,0)+$E16-1&gt;=K$6)</formula>
    </cfRule>
    <cfRule type="expression" dxfId="55" priority="72">
      <formula>AND(NOT(ISBLANK($E16)),$E16&lt;=K$6,$F16&gt;=K$6)</formula>
    </cfRule>
  </conditionalFormatting>
  <conditionalFormatting sqref="K16:BN16">
    <cfRule type="expression" dxfId="54" priority="70">
      <formula>K$6=TODAY()</formula>
    </cfRule>
  </conditionalFormatting>
  <conditionalFormatting sqref="H24">
    <cfRule type="dataBar" priority="65">
      <dataBar>
        <cfvo type="num" val="0"/>
        <cfvo type="num" val="1"/>
        <color theme="0" tint="-0.34998626667073579"/>
      </dataBar>
      <extLst>
        <ext xmlns:x14="http://schemas.microsoft.com/office/spreadsheetml/2009/9/main" uri="{B025F937-C7B1-47D3-B67F-A62EFF666E3E}">
          <x14:id>{756C956C-FD28-48CD-A240-EF3A3D5F8598}</x14:id>
        </ext>
      </extLst>
    </cfRule>
  </conditionalFormatting>
  <conditionalFormatting sqref="K24:BN24">
    <cfRule type="expression" dxfId="53" priority="67">
      <formula>AND($E24&lt;=K$6,ROUNDDOWN(($F24-$E24+1)*$H24,0)+$E24-1&gt;=K$6)</formula>
    </cfRule>
    <cfRule type="expression" dxfId="52" priority="68">
      <formula>AND(NOT(ISBLANK($E24)),$E24&lt;=K$6,$F24&gt;=K$6)</formula>
    </cfRule>
  </conditionalFormatting>
  <conditionalFormatting sqref="K24:BN24">
    <cfRule type="expression" dxfId="51" priority="66">
      <formula>K$6=TODAY()</formula>
    </cfRule>
  </conditionalFormatting>
  <conditionalFormatting sqref="H8">
    <cfRule type="dataBar" priority="57">
      <dataBar>
        <cfvo type="num" val="0"/>
        <cfvo type="num" val="1"/>
        <color theme="0" tint="-0.34998626667073579"/>
      </dataBar>
      <extLst>
        <ext xmlns:x14="http://schemas.microsoft.com/office/spreadsheetml/2009/9/main" uri="{B025F937-C7B1-47D3-B67F-A62EFF666E3E}">
          <x14:id>{47306A99-B89E-45B8-BC67-747D933F5034}</x14:id>
        </ext>
      </extLst>
    </cfRule>
  </conditionalFormatting>
  <conditionalFormatting sqref="K25:BN25">
    <cfRule type="expression" dxfId="50" priority="63">
      <formula>AND($E25&lt;=K$6,ROUNDDOWN(($F25-$E25+1)*$H25,0)+$E25-1&gt;=K$6)</formula>
    </cfRule>
    <cfRule type="expression" dxfId="49" priority="64">
      <formula>AND(NOT(ISBLANK($E25)),$E25&lt;=K$6,$F25&gt;=K$6)</formula>
    </cfRule>
  </conditionalFormatting>
  <conditionalFormatting sqref="K25:BN25">
    <cfRule type="expression" dxfId="48" priority="62">
      <formula>K$6=TODAY()</formula>
    </cfRule>
  </conditionalFormatting>
  <conditionalFormatting sqref="H17">
    <cfRule type="dataBar" priority="53">
      <dataBar>
        <cfvo type="num" val="0"/>
        <cfvo type="num" val="1"/>
        <color theme="0" tint="-0.34998626667073579"/>
      </dataBar>
      <extLst>
        <ext xmlns:x14="http://schemas.microsoft.com/office/spreadsheetml/2009/9/main" uri="{B025F937-C7B1-47D3-B67F-A62EFF666E3E}">
          <x14:id>{B6026E2D-CC34-428E-96D7-5919DC47EB85}</x14:id>
        </ext>
      </extLst>
    </cfRule>
  </conditionalFormatting>
  <conditionalFormatting sqref="K8:BN8">
    <cfRule type="expression" dxfId="47" priority="59">
      <formula>AND($E8&lt;=K$6,ROUNDDOWN(($F8-$E8+1)*$H8,0)+$E8-1&gt;=K$6)</formula>
    </cfRule>
    <cfRule type="expression" dxfId="46" priority="60">
      <formula>AND(NOT(ISBLANK($E8)),$E8&lt;=K$6,$F8&gt;=K$6)</formula>
    </cfRule>
  </conditionalFormatting>
  <conditionalFormatting sqref="K8:BN8">
    <cfRule type="expression" dxfId="45" priority="58">
      <formula>K$6=TODAY()</formula>
    </cfRule>
  </conditionalFormatting>
  <conditionalFormatting sqref="H18">
    <cfRule type="dataBar" priority="49">
      <dataBar>
        <cfvo type="num" val="0"/>
        <cfvo type="num" val="1"/>
        <color theme="0" tint="-0.34998626667073579"/>
      </dataBar>
      <extLst>
        <ext xmlns:x14="http://schemas.microsoft.com/office/spreadsheetml/2009/9/main" uri="{B025F937-C7B1-47D3-B67F-A62EFF666E3E}">
          <x14:id>{BB116D13-2B49-4448-AB24-5A4FBE0036C3}</x14:id>
        </ext>
      </extLst>
    </cfRule>
  </conditionalFormatting>
  <conditionalFormatting sqref="K17:BN17">
    <cfRule type="expression" dxfId="44" priority="55">
      <formula>AND($E17&lt;=K$6,ROUNDDOWN(($F17-$E17+1)*$H17,0)+$E17-1&gt;=K$6)</formula>
    </cfRule>
    <cfRule type="expression" dxfId="43" priority="56">
      <formula>AND(NOT(ISBLANK($E17)),$E17&lt;=K$6,$F17&gt;=K$6)</formula>
    </cfRule>
  </conditionalFormatting>
  <conditionalFormatting sqref="K17:BN17">
    <cfRule type="expression" dxfId="42" priority="54">
      <formula>K$6=TODAY()</formula>
    </cfRule>
  </conditionalFormatting>
  <conditionalFormatting sqref="H19">
    <cfRule type="dataBar" priority="45">
      <dataBar>
        <cfvo type="num" val="0"/>
        <cfvo type="num" val="1"/>
        <color theme="0" tint="-0.34998626667073579"/>
      </dataBar>
      <extLst>
        <ext xmlns:x14="http://schemas.microsoft.com/office/spreadsheetml/2009/9/main" uri="{B025F937-C7B1-47D3-B67F-A62EFF666E3E}">
          <x14:id>{F1BFEE8F-DEFF-46CD-B4C9-FE8A9762D72A}</x14:id>
        </ext>
      </extLst>
    </cfRule>
  </conditionalFormatting>
  <conditionalFormatting sqref="K18:BN18">
    <cfRule type="expression" dxfId="41" priority="51">
      <formula>AND($E18&lt;=K$6,ROUNDDOWN(($F18-$E18+1)*$H18,0)+$E18-1&gt;=K$6)</formula>
    </cfRule>
    <cfRule type="expression" dxfId="40" priority="52">
      <formula>AND(NOT(ISBLANK($E18)),$E18&lt;=K$6,$F18&gt;=K$6)</formula>
    </cfRule>
  </conditionalFormatting>
  <conditionalFormatting sqref="K18:BN18">
    <cfRule type="expression" dxfId="39" priority="50">
      <formula>K$6=TODAY()</formula>
    </cfRule>
  </conditionalFormatting>
  <conditionalFormatting sqref="H20">
    <cfRule type="dataBar" priority="41">
      <dataBar>
        <cfvo type="num" val="0"/>
        <cfvo type="num" val="1"/>
        <color theme="0" tint="-0.34998626667073579"/>
      </dataBar>
      <extLst>
        <ext xmlns:x14="http://schemas.microsoft.com/office/spreadsheetml/2009/9/main" uri="{B025F937-C7B1-47D3-B67F-A62EFF666E3E}">
          <x14:id>{41F38A1F-B140-436B-B7F9-8638EC11B2AC}</x14:id>
        </ext>
      </extLst>
    </cfRule>
  </conditionalFormatting>
  <conditionalFormatting sqref="K19:BN19">
    <cfRule type="expression" dxfId="38" priority="47">
      <formula>AND($E19&lt;=K$6,ROUNDDOWN(($F19-$E19+1)*$H19,0)+$E19-1&gt;=K$6)</formula>
    </cfRule>
    <cfRule type="expression" dxfId="37" priority="48">
      <formula>AND(NOT(ISBLANK($E19)),$E19&lt;=K$6,$F19&gt;=K$6)</formula>
    </cfRule>
  </conditionalFormatting>
  <conditionalFormatting sqref="K19:BN19">
    <cfRule type="expression" dxfId="36" priority="46">
      <formula>K$6=TODAY()</formula>
    </cfRule>
  </conditionalFormatting>
  <conditionalFormatting sqref="H21">
    <cfRule type="dataBar" priority="37">
      <dataBar>
        <cfvo type="num" val="0"/>
        <cfvo type="num" val="1"/>
        <color theme="0" tint="-0.34998626667073579"/>
      </dataBar>
      <extLst>
        <ext xmlns:x14="http://schemas.microsoft.com/office/spreadsheetml/2009/9/main" uri="{B025F937-C7B1-47D3-B67F-A62EFF666E3E}">
          <x14:id>{A639ACEA-ED25-4BB4-98EA-A55ED40C784A}</x14:id>
        </ext>
      </extLst>
    </cfRule>
  </conditionalFormatting>
  <conditionalFormatting sqref="K20:BN20">
    <cfRule type="expression" dxfId="35" priority="43">
      <formula>AND($E20&lt;=K$6,ROUNDDOWN(($F20-$E20+1)*$H20,0)+$E20-1&gt;=K$6)</formula>
    </cfRule>
    <cfRule type="expression" dxfId="34" priority="44">
      <formula>AND(NOT(ISBLANK($E20)),$E20&lt;=K$6,$F20&gt;=K$6)</formula>
    </cfRule>
  </conditionalFormatting>
  <conditionalFormatting sqref="K20:BN20">
    <cfRule type="expression" dxfId="33" priority="42">
      <formula>K$6=TODAY()</formula>
    </cfRule>
  </conditionalFormatting>
  <conditionalFormatting sqref="H22">
    <cfRule type="dataBar" priority="33">
      <dataBar>
        <cfvo type="num" val="0"/>
        <cfvo type="num" val="1"/>
        <color theme="0" tint="-0.34998626667073579"/>
      </dataBar>
      <extLst>
        <ext xmlns:x14="http://schemas.microsoft.com/office/spreadsheetml/2009/9/main" uri="{B025F937-C7B1-47D3-B67F-A62EFF666E3E}">
          <x14:id>{A2C9F3C0-3B89-4A00-BFE6-3A2141A9B1FB}</x14:id>
        </ext>
      </extLst>
    </cfRule>
  </conditionalFormatting>
  <conditionalFormatting sqref="K21:BN21">
    <cfRule type="expression" dxfId="32" priority="39">
      <formula>AND($E21&lt;=K$6,ROUNDDOWN(($F21-$E21+1)*$H21,0)+$E21-1&gt;=K$6)</formula>
    </cfRule>
    <cfRule type="expression" dxfId="31" priority="40">
      <formula>AND(NOT(ISBLANK($E21)),$E21&lt;=K$6,$F21&gt;=K$6)</formula>
    </cfRule>
  </conditionalFormatting>
  <conditionalFormatting sqref="K21:BN21">
    <cfRule type="expression" dxfId="30" priority="38">
      <formula>K$6=TODAY()</formula>
    </cfRule>
  </conditionalFormatting>
  <conditionalFormatting sqref="H23">
    <cfRule type="dataBar" priority="29">
      <dataBar>
        <cfvo type="num" val="0"/>
        <cfvo type="num" val="1"/>
        <color theme="0" tint="-0.34998626667073579"/>
      </dataBar>
      <extLst>
        <ext xmlns:x14="http://schemas.microsoft.com/office/spreadsheetml/2009/9/main" uri="{B025F937-C7B1-47D3-B67F-A62EFF666E3E}">
          <x14:id>{8D2B4505-DED1-4180-A89C-106E1997004A}</x14:id>
        </ext>
      </extLst>
    </cfRule>
  </conditionalFormatting>
  <conditionalFormatting sqref="K22:BN22">
    <cfRule type="expression" dxfId="29" priority="35">
      <formula>AND($E22&lt;=K$6,ROUNDDOWN(($F22-$E22+1)*$H22,0)+$E22-1&gt;=K$6)</formula>
    </cfRule>
    <cfRule type="expression" dxfId="28" priority="36">
      <formula>AND(NOT(ISBLANK($E22)),$E22&lt;=K$6,$F22&gt;=K$6)</formula>
    </cfRule>
  </conditionalFormatting>
  <conditionalFormatting sqref="K22:BN22">
    <cfRule type="expression" dxfId="27" priority="34">
      <formula>K$6=TODAY()</formula>
    </cfRule>
  </conditionalFormatting>
  <conditionalFormatting sqref="H12">
    <cfRule type="dataBar" priority="25">
      <dataBar>
        <cfvo type="num" val="0"/>
        <cfvo type="num" val="1"/>
        <color theme="0" tint="-0.34998626667073579"/>
      </dataBar>
      <extLst>
        <ext xmlns:x14="http://schemas.microsoft.com/office/spreadsheetml/2009/9/main" uri="{B025F937-C7B1-47D3-B67F-A62EFF666E3E}">
          <x14:id>{C25224DC-3CC3-4AF9-A2F8-54DA711762AB}</x14:id>
        </ext>
      </extLst>
    </cfRule>
  </conditionalFormatting>
  <conditionalFormatting sqref="K23:BN23">
    <cfRule type="expression" dxfId="26" priority="31">
      <formula>AND($E23&lt;=K$6,ROUNDDOWN(($F23-$E23+1)*$H23,0)+$E23-1&gt;=K$6)</formula>
    </cfRule>
    <cfRule type="expression" dxfId="25" priority="32">
      <formula>AND(NOT(ISBLANK($E23)),$E23&lt;=K$6,$F23&gt;=K$6)</formula>
    </cfRule>
  </conditionalFormatting>
  <conditionalFormatting sqref="K23:BN23">
    <cfRule type="expression" dxfId="24" priority="30">
      <formula>K$6=TODAY()</formula>
    </cfRule>
  </conditionalFormatting>
  <conditionalFormatting sqref="K12:BN12">
    <cfRule type="expression" dxfId="23" priority="27">
      <formula>AND($E12&lt;=K$6,ROUNDDOWN(($F12-$E12+1)*$H12,0)+$E12-1&gt;=K$6)</formula>
    </cfRule>
    <cfRule type="expression" dxfId="22" priority="28">
      <formula>AND(NOT(ISBLANK($E12)),$E12&lt;=K$6,$F12&gt;=K$6)</formula>
    </cfRule>
  </conditionalFormatting>
  <conditionalFormatting sqref="K12:BN12">
    <cfRule type="expression" dxfId="21" priority="26">
      <formula>K$6=TODAY()</formula>
    </cfRule>
  </conditionalFormatting>
  <conditionalFormatting sqref="H13">
    <cfRule type="dataBar" priority="21">
      <dataBar>
        <cfvo type="num" val="0"/>
        <cfvo type="num" val="1"/>
        <color theme="0" tint="-0.34998626667073579"/>
      </dataBar>
      <extLst>
        <ext xmlns:x14="http://schemas.microsoft.com/office/spreadsheetml/2009/9/main" uri="{B025F937-C7B1-47D3-B67F-A62EFF666E3E}">
          <x14:id>{4F0286D3-DD84-4756-8C54-AAB0C1BD4FF5}</x14:id>
        </ext>
      </extLst>
    </cfRule>
  </conditionalFormatting>
  <conditionalFormatting sqref="K13:BN13">
    <cfRule type="expression" dxfId="20" priority="23">
      <formula>AND($E13&lt;=K$6,ROUNDDOWN(($F13-$E13+1)*$H13,0)+$E13-1&gt;=K$6)</formula>
    </cfRule>
    <cfRule type="expression" dxfId="19" priority="24">
      <formula>AND(NOT(ISBLANK($E13)),$E13&lt;=K$6,$F13&gt;=K$6)</formula>
    </cfRule>
  </conditionalFormatting>
  <conditionalFormatting sqref="K13:BN13">
    <cfRule type="expression" dxfId="18" priority="22">
      <formula>K$6=TODAY()</formula>
    </cfRule>
  </conditionalFormatting>
  <conditionalFormatting sqref="H26">
    <cfRule type="dataBar" priority="17">
      <dataBar>
        <cfvo type="num" val="0"/>
        <cfvo type="num" val="1"/>
        <color theme="0" tint="-0.34998626667073579"/>
      </dataBar>
      <extLst>
        <ext xmlns:x14="http://schemas.microsoft.com/office/spreadsheetml/2009/9/main" uri="{B025F937-C7B1-47D3-B67F-A62EFF666E3E}">
          <x14:id>{A238F45B-7867-4F6A-8373-CC440E444860}</x14:id>
        </ext>
      </extLst>
    </cfRule>
  </conditionalFormatting>
  <conditionalFormatting sqref="K26:BN26">
    <cfRule type="expression" dxfId="17" priority="19">
      <formula>AND($E26&lt;=K$6,ROUNDDOWN(($F26-$E26+1)*$H26,0)+$E26-1&gt;=K$6)</formula>
    </cfRule>
    <cfRule type="expression" dxfId="16" priority="20">
      <formula>AND(NOT(ISBLANK($E26)),$E26&lt;=K$6,$F26&gt;=K$6)</formula>
    </cfRule>
  </conditionalFormatting>
  <conditionalFormatting sqref="K26:BN26">
    <cfRule type="expression" dxfId="15" priority="18">
      <formula>K$6=TODAY()</formula>
    </cfRule>
  </conditionalFormatting>
  <conditionalFormatting sqref="H27">
    <cfRule type="dataBar" priority="13">
      <dataBar>
        <cfvo type="num" val="0"/>
        <cfvo type="num" val="1"/>
        <color theme="0" tint="-0.34998626667073579"/>
      </dataBar>
      <extLst>
        <ext xmlns:x14="http://schemas.microsoft.com/office/spreadsheetml/2009/9/main" uri="{B025F937-C7B1-47D3-B67F-A62EFF666E3E}">
          <x14:id>{99A71994-C809-47BC-A569-36D90ACC3C06}</x14:id>
        </ext>
      </extLst>
    </cfRule>
  </conditionalFormatting>
  <conditionalFormatting sqref="K27:BN27">
    <cfRule type="expression" dxfId="14" priority="15">
      <formula>AND($E27&lt;=K$6,ROUNDDOWN(($F27-$E27+1)*$H27,0)+$E27-1&gt;=K$6)</formula>
    </cfRule>
    <cfRule type="expression" dxfId="13" priority="16">
      <formula>AND(NOT(ISBLANK($E27)),$E27&lt;=K$6,$F27&gt;=K$6)</formula>
    </cfRule>
  </conditionalFormatting>
  <conditionalFormatting sqref="K27:BN27">
    <cfRule type="expression" dxfId="12" priority="14">
      <formula>K$6=TODAY()</formula>
    </cfRule>
  </conditionalFormatting>
  <conditionalFormatting sqref="H28">
    <cfRule type="dataBar" priority="9">
      <dataBar>
        <cfvo type="num" val="0"/>
        <cfvo type="num" val="1"/>
        <color theme="0" tint="-0.34998626667073579"/>
      </dataBar>
      <extLst>
        <ext xmlns:x14="http://schemas.microsoft.com/office/spreadsheetml/2009/9/main" uri="{B025F937-C7B1-47D3-B67F-A62EFF666E3E}">
          <x14:id>{38BA89B4-873F-4A5C-BA4C-B03B430A2BBB}</x14:id>
        </ext>
      </extLst>
    </cfRule>
  </conditionalFormatting>
  <conditionalFormatting sqref="K28:BN28">
    <cfRule type="expression" dxfId="11" priority="11">
      <formula>AND($E28&lt;=K$6,ROUNDDOWN(($F28-$E28+1)*$H28,0)+$E28-1&gt;=K$6)</formula>
    </cfRule>
    <cfRule type="expression" dxfId="10" priority="12">
      <formula>AND(NOT(ISBLANK($E28)),$E28&lt;=K$6,$F28&gt;=K$6)</formula>
    </cfRule>
  </conditionalFormatting>
  <conditionalFormatting sqref="K28:BN28">
    <cfRule type="expression" dxfId="9" priority="10">
      <formula>K$6=TODAY()</formula>
    </cfRule>
  </conditionalFormatting>
  <conditionalFormatting sqref="H29">
    <cfRule type="dataBar" priority="5">
      <dataBar>
        <cfvo type="num" val="0"/>
        <cfvo type="num" val="1"/>
        <color theme="0" tint="-0.34998626667073579"/>
      </dataBar>
      <extLst>
        <ext xmlns:x14="http://schemas.microsoft.com/office/spreadsheetml/2009/9/main" uri="{B025F937-C7B1-47D3-B67F-A62EFF666E3E}">
          <x14:id>{6D6543B1-9031-4268-81EA-0F0CF2EE0764}</x14:id>
        </ext>
      </extLst>
    </cfRule>
  </conditionalFormatting>
  <conditionalFormatting sqref="K29:BN29">
    <cfRule type="expression" dxfId="8" priority="7">
      <formula>AND($E29&lt;=K$6,ROUNDDOWN(($F29-$E29+1)*$H29,0)+$E29-1&gt;=K$6)</formula>
    </cfRule>
    <cfRule type="expression" dxfId="7" priority="8">
      <formula>AND(NOT(ISBLANK($E29)),$E29&lt;=K$6,$F29&gt;=K$6)</formula>
    </cfRule>
  </conditionalFormatting>
  <conditionalFormatting sqref="K29:BN29">
    <cfRule type="expression" dxfId="6" priority="6">
      <formula>K$6=TODAY()</formula>
    </cfRule>
  </conditionalFormatting>
  <conditionalFormatting sqref="H30">
    <cfRule type="dataBar" priority="1">
      <dataBar>
        <cfvo type="num" val="0"/>
        <cfvo type="num" val="1"/>
        <color theme="0" tint="-0.34998626667073579"/>
      </dataBar>
      <extLst>
        <ext xmlns:x14="http://schemas.microsoft.com/office/spreadsheetml/2009/9/main" uri="{B025F937-C7B1-47D3-B67F-A62EFF666E3E}">
          <x14:id>{1C1ECBE2-8780-45C7-A4C6-403DB0B3A581}</x14:id>
        </ext>
      </extLst>
    </cfRule>
  </conditionalFormatting>
  <conditionalFormatting sqref="K30:BN30">
    <cfRule type="expression" dxfId="5" priority="3">
      <formula>AND($E30&lt;=K$6,ROUNDDOWN(($F30-$E30+1)*$H30,0)+$E30-1&gt;=K$6)</formula>
    </cfRule>
    <cfRule type="expression" dxfId="4" priority="4">
      <formula>AND(NOT(ISBLANK($E30)),$E30&lt;=K$6,$F30&gt;=K$6)</formula>
    </cfRule>
  </conditionalFormatting>
  <conditionalFormatting sqref="K30:BN30">
    <cfRule type="expression" dxfId="1"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2:B32 A34:B34 B33 E32:H34 G35 G36:G37 G38"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H32:H38 H9</xm:sqref>
        </x14:conditionalFormatting>
        <x14:conditionalFormatting xmlns:xm="http://schemas.microsoft.com/office/excel/2006/main">
          <x14:cfRule type="dataBar" id="{07AD01F1-646A-4A0F-A874-0BFB6496601A}">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3D3CD148-77C1-4CEF-A31E-7F0D35442A30}">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8817D81-44C9-4F08-A393-81628B862816}">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0ABD37D2-E79D-41AF-B92E-553EB0FB36DA}">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4EB8D26D-5B4C-41E0-A410-58E0A2095A6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87F7DF48-B544-466E-A4CB-50D2552F6F72}">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4116C86-82B1-4589-9D43-0DE89820A4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56C956C-FD28-48CD-A240-EF3A3D5F8598}">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47306A99-B89E-45B8-BC67-747D933F5034}">
            <x14:dataBar minLength="0" maxLength="100" gradient="0">
              <x14:cfvo type="num">
                <xm:f>0</xm:f>
              </x14:cfvo>
              <x14:cfvo type="num">
                <xm:f>1</xm:f>
              </x14:cfvo>
              <x14:negativeFillColor rgb="FFFF0000"/>
              <x14:axisColor rgb="FF000000"/>
            </x14:dataBar>
          </x14:cfRule>
          <xm:sqref>H8</xm:sqref>
        </x14:conditionalFormatting>
        <x14:conditionalFormatting xmlns:xm="http://schemas.microsoft.com/office/excel/2006/main">
          <x14:cfRule type="dataBar" id="{B6026E2D-CC34-428E-96D7-5919DC47EB85}">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B116D13-2B49-4448-AB24-5A4FBE0036C3}">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F1BFEE8F-DEFF-46CD-B4C9-FE8A9762D72A}">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1F38A1F-B140-436B-B7F9-8638EC11B2AC}">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A639ACEA-ED25-4BB4-98EA-A55ED40C784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A2C9F3C0-3B89-4A00-BFE6-3A2141A9B1FB}">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8D2B4505-DED1-4180-A89C-106E1997004A}">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5224DC-3CC3-4AF9-A2F8-54DA711762A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4F0286D3-DD84-4756-8C54-AAB0C1BD4FF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A238F45B-7867-4F6A-8373-CC440E444860}">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9A71994-C809-47BC-A569-36D90ACC3C06}">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38BA89B4-873F-4A5C-BA4C-B03B430A2BBB}">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6D6543B1-9031-4268-81EA-0F0CF2EE076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C1ECBE2-8780-45C7-A4C6-403DB0B3A581}">
            <x14:dataBar minLength="0" maxLength="100" gradient="0">
              <x14:cfvo type="num">
                <xm:f>0</xm:f>
              </x14:cfvo>
              <x14:cfvo type="num">
                <xm:f>1</xm:f>
              </x14:cfvo>
              <x14:negativeFillColor rgb="FFFF0000"/>
              <x14:axisColor rgb="FF000000"/>
            </x14:dataBar>
          </x14:cfRule>
          <xm:sqref>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6" workbookViewId="0">
      <selection activeCell="B54" sqref="B54"/>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122</v>
      </c>
      <c r="B1" s="41"/>
      <c r="C1" s="42"/>
    </row>
    <row r="2" spans="1:3" ht="14.25" x14ac:dyDescent="0.2">
      <c r="A2" s="118" t="s">
        <v>48</v>
      </c>
      <c r="B2" s="9"/>
      <c r="C2" s="8"/>
    </row>
    <row r="3" spans="1:3" s="20" customFormat="1" x14ac:dyDescent="0.2">
      <c r="A3" s="8"/>
      <c r="B3" s="9"/>
      <c r="C3" s="8"/>
    </row>
    <row r="4" spans="1:3" s="8" customFormat="1" ht="18" x14ac:dyDescent="0.25">
      <c r="A4" s="113" t="s">
        <v>89</v>
      </c>
      <c r="B4" s="39"/>
    </row>
    <row r="5" spans="1:3" s="8" customFormat="1" ht="57" x14ac:dyDescent="0.2">
      <c r="B5" s="119" t="s">
        <v>78</v>
      </c>
    </row>
    <row r="7" spans="1:3" ht="28.5" x14ac:dyDescent="0.2">
      <c r="B7" s="119" t="s">
        <v>90</v>
      </c>
    </row>
    <row r="9" spans="1:3" ht="14.25" x14ac:dyDescent="0.2">
      <c r="B9" s="118" t="s">
        <v>60</v>
      </c>
    </row>
    <row r="11" spans="1:3" ht="28.5" x14ac:dyDescent="0.2">
      <c r="B11" s="117" t="s">
        <v>61</v>
      </c>
    </row>
    <row r="12" spans="1:3" s="20" customFormat="1" x14ac:dyDescent="0.2"/>
    <row r="13" spans="1:3" ht="18" x14ac:dyDescent="0.25">
      <c r="A13" s="157" t="s">
        <v>4</v>
      </c>
      <c r="B13" s="157"/>
    </row>
    <row r="14" spans="1:3" s="20" customFormat="1" x14ac:dyDescent="0.2"/>
    <row r="15" spans="1:3" s="114" customFormat="1" ht="18" x14ac:dyDescent="0.2">
      <c r="A15" s="122"/>
      <c r="B15" s="120" t="s">
        <v>81</v>
      </c>
    </row>
    <row r="16" spans="1:3" s="114" customFormat="1" ht="18" x14ac:dyDescent="0.2">
      <c r="A16" s="122"/>
      <c r="B16" s="121" t="s">
        <v>79</v>
      </c>
      <c r="C16" s="116" t="s">
        <v>3</v>
      </c>
    </row>
    <row r="17" spans="1:3" ht="18" x14ac:dyDescent="0.25">
      <c r="A17" s="123"/>
      <c r="B17" s="121" t="s">
        <v>83</v>
      </c>
    </row>
    <row r="18" spans="1:3" s="20" customFormat="1" ht="18" x14ac:dyDescent="0.25">
      <c r="A18" s="123"/>
      <c r="B18" s="121" t="s">
        <v>91</v>
      </c>
    </row>
    <row r="19" spans="1:3" s="42" customFormat="1" ht="18" x14ac:dyDescent="0.25">
      <c r="A19" s="126"/>
      <c r="B19" s="121" t="s">
        <v>92</v>
      </c>
    </row>
    <row r="20" spans="1:3" s="114" customFormat="1" ht="18" x14ac:dyDescent="0.2">
      <c r="A20" s="122"/>
      <c r="B20" s="120" t="s">
        <v>80</v>
      </c>
      <c r="C20" s="115" t="s">
        <v>2</v>
      </c>
    </row>
    <row r="21" spans="1:3" ht="18" x14ac:dyDescent="0.25">
      <c r="A21" s="123"/>
      <c r="B21" s="121" t="s">
        <v>82</v>
      </c>
    </row>
    <row r="22" spans="1:3" s="8" customFormat="1" ht="18" x14ac:dyDescent="0.25">
      <c r="A22" s="124"/>
      <c r="B22" s="125" t="s">
        <v>84</v>
      </c>
    </row>
    <row r="23" spans="1:3" s="8" customFormat="1" ht="18" x14ac:dyDescent="0.25">
      <c r="A23" s="124"/>
      <c r="B23" s="10"/>
    </row>
    <row r="24" spans="1:3" s="8" customFormat="1" ht="18" x14ac:dyDescent="0.25">
      <c r="A24" s="157" t="s">
        <v>85</v>
      </c>
      <c r="B24" s="157"/>
    </row>
    <row r="25" spans="1:3" s="8" customFormat="1" ht="43.5" x14ac:dyDescent="0.25">
      <c r="A25" s="124"/>
      <c r="B25" s="121" t="s">
        <v>93</v>
      </c>
    </row>
    <row r="26" spans="1:3" s="8" customFormat="1" ht="18" x14ac:dyDescent="0.25">
      <c r="A26" s="124"/>
      <c r="B26" s="121"/>
    </row>
    <row r="27" spans="1:3" s="8" customFormat="1" ht="18" x14ac:dyDescent="0.25">
      <c r="A27" s="124"/>
      <c r="B27" s="142" t="s">
        <v>97</v>
      </c>
    </row>
    <row r="28" spans="1:3" s="8" customFormat="1" ht="18" x14ac:dyDescent="0.25">
      <c r="A28" s="124"/>
      <c r="B28" s="121" t="s">
        <v>86</v>
      </c>
    </row>
    <row r="29" spans="1:3" s="8" customFormat="1" ht="28.5" x14ac:dyDescent="0.25">
      <c r="A29" s="124"/>
      <c r="B29" s="121" t="s">
        <v>88</v>
      </c>
    </row>
    <row r="30" spans="1:3" s="8" customFormat="1" ht="18" x14ac:dyDescent="0.25">
      <c r="A30" s="124"/>
      <c r="B30" s="121"/>
    </row>
    <row r="31" spans="1:3" s="8" customFormat="1" ht="18" x14ac:dyDescent="0.25">
      <c r="A31" s="124"/>
      <c r="B31" s="142" t="s">
        <v>94</v>
      </c>
    </row>
    <row r="32" spans="1:3" s="8" customFormat="1" ht="18" x14ac:dyDescent="0.25">
      <c r="A32" s="124"/>
      <c r="B32" s="121" t="s">
        <v>87</v>
      </c>
    </row>
    <row r="33" spans="1:2" s="8" customFormat="1" ht="18" x14ac:dyDescent="0.25">
      <c r="A33" s="124"/>
      <c r="B33" s="121" t="s">
        <v>95</v>
      </c>
    </row>
    <row r="34" spans="1:2" s="8" customFormat="1" ht="18" x14ac:dyDescent="0.25">
      <c r="A34" s="124"/>
      <c r="B34" s="10"/>
    </row>
    <row r="35" spans="1:2" s="8" customFormat="1" ht="28.5" x14ac:dyDescent="0.25">
      <c r="A35" s="124"/>
      <c r="B35" s="121" t="s">
        <v>132</v>
      </c>
    </row>
    <row r="36" spans="1:2" s="8" customFormat="1" ht="18" x14ac:dyDescent="0.25">
      <c r="A36" s="124"/>
      <c r="B36" s="127" t="s">
        <v>96</v>
      </c>
    </row>
    <row r="37" spans="1:2" s="8" customFormat="1" ht="18" x14ac:dyDescent="0.25">
      <c r="A37" s="124"/>
      <c r="B37" s="10"/>
    </row>
    <row r="38" spans="1:2" ht="18" x14ac:dyDescent="0.25">
      <c r="A38" s="157" t="s">
        <v>9</v>
      </c>
      <c r="B38" s="157"/>
    </row>
    <row r="39" spans="1:2" ht="28.5" x14ac:dyDescent="0.2">
      <c r="B39" s="121" t="s">
        <v>99</v>
      </c>
    </row>
    <row r="40" spans="1:2" s="20" customFormat="1" x14ac:dyDescent="0.2"/>
    <row r="41" spans="1:2" s="20" customFormat="1" ht="14.25" x14ac:dyDescent="0.2">
      <c r="B41" s="121" t="s">
        <v>100</v>
      </c>
    </row>
    <row r="42" spans="1:2" s="20" customFormat="1" x14ac:dyDescent="0.2"/>
    <row r="43" spans="1:2" s="20" customFormat="1" ht="28.5" x14ac:dyDescent="0.2">
      <c r="B43" s="121" t="s">
        <v>98</v>
      </c>
    </row>
    <row r="44" spans="1:2" s="20" customFormat="1" x14ac:dyDescent="0.2"/>
    <row r="45" spans="1:2" ht="28.5" x14ac:dyDescent="0.2">
      <c r="B45" s="121" t="s">
        <v>101</v>
      </c>
    </row>
    <row r="46" spans="1:2" x14ac:dyDescent="0.2">
      <c r="B46" s="21"/>
    </row>
    <row r="47" spans="1:2" ht="28.5" x14ac:dyDescent="0.2">
      <c r="B47" s="121" t="s">
        <v>102</v>
      </c>
    </row>
    <row r="48" spans="1:2" x14ac:dyDescent="0.2">
      <c r="B48" s="11"/>
    </row>
    <row r="49" spans="1:2" ht="18" x14ac:dyDescent="0.25">
      <c r="A49" s="157" t="s">
        <v>7</v>
      </c>
      <c r="B49" s="157"/>
    </row>
    <row r="50" spans="1:2" ht="28.5" x14ac:dyDescent="0.2">
      <c r="B50" s="121" t="s">
        <v>133</v>
      </c>
    </row>
    <row r="51" spans="1:2" x14ac:dyDescent="0.2">
      <c r="B51" s="11"/>
    </row>
    <row r="52" spans="1:2" ht="14.25" x14ac:dyDescent="0.2">
      <c r="A52" s="128" t="s">
        <v>10</v>
      </c>
      <c r="B52" s="121" t="s">
        <v>11</v>
      </c>
    </row>
    <row r="53" spans="1:2" ht="14.25" x14ac:dyDescent="0.2">
      <c r="A53" s="128" t="s">
        <v>12</v>
      </c>
      <c r="B53" s="121" t="s">
        <v>13</v>
      </c>
    </row>
    <row r="54" spans="1:2" ht="14.25" x14ac:dyDescent="0.2">
      <c r="A54" s="128" t="s">
        <v>14</v>
      </c>
      <c r="B54" s="121" t="s">
        <v>15</v>
      </c>
    </row>
    <row r="55" spans="1:2" ht="28.5" x14ac:dyDescent="0.2">
      <c r="A55" s="117"/>
      <c r="B55" s="121" t="s">
        <v>103</v>
      </c>
    </row>
    <row r="56" spans="1:2" ht="28.5" x14ac:dyDescent="0.2">
      <c r="A56" s="117"/>
      <c r="B56" s="121" t="s">
        <v>104</v>
      </c>
    </row>
    <row r="57" spans="1:2" ht="14.25" x14ac:dyDescent="0.2">
      <c r="A57" s="128" t="s">
        <v>16</v>
      </c>
      <c r="B57" s="121" t="s">
        <v>17</v>
      </c>
    </row>
    <row r="58" spans="1:2" ht="14.25" x14ac:dyDescent="0.2">
      <c r="A58" s="117"/>
      <c r="B58" s="121" t="s">
        <v>105</v>
      </c>
    </row>
    <row r="59" spans="1:2" ht="14.25" x14ac:dyDescent="0.2">
      <c r="A59" s="117"/>
      <c r="B59" s="121" t="s">
        <v>106</v>
      </c>
    </row>
    <row r="60" spans="1:2" ht="14.25" x14ac:dyDescent="0.2">
      <c r="A60" s="128" t="s">
        <v>18</v>
      </c>
      <c r="B60" s="121" t="s">
        <v>19</v>
      </c>
    </row>
    <row r="61" spans="1:2" ht="28.5" x14ac:dyDescent="0.2">
      <c r="A61" s="117"/>
      <c r="B61" s="121" t="s">
        <v>107</v>
      </c>
    </row>
    <row r="62" spans="1:2" ht="14.25" x14ac:dyDescent="0.2">
      <c r="A62" s="128" t="s">
        <v>108</v>
      </c>
      <c r="B62" s="121" t="s">
        <v>109</v>
      </c>
    </row>
    <row r="63" spans="1:2" ht="14.25" x14ac:dyDescent="0.2">
      <c r="A63" s="129"/>
      <c r="B63" s="121" t="s">
        <v>110</v>
      </c>
    </row>
    <row r="64" spans="1:2" s="20" customFormat="1" x14ac:dyDescent="0.2">
      <c r="B64" s="12"/>
    </row>
    <row r="65" spans="1:2" s="20" customFormat="1" ht="18" x14ac:dyDescent="0.25">
      <c r="A65" s="157" t="s">
        <v>8</v>
      </c>
      <c r="B65" s="157"/>
    </row>
    <row r="66" spans="1:2" s="20" customFormat="1" ht="42.75" x14ac:dyDescent="0.2">
      <c r="B66" s="121" t="s">
        <v>111</v>
      </c>
    </row>
    <row r="67" spans="1:2" s="20" customFormat="1" x14ac:dyDescent="0.2">
      <c r="B67" s="13"/>
    </row>
    <row r="68" spans="1:2" s="8" customFormat="1" ht="18" x14ac:dyDescent="0.25">
      <c r="A68" s="157" t="s">
        <v>5</v>
      </c>
      <c r="B68" s="157"/>
    </row>
    <row r="69" spans="1:2" s="20" customFormat="1" ht="15" x14ac:dyDescent="0.25">
      <c r="A69" s="136" t="s">
        <v>6</v>
      </c>
      <c r="B69" s="137" t="s">
        <v>112</v>
      </c>
    </row>
    <row r="70" spans="1:2" s="8" customFormat="1" ht="28.5" x14ac:dyDescent="0.2">
      <c r="A70" s="130"/>
      <c r="B70" s="135" t="s">
        <v>114</v>
      </c>
    </row>
    <row r="71" spans="1:2" s="8" customFormat="1" ht="14.25" x14ac:dyDescent="0.2">
      <c r="A71" s="130"/>
      <c r="B71" s="131"/>
    </row>
    <row r="72" spans="1:2" s="20" customFormat="1" ht="15" x14ac:dyDescent="0.25">
      <c r="A72" s="136" t="s">
        <v>6</v>
      </c>
      <c r="B72" s="137" t="s">
        <v>131</v>
      </c>
    </row>
    <row r="73" spans="1:2" s="8" customFormat="1" ht="28.5" x14ac:dyDescent="0.2">
      <c r="A73" s="130"/>
      <c r="B73" s="135" t="s">
        <v>135</v>
      </c>
    </row>
    <row r="74" spans="1:2" s="8" customFormat="1" ht="14.25" x14ac:dyDescent="0.2">
      <c r="A74" s="130"/>
      <c r="B74" s="131"/>
    </row>
    <row r="75" spans="1:2" ht="15" x14ac:dyDescent="0.25">
      <c r="A75" s="136" t="s">
        <v>6</v>
      </c>
      <c r="B75" s="139" t="s">
        <v>117</v>
      </c>
    </row>
    <row r="76" spans="1:2" s="8" customFormat="1" ht="42.75" x14ac:dyDescent="0.2">
      <c r="A76" s="130"/>
      <c r="B76" s="119" t="s">
        <v>134</v>
      </c>
    </row>
    <row r="77" spans="1:2" ht="14.25" x14ac:dyDescent="0.2">
      <c r="A77" s="129"/>
      <c r="B77" s="129"/>
    </row>
    <row r="78" spans="1:2" s="20" customFormat="1" ht="15" x14ac:dyDescent="0.25">
      <c r="A78" s="136" t="s">
        <v>6</v>
      </c>
      <c r="B78" s="139" t="s">
        <v>123</v>
      </c>
    </row>
    <row r="79" spans="1:2" s="8" customFormat="1" ht="28.5" x14ac:dyDescent="0.2">
      <c r="A79" s="130"/>
      <c r="B79" s="119" t="s">
        <v>118</v>
      </c>
    </row>
    <row r="80" spans="1:2" s="20" customFormat="1" ht="14.25" x14ac:dyDescent="0.2">
      <c r="A80" s="129"/>
      <c r="B80" s="129"/>
    </row>
    <row r="81" spans="1:2" ht="15" x14ac:dyDescent="0.25">
      <c r="A81" s="136" t="s">
        <v>6</v>
      </c>
      <c r="B81" s="139" t="s">
        <v>124</v>
      </c>
    </row>
    <row r="82" spans="1:2" s="8" customFormat="1" ht="14.25" x14ac:dyDescent="0.2">
      <c r="A82" s="130"/>
      <c r="B82" s="134" t="s">
        <v>119</v>
      </c>
    </row>
    <row r="83" spans="1:2" s="8" customFormat="1" ht="14.25" x14ac:dyDescent="0.2">
      <c r="A83" s="130"/>
      <c r="B83" s="134" t="s">
        <v>120</v>
      </c>
    </row>
    <row r="84" spans="1:2" s="8" customFormat="1" ht="14.25" x14ac:dyDescent="0.2">
      <c r="A84" s="130"/>
      <c r="B84" s="134" t="s">
        <v>121</v>
      </c>
    </row>
    <row r="85" spans="1:2" ht="15" x14ac:dyDescent="0.25">
      <c r="A85" s="129"/>
      <c r="B85" s="133"/>
    </row>
    <row r="86" spans="1:2" ht="15" x14ac:dyDescent="0.25">
      <c r="A86" s="136" t="s">
        <v>6</v>
      </c>
      <c r="B86" s="139" t="s">
        <v>125</v>
      </c>
    </row>
    <row r="87" spans="1:2" s="8" customFormat="1" ht="42.75" x14ac:dyDescent="0.2">
      <c r="A87" s="130"/>
      <c r="B87" s="119" t="s">
        <v>113</v>
      </c>
    </row>
    <row r="88" spans="1:2" s="8" customFormat="1" ht="14.25" x14ac:dyDescent="0.2">
      <c r="A88" s="130"/>
      <c r="B88" s="132" t="s">
        <v>115</v>
      </c>
    </row>
    <row r="89" spans="1:2" s="8" customFormat="1" ht="57" x14ac:dyDescent="0.2">
      <c r="A89" s="130"/>
      <c r="B89" s="138" t="s">
        <v>116</v>
      </c>
    </row>
    <row r="90" spans="1:2" ht="14.25" x14ac:dyDescent="0.2">
      <c r="A90" s="129"/>
      <c r="B90" s="129"/>
    </row>
    <row r="91" spans="1:2" ht="15" x14ac:dyDescent="0.25">
      <c r="A91" s="136" t="s">
        <v>6</v>
      </c>
      <c r="B91" s="141" t="s">
        <v>126</v>
      </c>
    </row>
    <row r="92" spans="1:2" ht="28.5" x14ac:dyDescent="0.2">
      <c r="A92" s="117"/>
      <c r="B92" s="134"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GanttChart</vt:lpstr>
      <vt:lpstr>GanttChartPro</vt:lpstr>
      <vt:lpstr>Help</vt:lpstr>
      <vt:lpstr>TermsOfUse</vt:lpstr>
      <vt:lpstr>GanttChart!prevWBS</vt:lpstr>
      <vt:lpstr>GanttChart!Заголовки_для_печати</vt:lpstr>
      <vt:lpstr>GanttChart!Область_печати</vt:lpstr>
      <vt:lpstr>GanttChartPro!Область_печати</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Амиров Ренат Александрович</cp:lastModifiedBy>
  <cp:lastPrinted>2018-02-12T20:25:38Z</cp:lastPrinted>
  <dcterms:created xsi:type="dcterms:W3CDTF">2010-06-09T16:05:03Z</dcterms:created>
  <dcterms:modified xsi:type="dcterms:W3CDTF">2019-04-18T20:44:25Z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