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8A279E7-8992-4C23-B3E9-7864BEB66356}" xr6:coauthVersionLast="47" xr6:coauthVersionMax="47" xr10:uidLastSave="{00000000-0000-0000-0000-000000000000}"/>
  <bookViews>
    <workbookView xWindow="4215" yWindow="3015" windowWidth="21600" windowHeight="11295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E231" i="1" l="1"/>
  <c r="A231" i="1"/>
  <c r="E223" i="1"/>
  <c r="A223" i="1"/>
  <c r="A189" i="1"/>
  <c r="B211" i="1"/>
  <c r="C206" i="1"/>
  <c r="C207" i="1"/>
  <c r="C208" i="1"/>
  <c r="C209" i="1"/>
  <c r="C210" i="1"/>
  <c r="C205" i="1"/>
  <c r="B199" i="1"/>
  <c r="B197" i="1"/>
  <c r="E189" i="1"/>
  <c r="B187" i="1"/>
  <c r="C179" i="1"/>
  <c r="B178" i="1"/>
  <c r="D174" i="1"/>
  <c r="E177" i="1"/>
  <c r="D177" i="1"/>
  <c r="E176" i="1"/>
  <c r="D176" i="1"/>
  <c r="E175" i="1"/>
  <c r="D175" i="1"/>
  <c r="E174" i="1"/>
  <c r="C175" i="1"/>
  <c r="C176" i="1"/>
  <c r="C174" i="1"/>
  <c r="C155" i="1"/>
  <c r="D155" i="1"/>
  <c r="C153" i="1"/>
  <c r="C154" i="1"/>
  <c r="D154" i="1" s="1"/>
  <c r="E164" i="1"/>
  <c r="D164" i="1"/>
  <c r="C164" i="1"/>
  <c r="C165" i="1"/>
  <c r="E165" i="1" s="1"/>
  <c r="C163" i="1"/>
  <c r="E163" i="1" s="1"/>
  <c r="E153" i="1"/>
  <c r="B145" i="1"/>
  <c r="B142" i="1" s="1"/>
  <c r="B212" i="1" l="1"/>
  <c r="D210" i="1" s="1"/>
  <c r="D165" i="1"/>
  <c r="D163" i="1"/>
  <c r="B167" i="1"/>
  <c r="B168" i="1" s="1"/>
  <c r="E155" i="1"/>
  <c r="E154" i="1"/>
  <c r="D153" i="1"/>
  <c r="B157" i="1" s="1"/>
  <c r="B143" i="1"/>
  <c r="B139" i="1"/>
  <c r="B140" i="1"/>
  <c r="B141" i="1"/>
  <c r="D209" i="1" l="1"/>
  <c r="D208" i="1"/>
  <c r="D207" i="1"/>
  <c r="D205" i="1"/>
  <c r="D206" i="1"/>
  <c r="B213" i="1"/>
  <c r="E215" i="1" s="1"/>
  <c r="B146" i="1"/>
  <c r="B147" i="1" s="1"/>
  <c r="A215" i="1" l="1"/>
  <c r="C131" i="1"/>
  <c r="D131" i="1" s="1"/>
  <c r="C130" i="1"/>
  <c r="D130" i="1" s="1"/>
  <c r="C129" i="1"/>
  <c r="D129" i="1" s="1"/>
  <c r="D118" i="1"/>
  <c r="D119" i="1"/>
  <c r="D120" i="1"/>
  <c r="D117" i="1"/>
  <c r="D96" i="1"/>
  <c r="E96" i="1"/>
  <c r="G95" i="1"/>
  <c r="D98" i="1" s="1"/>
  <c r="E98" i="1" s="1"/>
  <c r="E79" i="1"/>
  <c r="B133" i="1" l="1"/>
  <c r="B122" i="1"/>
  <c r="D97" i="1"/>
  <c r="E97" i="1" s="1"/>
  <c r="B89" i="1"/>
  <c r="B87" i="1"/>
  <c r="E83" i="1"/>
  <c r="B90" i="1" s="1"/>
  <c r="E82" i="1"/>
  <c r="E81" i="1"/>
  <c r="B88" i="1" s="1"/>
  <c r="E80" i="1"/>
  <c r="B86" i="1"/>
  <c r="B58" i="1"/>
  <c r="B59" i="1"/>
  <c r="B60" i="1"/>
  <c r="B61" i="1"/>
  <c r="B57" i="1"/>
  <c r="H33" i="1"/>
  <c r="H34" i="1"/>
  <c r="H35" i="1"/>
  <c r="H32" i="1"/>
  <c r="I32" i="1"/>
  <c r="I35" i="1"/>
  <c r="I34" i="1"/>
  <c r="I33" i="1"/>
  <c r="B22" i="1" l="1"/>
  <c r="B25" i="1" s="1"/>
  <c r="D11" i="1"/>
  <c r="C11" i="1"/>
  <c r="B11" i="1"/>
  <c r="B6" i="1"/>
  <c r="B9" i="1" s="1"/>
  <c r="D12" i="1" s="1"/>
  <c r="B8" i="1" l="1"/>
  <c r="B7" i="1"/>
  <c r="B12" i="1" s="1"/>
  <c r="B24" i="1"/>
  <c r="C12" i="1"/>
  <c r="C14" i="1" l="1"/>
</calcChain>
</file>

<file path=xl/sharedStrings.xml><?xml version="1.0" encoding="utf-8"?>
<sst xmlns="http://schemas.openxmlformats.org/spreadsheetml/2006/main" count="226" uniqueCount="143">
  <si>
    <t>x(i)</t>
  </si>
  <si>
    <t>n(i)</t>
  </si>
  <si>
    <t xml:space="preserve">n = </t>
  </si>
  <si>
    <t>w1 =</t>
  </si>
  <si>
    <t>w2 =</t>
  </si>
  <si>
    <t>w3 =</t>
  </si>
  <si>
    <t>w(i)</t>
  </si>
  <si>
    <t>Контроль:</t>
  </si>
  <si>
    <t>n =</t>
  </si>
  <si>
    <t>F* (x) =</t>
  </si>
  <si>
    <t>, при x &lt;= 2</t>
  </si>
  <si>
    <t>, при 2 &lt; x &lt;= 8</t>
  </si>
  <si>
    <t>, при 8 &lt; x &lt;= 13</t>
  </si>
  <si>
    <t>, при x &gt; 13</t>
  </si>
  <si>
    <t>i</t>
  </si>
  <si>
    <t>1-5</t>
  </si>
  <si>
    <t>x(i)-x(i+1)</t>
  </si>
  <si>
    <t>n(i)/h</t>
  </si>
  <si>
    <t>h</t>
  </si>
  <si>
    <t>x(i+1)</t>
  </si>
  <si>
    <t>5-10</t>
  </si>
  <si>
    <t>10-15</t>
  </si>
  <si>
    <t>15-20</t>
  </si>
  <si>
    <t>20-25</t>
  </si>
  <si>
    <t>4-6</t>
  </si>
  <si>
    <t>n=</t>
  </si>
  <si>
    <t>w(i)/h</t>
  </si>
  <si>
    <t>h=</t>
  </si>
  <si>
    <t>0-4</t>
  </si>
  <si>
    <t>6-10</t>
  </si>
  <si>
    <t>x(в)=</t>
  </si>
  <si>
    <t>x(i)*n(I)</t>
  </si>
  <si>
    <t>u(i)</t>
  </si>
  <si>
    <t>n(i)*u(i)</t>
  </si>
  <si>
    <t>D(в)=</t>
  </si>
  <si>
    <t>S²=</t>
  </si>
  <si>
    <t>x(в)</t>
  </si>
  <si>
    <t>(x(i)-x(в))²</t>
  </si>
  <si>
    <t>n(i)*u(i)²</t>
  </si>
  <si>
    <t>D(в)(u)=</t>
  </si>
  <si>
    <t>D(в)(x)=</t>
  </si>
  <si>
    <t>S^2(u)=</t>
  </si>
  <si>
    <t>S^2(X)=</t>
  </si>
  <si>
    <t>y</t>
  </si>
  <si>
    <t>n</t>
  </si>
  <si>
    <t>Ф(t)=</t>
  </si>
  <si>
    <t>-&gt;</t>
  </si>
  <si>
    <t>t=</t>
  </si>
  <si>
    <t>a</t>
  </si>
  <si>
    <t>&lt;</t>
  </si>
  <si>
    <t xml:space="preserve">σ </t>
  </si>
  <si>
    <t>δ</t>
  </si>
  <si>
    <t>n(i)*x(i)</t>
  </si>
  <si>
    <t>n(i)*(x(i)-x(в))^2</t>
  </si>
  <si>
    <t>s=</t>
  </si>
  <si>
    <t>s</t>
  </si>
  <si>
    <t>t(y)</t>
  </si>
  <si>
    <t>q</t>
  </si>
  <si>
    <t>Выборка задана в виде распределения частот:</t>
  </si>
  <si>
    <t>Найти распределение относительных частот.</t>
  </si>
  <si>
    <t>(сумма всех wi, должна равняться 1)</t>
  </si>
  <si>
    <t>Найти эмпирическую функцию по данному распределению выборки:</t>
  </si>
  <si>
    <t>Формулы:</t>
  </si>
  <si>
    <t>Кол-во наблюдений/n</t>
  </si>
  <si>
    <t>xi</t>
  </si>
  <si>
    <t>(сумма всех ni)</t>
  </si>
  <si>
    <t>Построить полигон частот по данному распределению выборки:</t>
  </si>
  <si>
    <t>w(i)=n(i)/n</t>
  </si>
  <si>
    <t>Построить полигон относительных частот по данному распределению выборки:</t>
  </si>
  <si>
    <t>wi=ni/n</t>
  </si>
  <si>
    <t>Построить гистограмму частот</t>
  </si>
  <si>
    <t>по данному распределению выборки объема n=80</t>
  </si>
  <si>
    <t>h=x(i+1)-xi</t>
  </si>
  <si>
    <t>Построить гистограмму отностельных частот</t>
  </si>
  <si>
    <t>по данному распределению выборки объема n=60</t>
  </si>
  <si>
    <t>Вывод: распределение правильное</t>
  </si>
  <si>
    <t>Вывод: значения функции найдены везде, они отображают вероятность относительно всех Ni</t>
  </si>
  <si>
    <t>Вывод: на графике отображается количество выпадений на каждый x</t>
  </si>
  <si>
    <t>Вывод: на графике отображается вероятность выпадения каждого x</t>
  </si>
  <si>
    <t>На гистограмме отображается частота выпадений на каждый интервал.</t>
  </si>
  <si>
    <t>Вывод: на гистограмме отображается относительная частота выпадений на каждом интервале.</t>
  </si>
  <si>
    <t>Найти несмещенную оценку генеральной средней</t>
  </si>
  <si>
    <t xml:space="preserve">Несмещенной оценкой генеральной средней является выборочная средняя </t>
  </si>
  <si>
    <t>Вывод: для решения берутся все выпавшие значения и делятся на объем n</t>
  </si>
  <si>
    <t xml:space="preserve">Найти выборочную среднюю по данному распределению выборки объема п=10: </t>
  </si>
  <si>
    <t>выборочная средняя:</t>
  </si>
  <si>
    <t>Найти выборочную среднюю, выборочную и исправленную дисперсию</t>
  </si>
  <si>
    <t>Вывод: с помощью среднего значения выборки можно найти меру разброса (дисперсию) в выборке.</t>
  </si>
  <si>
    <t>Найти выборочную дисперсию по данному распределению выборки объема n=10:</t>
  </si>
  <si>
    <t>Найдем искомую выборочную дисперсию:</t>
  </si>
  <si>
    <t>Вывод: как и в предыдущей задаче, мы находим меру изменчивости в выборке, но по другой формуле. Чтобы упростить вычисления, можно уменьшить очень большие значения на одинаковое число.</t>
  </si>
  <si>
    <t>Найти выборочную дисперсию по данному распределению выборки объема n=10 :</t>
  </si>
  <si>
    <t>Вывод: решение задачи остаётся прежним. Изменяются только значения, которые нужно умножить на 100 для упрощения вычислений.</t>
  </si>
  <si>
    <t>Y</t>
  </si>
  <si>
    <t>X</t>
  </si>
  <si>
    <t>n(y)</t>
  </si>
  <si>
    <t>n(x)</t>
  </si>
  <si>
    <t>C1=</t>
  </si>
  <si>
    <t>C2=</t>
  </si>
  <si>
    <t>v</t>
  </si>
  <si>
    <t>u</t>
  </si>
  <si>
    <t>n(v)</t>
  </si>
  <si>
    <t>n(v)*v</t>
  </si>
  <si>
    <t>n(v)*v²</t>
  </si>
  <si>
    <t>n(u)</t>
  </si>
  <si>
    <t>n(u)*u</t>
  </si>
  <si>
    <t>n(u)*u²</t>
  </si>
  <si>
    <t>u=</t>
  </si>
  <si>
    <t>v=</t>
  </si>
  <si>
    <t>u²=</t>
  </si>
  <si>
    <t>v²=</t>
  </si>
  <si>
    <t>σ (u)=</t>
  </si>
  <si>
    <t>σ (v)=</t>
  </si>
  <si>
    <t>v                     u</t>
  </si>
  <si>
    <t>U</t>
  </si>
  <si>
    <t>v*U</t>
  </si>
  <si>
    <t>V</t>
  </si>
  <si>
    <t>u*V</t>
  </si>
  <si>
    <t>Контроль</t>
  </si>
  <si>
    <t>r(в)=</t>
  </si>
  <si>
    <t>h1=</t>
  </si>
  <si>
    <t>h2=</t>
  </si>
  <si>
    <t>x=</t>
  </si>
  <si>
    <t>y=</t>
  </si>
  <si>
    <t>σ (x)=</t>
  </si>
  <si>
    <t>σ (y)=</t>
  </si>
  <si>
    <t>y(x)=1,45x-10,36</t>
  </si>
  <si>
    <t>Найти исправленную выборочную дисперсию по данному распределению выборки n = 10:</t>
  </si>
  <si>
    <t>Вывод: используем формулу исправленной выборочной дисперсии из задачи 457 и формулу из предыдущих задач, чтобы вычислить искомую дисперсию.</t>
  </si>
  <si>
    <t>Найти доверительный интервал</t>
  </si>
  <si>
    <t>Вывод: Доверительный интервал - это область допустимых значений с отклонением от истинных. Чем выше доверительная вероятность, тем шире доверительный интервал.</t>
  </si>
  <si>
    <t>Найти минимальный объем выборки</t>
  </si>
  <si>
    <t>- выразим формулу объёма:</t>
  </si>
  <si>
    <t>Вывод: в задаче идем в обратном направлении и ищем выборку относительно данных значений, однако доверительный интервал в данном случае нам не нужен</t>
  </si>
  <si>
    <t>Вывод: В данной задаче сначала необходимо найти отклонение, которое было изначально дано в предыдущих. Затем, подставив в формулу доверительного интервала получаем ответ.</t>
  </si>
  <si>
    <t>Оценить истинное значение измеряемой величины с помощью доверительного интервала с надежностью у = 0,99</t>
  </si>
  <si>
    <t>Вывод: задача сводится к оценке математического ожидания (при неизвестном о) при помощи доверительного интервала, вместо o используется исправленное среднее квадратическое отклонение.</t>
  </si>
  <si>
    <t>Искомый интервал:</t>
  </si>
  <si>
    <t>Полученный интервал:</t>
  </si>
  <si>
    <t>Вывод: в этой задаче вводится переменная q, которая находится по таблице учебника при известной надежности и объеме. Так как в нашем случае q &gt;1, то мы воспользуемся второй формулой, которая позволяет найти доверительный интервал.</t>
  </si>
  <si>
    <t>Найти выборочное уравнение прямой линии регрессии Y на X по данным:</t>
  </si>
  <si>
    <t>Вывод: выборочное уравнение прямой линии регрессии Y на X показывает, что в среднем на каждое увеличение X на 1, Y увеличивается на 2,1.</t>
  </si>
  <si>
    <t>Искомое уравнение прямой линии регрессии Y на 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</si>
</sst>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3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21" xfId="0" applyFont="1" applyBorder="1"/>
    <xf numFmtId="0" fontId="2" fillId="0" borderId="12" xfId="0" applyFont="1" applyBorder="1"/>
    <xf numFmtId="0" fontId="2" fillId="0" borderId="22" xfId="0" applyFont="1" applyBorder="1"/>
    <xf numFmtId="0" fontId="2" fillId="0" borderId="24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Лист1!$B$31</c:f>
              <c:strCache>
                <c:ptCount val="1"/>
                <c:pt idx="0">
                  <c:v>n(i)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Лист1!$A$32:$A$35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Лист1!$B$32:$B$35</c:f>
              <c:numCache>
                <c:formatCode>General</c:formatCode>
                <c:ptCount val="4"/>
                <c:pt idx="0">
                  <c:v>13</c:v>
                </c:pt>
                <c:pt idx="1">
                  <c:v>22</c:v>
                </c:pt>
                <c:pt idx="2">
                  <c:v>12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2-4F6D-934E-30C83978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59728"/>
        <c:axId val="615562224"/>
      </c:scatterChart>
      <c:valAx>
        <c:axId val="6155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562224"/>
        <c:crosses val="autoZero"/>
        <c:crossBetween val="midCat"/>
      </c:valAx>
      <c:valAx>
        <c:axId val="6155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5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Лист1!$I$31</c:f>
              <c:strCache>
                <c:ptCount val="1"/>
                <c:pt idx="0">
                  <c:v>w(i)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Лист1!$H$32:$H$35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Лист1!$I$32:$I$35</c:f>
              <c:numCache>
                <c:formatCode>General</c:formatCode>
                <c:ptCount val="4"/>
                <c:pt idx="0">
                  <c:v>0.20634920634920634</c:v>
                </c:pt>
                <c:pt idx="1">
                  <c:v>0.44</c:v>
                </c:pt>
                <c:pt idx="2">
                  <c:v>0.42857142857142855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A-4612-B4C0-4D5973D4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78560"/>
        <c:axId val="1172378976"/>
      </c:scatterChart>
      <c:valAx>
        <c:axId val="11723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378976"/>
        <c:crosses val="autoZero"/>
        <c:crossBetween val="midCat"/>
      </c:valAx>
      <c:valAx>
        <c:axId val="11723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3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Лист1!$B$56</c:f>
              <c:strCache>
                <c:ptCount val="1"/>
                <c:pt idx="0">
                  <c:v>w(i)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Лист1!$A$57:$A$61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17</c:v>
                </c:pt>
              </c:numCache>
            </c:numRef>
          </c:xVal>
          <c:yVal>
            <c:numRef>
              <c:f>Лист1!$B$57:$B$61</c:f>
              <c:numCache>
                <c:formatCode>General</c:formatCode>
                <c:ptCount val="5"/>
                <c:pt idx="0">
                  <c:v>8.2758620689655171E-2</c:v>
                </c:pt>
                <c:pt idx="1">
                  <c:v>0.31578947368421051</c:v>
                </c:pt>
                <c:pt idx="2">
                  <c:v>0.25274725274725274</c:v>
                </c:pt>
                <c:pt idx="3">
                  <c:v>0.17647058823529413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7-4759-9F58-766FD2ED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21440"/>
        <c:axId val="920822272"/>
      </c:scatterChart>
      <c:valAx>
        <c:axId val="9208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822272"/>
        <c:crosses val="autoZero"/>
        <c:crossBetween val="midCat"/>
      </c:valAx>
      <c:valAx>
        <c:axId val="9208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8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Лист1!$B$85</c:f>
              <c:strCache>
                <c:ptCount val="1"/>
                <c:pt idx="0">
                  <c:v>n(i)/h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Лист1!$A$86:$A$90</c:f>
              <c:strCache>
                <c:ptCount val="5"/>
                <c:pt idx="0">
                  <c:v>1-5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</c:strCache>
            </c:strRef>
          </c:cat>
          <c:val>
            <c:numRef>
              <c:f>Лист1!$B$86:$B$90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7.5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D-4DB0-AB38-6177B9F0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17718288"/>
        <c:axId val="1017717456"/>
      </c:barChart>
      <c:catAx>
        <c:axId val="1017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x(i)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717456"/>
        <c:crosses val="autoZero"/>
        <c:auto val="1"/>
        <c:lblAlgn val="ctr"/>
        <c:lblOffset val="100"/>
        <c:noMultiLvlLbl val="0"/>
      </c:catAx>
      <c:valAx>
        <c:axId val="1017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n(i)/h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7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Лист1!$B$96:$B$98</c:f>
              <c:strCache>
                <c:ptCount val="3"/>
                <c:pt idx="0">
                  <c:v>0-4</c:v>
                </c:pt>
                <c:pt idx="1">
                  <c:v>4-6</c:v>
                </c:pt>
                <c:pt idx="2">
                  <c:v>6-10</c:v>
                </c:pt>
              </c:strCache>
            </c:strRef>
          </c:cat>
          <c:val>
            <c:numRef>
              <c:f>Лист1!$D$96:$D$98</c:f>
              <c:numCache>
                <c:formatCode>General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9-4558-9A46-EF3D0FC1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1275456"/>
        <c:axId val="1261270048"/>
      </c:barChart>
      <c:catAx>
        <c:axId val="126127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0048"/>
        <c:crosses val="autoZero"/>
        <c:auto val="1"/>
        <c:lblAlgn val="ctr"/>
        <c:lblOffset val="100"/>
        <c:noMultiLvlLbl val="0"/>
      </c:catAx>
      <c:valAx>
        <c:axId val="12612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w(i)/h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png"/><Relationship Id="rId18" Type="http://schemas.openxmlformats.org/officeDocument/2006/relationships/image" Target="../media/image13.png"/><Relationship Id="rId3" Type="http://schemas.openxmlformats.org/officeDocument/2006/relationships/chart" Target="../charts/chart3.xml"/><Relationship Id="rId21" Type="http://schemas.openxmlformats.org/officeDocument/2006/relationships/image" Target="../media/image16.png"/><Relationship Id="rId7" Type="http://schemas.openxmlformats.org/officeDocument/2006/relationships/image" Target="../media/image2.png"/><Relationship Id="rId12" Type="http://schemas.openxmlformats.org/officeDocument/2006/relationships/image" Target="../media/image7.png"/><Relationship Id="rId17" Type="http://schemas.openxmlformats.org/officeDocument/2006/relationships/image" Target="../media/image12.png"/><Relationship Id="rId2" Type="http://schemas.openxmlformats.org/officeDocument/2006/relationships/chart" Target="../charts/chart2.xml"/><Relationship Id="rId16" Type="http://schemas.openxmlformats.org/officeDocument/2006/relationships/image" Target="../media/image11.png"/><Relationship Id="rId20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5" Type="http://schemas.openxmlformats.org/officeDocument/2006/relationships/image" Target="../media/image10.png"/><Relationship Id="rId23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image" Target="../media/image14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9.png"/><Relationship Id="rId22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36</xdr:row>
      <xdr:rowOff>14287</xdr:rowOff>
    </xdr:from>
    <xdr:to>
      <xdr:col>6</xdr:col>
      <xdr:colOff>0</xdr:colOff>
      <xdr:row>47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AB1F4E7-7552-45ED-B9FF-680E7D994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36</xdr:row>
      <xdr:rowOff>4762</xdr:rowOff>
    </xdr:from>
    <xdr:to>
      <xdr:col>13</xdr:col>
      <xdr:colOff>19050</xdr:colOff>
      <xdr:row>47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D36031A-9369-4D0E-9630-842314811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55</xdr:row>
      <xdr:rowOff>4762</xdr:rowOff>
    </xdr:from>
    <xdr:to>
      <xdr:col>11</xdr:col>
      <xdr:colOff>304800</xdr:colOff>
      <xdr:row>69</xdr:row>
      <xdr:rowOff>80962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1F09EE1-A285-4E44-B8AA-C8637E002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77</xdr:row>
      <xdr:rowOff>14287</xdr:rowOff>
    </xdr:from>
    <xdr:to>
      <xdr:col>13</xdr:col>
      <xdr:colOff>9525</xdr:colOff>
      <xdr:row>89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EC83A5-F928-4106-8579-7692BA87F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99</xdr:row>
      <xdr:rowOff>9525</xdr:rowOff>
    </xdr:from>
    <xdr:to>
      <xdr:col>5</xdr:col>
      <xdr:colOff>76200</xdr:colOff>
      <xdr:row>110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6FB8D9-567D-4661-89D4-91CA26415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542925</xdr:colOff>
      <xdr:row>119</xdr:row>
      <xdr:rowOff>47625</xdr:rowOff>
    </xdr:from>
    <xdr:to>
      <xdr:col>10</xdr:col>
      <xdr:colOff>409307</xdr:colOff>
      <xdr:row>121</xdr:row>
      <xdr:rowOff>38100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19780DD-D4C0-41D0-8398-B9D920F0C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29200" y="22717125"/>
          <a:ext cx="1695182" cy="371475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128</xdr:row>
      <xdr:rowOff>76200</xdr:rowOff>
    </xdr:from>
    <xdr:to>
      <xdr:col>7</xdr:col>
      <xdr:colOff>190497</xdr:colOff>
      <xdr:row>131</xdr:row>
      <xdr:rowOff>19050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DA2CDAC-F476-4D0D-BDF6-8041A367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90849" y="24460200"/>
          <a:ext cx="1685923" cy="51435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141</xdr:row>
      <xdr:rowOff>1</xdr:rowOff>
    </xdr:from>
    <xdr:to>
      <xdr:col>7</xdr:col>
      <xdr:colOff>29963</xdr:colOff>
      <xdr:row>143</xdr:row>
      <xdr:rowOff>114300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DE6E2213-F2B1-4CFB-BA3C-165C08D5D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57476" y="26860501"/>
          <a:ext cx="1858762" cy="49529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144</xdr:row>
      <xdr:rowOff>0</xdr:rowOff>
    </xdr:from>
    <xdr:to>
      <xdr:col>6</xdr:col>
      <xdr:colOff>266701</xdr:colOff>
      <xdr:row>146</xdr:row>
      <xdr:rowOff>63975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72477F07-04B2-4518-944C-63269858F962}"/>
            </a:ext>
            <a:ext uri="{147F2762-F138-4A5C-976F-8EAC2B608ADB}">
              <a16:predDERef xmlns:a16="http://schemas.microsoft.com/office/drawing/2014/main" pred="{3962AD23-D0CF-F5E6-8F64-DBEDCDF1D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57476" y="27432000"/>
          <a:ext cx="1485900" cy="444975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581026</xdr:colOff>
      <xdr:row>151</xdr:row>
      <xdr:rowOff>171451</xdr:rowOff>
    </xdr:from>
    <xdr:to>
      <xdr:col>10</xdr:col>
      <xdr:colOff>269876</xdr:colOff>
      <xdr:row>153</xdr:row>
      <xdr:rowOff>76201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109A1317-F5B2-4FB7-A52B-CC1A4BBBD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48101" y="28936951"/>
          <a:ext cx="2736850" cy="285750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162</xdr:row>
      <xdr:rowOff>47625</xdr:rowOff>
    </xdr:from>
    <xdr:to>
      <xdr:col>11</xdr:col>
      <xdr:colOff>528188</xdr:colOff>
      <xdr:row>164</xdr:row>
      <xdr:rowOff>76200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14DF91BA-1380-4FA9-A99B-3F08ED2AE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67150" y="31299150"/>
          <a:ext cx="3585713" cy="409575"/>
        </a:xfrm>
        <a:prstGeom prst="rect">
          <a:avLst/>
        </a:prstGeom>
      </xdr:spPr>
    </xdr:pic>
    <xdr:clientData/>
  </xdr:twoCellAnchor>
  <xdr:twoCellAnchor editAs="oneCell">
    <xdr:from>
      <xdr:col>5</xdr:col>
      <xdr:colOff>545790</xdr:colOff>
      <xdr:row>173</xdr:row>
      <xdr:rowOff>47626</xdr:rowOff>
    </xdr:from>
    <xdr:to>
      <xdr:col>12</xdr:col>
      <xdr:colOff>600074</xdr:colOff>
      <xdr:row>175</xdr:row>
      <xdr:rowOff>47626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FA92B40-44E7-4261-BF3D-A2A68BCEA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2865" y="33394651"/>
          <a:ext cx="4321484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181</xdr:row>
      <xdr:rowOff>185604</xdr:rowOff>
    </xdr:from>
    <xdr:to>
      <xdr:col>10</xdr:col>
      <xdr:colOff>523875</xdr:colOff>
      <xdr:row>184</xdr:row>
      <xdr:rowOff>171450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F0A9F281-02A9-49CD-83C3-6D51F7F78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86200" y="35304279"/>
          <a:ext cx="2952750" cy="55734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7</xdr:col>
      <xdr:colOff>571500</xdr:colOff>
      <xdr:row>193</xdr:row>
      <xdr:rowOff>74229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D881213A-0516-4E37-A136-70B9FA2F5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76675" y="37604700"/>
          <a:ext cx="1181100" cy="264729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193</xdr:row>
      <xdr:rowOff>133350</xdr:rowOff>
    </xdr:from>
    <xdr:to>
      <xdr:col>11</xdr:col>
      <xdr:colOff>108059</xdr:colOff>
      <xdr:row>195</xdr:row>
      <xdr:rowOff>95250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B4B77B07-8A8A-4915-A84F-F379A6538DF9}"/>
            </a:ext>
            <a:ext uri="{147F2762-F138-4A5C-976F-8EAC2B608ADB}">
              <a16:predDERef xmlns:a16="http://schemas.microsoft.com/office/drawing/2014/main" pred="{14F6C6B8-9FE3-9853-B771-AFE1908B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05400" y="37928550"/>
          <a:ext cx="1927334" cy="3429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10</xdr:col>
      <xdr:colOff>0</xdr:colOff>
      <xdr:row>207</xdr:row>
      <xdr:rowOff>38100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DE2E635-4B12-4EA1-B7B3-702CDE73E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267075" y="40081200"/>
          <a:ext cx="3048000" cy="419100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212</xdr:row>
      <xdr:rowOff>19050</xdr:rowOff>
    </xdr:from>
    <xdr:to>
      <xdr:col>13</xdr:col>
      <xdr:colOff>95250</xdr:colOff>
      <xdr:row>214</xdr:row>
      <xdr:rowOff>47625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AFCE56CF-F12E-4C99-B47C-A339DEEF3727}"/>
            </a:ext>
            <a:ext uri="{147F2762-F138-4A5C-976F-8EAC2B608ADB}">
              <a16:predDERef xmlns:a16="http://schemas.microsoft.com/office/drawing/2014/main" pred="{D3BE0B67-5C2E-B37E-14DA-92CE22BC4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43400" y="41433750"/>
          <a:ext cx="389572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9524</xdr:colOff>
      <xdr:row>219</xdr:row>
      <xdr:rowOff>190270</xdr:rowOff>
    </xdr:from>
    <xdr:to>
      <xdr:col>11</xdr:col>
      <xdr:colOff>323849</xdr:colOff>
      <xdr:row>222</xdr:row>
      <xdr:rowOff>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9CC1B6E-74A8-4842-95F7-8A09C3182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86199" y="43376620"/>
          <a:ext cx="3362325" cy="38123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226</xdr:row>
      <xdr:rowOff>19050</xdr:rowOff>
    </xdr:from>
    <xdr:to>
      <xdr:col>9</xdr:col>
      <xdr:colOff>504825</xdr:colOff>
      <xdr:row>229</xdr:row>
      <xdr:rowOff>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528E1FDC-3FB0-4C02-A0F2-46375FEE9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05175" y="44986575"/>
          <a:ext cx="2905125" cy="5524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235</xdr:row>
      <xdr:rowOff>0</xdr:rowOff>
    </xdr:from>
    <xdr:to>
      <xdr:col>13</xdr:col>
      <xdr:colOff>333375</xdr:colOff>
      <xdr:row>236</xdr:row>
      <xdr:rowOff>161925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04B2CC2-6AFE-4A63-B120-51FC954C2891}"/>
            </a:ext>
            <a:ext uri="{147F2762-F138-4A5C-976F-8EAC2B608ADB}">
              <a16:predDERef xmlns:a16="http://schemas.microsoft.com/office/drawing/2014/main" pred="{A39D3B0F-178C-BF67-81C3-8C1A8BBDA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05475" y="47291625"/>
          <a:ext cx="2771775" cy="352425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161926</xdr:colOff>
      <xdr:row>257</xdr:row>
      <xdr:rowOff>28576</xdr:rowOff>
    </xdr:from>
    <xdr:to>
      <xdr:col>3</xdr:col>
      <xdr:colOff>466726</xdr:colOff>
      <xdr:row>259</xdr:row>
      <xdr:rowOff>83210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FD49CCD0-EE49-4F21-B353-81338C9399AE}"/>
            </a:ext>
            <a:ext uri="{147F2762-F138-4A5C-976F-8EAC2B608ADB}">
              <a16:predDERef xmlns:a16="http://schemas.microsoft.com/office/drawing/2014/main" pred="{8CABDFCE-4A3E-08D7-FFC4-A27BD9C47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00201" y="51511201"/>
          <a:ext cx="914400" cy="4356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260</xdr:row>
      <xdr:rowOff>1</xdr:rowOff>
    </xdr:from>
    <xdr:to>
      <xdr:col>3</xdr:col>
      <xdr:colOff>485775</xdr:colOff>
      <xdr:row>262</xdr:row>
      <xdr:rowOff>7971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7FAE8B2-3FB5-4AF5-B2B9-81AEC8F10AA0}"/>
            </a:ext>
            <a:ext uri="{147F2762-F138-4A5C-976F-8EAC2B608ADB}">
              <a16:predDERef xmlns:a16="http://schemas.microsoft.com/office/drawing/2014/main" pred="{96C5BD41-056C-2646-D13A-C974ECA98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38275" y="52054126"/>
          <a:ext cx="1095375" cy="3889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4</xdr:col>
      <xdr:colOff>295275</xdr:colOff>
      <xdr:row>265</xdr:row>
      <xdr:rowOff>92618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4EBC9C77-20F2-4A7C-9EA2-CC8ACBA42C59}"/>
            </a:ext>
            <a:ext uri="{147F2762-F138-4A5C-976F-8EAC2B608ADB}">
              <a16:predDERef xmlns:a16="http://schemas.microsoft.com/office/drawing/2014/main" pred="{0E9255F0-CBCE-F174-26C3-795C5AFC0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38275" y="52625625"/>
          <a:ext cx="1514475" cy="4736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6;&#1077;&#1085;&#1072;&#1090;/Downloads/Veroyatnosti_Kazni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9"/>
      <sheetName val="441"/>
      <sheetName val="443 445"/>
      <sheetName val="446"/>
      <sheetName val="448"/>
      <sheetName val="450"/>
      <sheetName val="453"/>
      <sheetName val="457"/>
      <sheetName val="460"/>
      <sheetName val="463"/>
      <sheetName val="466"/>
      <sheetName val="501"/>
      <sheetName val="506"/>
      <sheetName val="508"/>
      <sheetName val="510"/>
      <sheetName val="512"/>
      <sheetName val="53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3">
          <cell r="A23" t="str">
            <v>Вывод: на гистограмме отображается относительная частота выпадений на каждом интервале.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"/>
  <sheetViews>
    <sheetView tabSelected="1" topLeftCell="A270" workbookViewId="0">
      <selection activeCell="G264" sqref="G264"/>
    </sheetView>
  </sheetViews>
  <sheetFormatPr defaultRowHeight="15" x14ac:dyDescent="0.25"/>
  <cols>
    <col min="1" max="1" width="12" bestFit="1" customWidth="1"/>
    <col min="2" max="2" width="9.5703125" bestFit="1" customWidth="1"/>
  </cols>
  <sheetData>
    <row r="1" spans="1:4" x14ac:dyDescent="0.25">
      <c r="A1" s="1">
        <v>439</v>
      </c>
    </row>
    <row r="2" spans="1:4" x14ac:dyDescent="0.25">
      <c r="A2" t="s">
        <v>58</v>
      </c>
    </row>
    <row r="3" spans="1:4" x14ac:dyDescent="0.25">
      <c r="A3" s="2" t="s">
        <v>0</v>
      </c>
      <c r="B3" s="2">
        <v>8</v>
      </c>
      <c r="C3" s="2">
        <v>15</v>
      </c>
      <c r="D3" s="2">
        <v>23</v>
      </c>
    </row>
    <row r="4" spans="1:4" x14ac:dyDescent="0.25">
      <c r="A4" s="2" t="s">
        <v>1</v>
      </c>
      <c r="B4" s="2">
        <v>2</v>
      </c>
      <c r="C4" s="2">
        <v>9</v>
      </c>
      <c r="D4" s="2">
        <v>7</v>
      </c>
    </row>
    <row r="5" spans="1:4" x14ac:dyDescent="0.25">
      <c r="A5" t="s">
        <v>59</v>
      </c>
    </row>
    <row r="6" spans="1:4" x14ac:dyDescent="0.25">
      <c r="A6" t="s">
        <v>2</v>
      </c>
      <c r="B6">
        <f>SUM(B4:D4)</f>
        <v>18</v>
      </c>
      <c r="C6" s="18" t="s">
        <v>65</v>
      </c>
      <c r="D6" s="18"/>
    </row>
    <row r="7" spans="1:4" x14ac:dyDescent="0.25">
      <c r="A7" t="s">
        <v>3</v>
      </c>
      <c r="B7">
        <f>B4/B6</f>
        <v>0.1111111111111111</v>
      </c>
    </row>
    <row r="8" spans="1:4" x14ac:dyDescent="0.25">
      <c r="A8" t="s">
        <v>4</v>
      </c>
      <c r="B8">
        <f>C4/B6</f>
        <v>0.5</v>
      </c>
    </row>
    <row r="9" spans="1:4" x14ac:dyDescent="0.25">
      <c r="A9" t="s">
        <v>5</v>
      </c>
      <c r="B9">
        <f>D4/B6</f>
        <v>0.3888888888888889</v>
      </c>
    </row>
    <row r="11" spans="1:4" x14ac:dyDescent="0.25">
      <c r="A11" s="2" t="s">
        <v>0</v>
      </c>
      <c r="B11" s="2">
        <f>B3</f>
        <v>8</v>
      </c>
      <c r="C11" s="2">
        <f>C3</f>
        <v>15</v>
      </c>
      <c r="D11" s="2">
        <f>D3</f>
        <v>23</v>
      </c>
    </row>
    <row r="12" spans="1:4" x14ac:dyDescent="0.25">
      <c r="A12" s="2" t="s">
        <v>6</v>
      </c>
      <c r="B12" s="2">
        <f>B7</f>
        <v>0.1111111111111111</v>
      </c>
      <c r="C12" s="2">
        <f>B8</f>
        <v>0.5</v>
      </c>
      <c r="D12" s="2">
        <f>B9</f>
        <v>0.3888888888888889</v>
      </c>
    </row>
    <row r="14" spans="1:4" x14ac:dyDescent="0.25">
      <c r="A14" t="s">
        <v>7</v>
      </c>
      <c r="C14">
        <f>SUM(B7:B9)</f>
        <v>1</v>
      </c>
      <c r="D14" t="s">
        <v>60</v>
      </c>
    </row>
    <row r="15" spans="1:4" x14ac:dyDescent="0.25">
      <c r="A15" t="s">
        <v>75</v>
      </c>
    </row>
    <row r="17" spans="1:11" x14ac:dyDescent="0.25">
      <c r="A17" s="1">
        <v>441</v>
      </c>
    </row>
    <row r="18" spans="1:11" x14ac:dyDescent="0.25">
      <c r="A18" t="s">
        <v>61</v>
      </c>
    </row>
    <row r="19" spans="1:11" x14ac:dyDescent="0.25">
      <c r="A19" s="2" t="s">
        <v>0</v>
      </c>
      <c r="B19" s="2">
        <v>2</v>
      </c>
      <c r="C19" s="2">
        <v>8</v>
      </c>
      <c r="D19" s="2">
        <v>13</v>
      </c>
    </row>
    <row r="20" spans="1:11" x14ac:dyDescent="0.25">
      <c r="A20" s="2" t="s">
        <v>1</v>
      </c>
      <c r="B20" s="2">
        <v>7</v>
      </c>
      <c r="C20" s="2">
        <v>18</v>
      </c>
      <c r="D20" s="2">
        <v>22</v>
      </c>
    </row>
    <row r="22" spans="1:11" x14ac:dyDescent="0.25">
      <c r="A22" t="s">
        <v>8</v>
      </c>
      <c r="B22">
        <f>SUM(B20:D20)</f>
        <v>47</v>
      </c>
      <c r="C22" s="18" t="s">
        <v>65</v>
      </c>
      <c r="D22" s="18"/>
    </row>
    <row r="23" spans="1:11" x14ac:dyDescent="0.25">
      <c r="A23" s="2" t="s">
        <v>9</v>
      </c>
      <c r="B23" s="10">
        <v>0</v>
      </c>
      <c r="C23" s="11" t="s">
        <v>10</v>
      </c>
      <c r="D23" s="12"/>
      <c r="F23" t="s">
        <v>62</v>
      </c>
    </row>
    <row r="24" spans="1:11" x14ac:dyDescent="0.25">
      <c r="A24" s="2" t="s">
        <v>9</v>
      </c>
      <c r="B24" s="10">
        <f>B20/B22</f>
        <v>0.14893617021276595</v>
      </c>
      <c r="C24" s="11" t="s">
        <v>11</v>
      </c>
      <c r="D24" s="12"/>
      <c r="F24" t="s">
        <v>63</v>
      </c>
      <c r="H24" t="s">
        <v>64</v>
      </c>
      <c r="J24" t="s">
        <v>19</v>
      </c>
    </row>
    <row r="25" spans="1:11" x14ac:dyDescent="0.25">
      <c r="A25" s="2" t="s">
        <v>9</v>
      </c>
      <c r="B25" s="10">
        <f>(B20+C20)/B22</f>
        <v>0.53191489361702127</v>
      </c>
      <c r="C25" s="11" t="s">
        <v>12</v>
      </c>
      <c r="D25" s="12"/>
    </row>
    <row r="26" spans="1:11" x14ac:dyDescent="0.25">
      <c r="A26" s="2" t="s">
        <v>9</v>
      </c>
      <c r="B26" s="8">
        <v>1</v>
      </c>
      <c r="C26" s="7" t="s">
        <v>13</v>
      </c>
      <c r="D26" s="9"/>
    </row>
    <row r="27" spans="1:11" x14ac:dyDescent="0.25">
      <c r="A27" t="s">
        <v>76</v>
      </c>
    </row>
    <row r="29" spans="1:11" x14ac:dyDescent="0.25">
      <c r="A29" s="1">
        <v>443</v>
      </c>
    </row>
    <row r="30" spans="1:11" x14ac:dyDescent="0.25">
      <c r="A30" s="19" t="s">
        <v>66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 spans="1:11" x14ac:dyDescent="0.25">
      <c r="A31" s="2" t="s">
        <v>0</v>
      </c>
      <c r="B31" s="2" t="s">
        <v>1</v>
      </c>
      <c r="C31" t="s">
        <v>25</v>
      </c>
      <c r="D31" s="4">
        <f>SUM(B32:B35)</f>
        <v>63</v>
      </c>
      <c r="E31" s="18" t="s">
        <v>65</v>
      </c>
      <c r="F31" s="18"/>
      <c r="G31" s="4"/>
      <c r="H31" s="2" t="s">
        <v>0</v>
      </c>
      <c r="I31" s="2" t="s">
        <v>6</v>
      </c>
      <c r="J31" t="s">
        <v>67</v>
      </c>
    </row>
    <row r="32" spans="1:11" x14ac:dyDescent="0.25">
      <c r="A32" s="2">
        <v>2</v>
      </c>
      <c r="B32" s="2">
        <v>13</v>
      </c>
      <c r="D32" s="4"/>
      <c r="G32" s="4"/>
      <c r="H32" s="2">
        <f>A32</f>
        <v>2</v>
      </c>
      <c r="I32" s="2">
        <f>B32/SUM(B32:B35)</f>
        <v>0.20634920634920634</v>
      </c>
    </row>
    <row r="33" spans="1:9" x14ac:dyDescent="0.25">
      <c r="A33" s="2">
        <v>4</v>
      </c>
      <c r="B33" s="2">
        <v>22</v>
      </c>
      <c r="D33" s="4"/>
      <c r="G33" s="4"/>
      <c r="H33" s="2">
        <f t="shared" ref="H33:H35" si="0">A33</f>
        <v>4</v>
      </c>
      <c r="I33" s="2">
        <f>B33/SUM(B33:B36)</f>
        <v>0.44</v>
      </c>
    </row>
    <row r="34" spans="1:9" x14ac:dyDescent="0.25">
      <c r="A34" s="2">
        <v>7</v>
      </c>
      <c r="B34" s="2">
        <v>12</v>
      </c>
      <c r="D34" s="4"/>
      <c r="G34" s="4"/>
      <c r="H34" s="2">
        <f t="shared" si="0"/>
        <v>7</v>
      </c>
      <c r="I34" s="2">
        <f>B34/SUM(B34:B37)</f>
        <v>0.42857142857142855</v>
      </c>
    </row>
    <row r="35" spans="1:9" x14ac:dyDescent="0.25">
      <c r="A35" s="2">
        <v>8</v>
      </c>
      <c r="B35" s="2">
        <v>16</v>
      </c>
      <c r="D35" s="4"/>
      <c r="G35" s="4"/>
      <c r="H35" s="2">
        <f t="shared" si="0"/>
        <v>8</v>
      </c>
      <c r="I35" s="2">
        <f>B35/SUM(B35:B38)</f>
        <v>1</v>
      </c>
    </row>
    <row r="49" spans="1:7" x14ac:dyDescent="0.25">
      <c r="A49" s="18" t="s">
        <v>77</v>
      </c>
      <c r="B49" s="18"/>
      <c r="C49" s="18"/>
      <c r="D49" s="18"/>
      <c r="E49" s="18"/>
      <c r="F49" s="18"/>
      <c r="G49" s="18"/>
    </row>
    <row r="54" spans="1:7" x14ac:dyDescent="0.25">
      <c r="A54" s="1">
        <v>445</v>
      </c>
    </row>
    <row r="55" spans="1:7" x14ac:dyDescent="0.25">
      <c r="A55" s="17" t="s">
        <v>68</v>
      </c>
    </row>
    <row r="56" spans="1:7" x14ac:dyDescent="0.25">
      <c r="A56" s="2" t="s">
        <v>0</v>
      </c>
      <c r="B56" s="2" t="s">
        <v>6</v>
      </c>
      <c r="C56" s="2" t="s">
        <v>1</v>
      </c>
      <c r="D56" s="4"/>
      <c r="E56" s="4"/>
      <c r="F56" s="4"/>
      <c r="G56" s="4"/>
    </row>
    <row r="57" spans="1:7" x14ac:dyDescent="0.25">
      <c r="A57" s="2">
        <v>3</v>
      </c>
      <c r="B57" s="2">
        <f>C57/SUM(C57:C61)</f>
        <v>8.2758620689655171E-2</v>
      </c>
      <c r="C57" s="2">
        <v>12</v>
      </c>
      <c r="D57" s="4"/>
      <c r="E57" s="4"/>
      <c r="F57" s="4"/>
      <c r="G57" s="4"/>
    </row>
    <row r="58" spans="1:7" x14ac:dyDescent="0.25">
      <c r="A58" s="2">
        <v>5</v>
      </c>
      <c r="B58" s="2">
        <f t="shared" ref="B58:B61" si="1">C58/SUM(C58:C62)</f>
        <v>0.31578947368421051</v>
      </c>
      <c r="C58" s="2">
        <v>42</v>
      </c>
      <c r="D58" s="4"/>
      <c r="E58" s="5"/>
      <c r="F58" s="5"/>
      <c r="G58" s="4"/>
    </row>
    <row r="59" spans="1:7" x14ac:dyDescent="0.25">
      <c r="A59" s="2">
        <v>9</v>
      </c>
      <c r="B59" s="2">
        <f t="shared" si="1"/>
        <v>0.25274725274725274</v>
      </c>
      <c r="C59" s="2">
        <v>23</v>
      </c>
      <c r="D59" s="4"/>
      <c r="E59" s="5"/>
      <c r="F59" s="5"/>
      <c r="G59" s="4"/>
    </row>
    <row r="60" spans="1:7" x14ac:dyDescent="0.25">
      <c r="A60" s="3">
        <v>10</v>
      </c>
      <c r="B60" s="2">
        <f t="shared" si="1"/>
        <v>0.17647058823529413</v>
      </c>
      <c r="C60" s="2">
        <v>12</v>
      </c>
    </row>
    <row r="61" spans="1:7" x14ac:dyDescent="0.25">
      <c r="A61" s="3">
        <v>17</v>
      </c>
      <c r="B61" s="2">
        <f t="shared" si="1"/>
        <v>1</v>
      </c>
      <c r="C61" s="2">
        <v>56</v>
      </c>
    </row>
    <row r="62" spans="1:7" x14ac:dyDescent="0.25">
      <c r="B62" t="s">
        <v>69</v>
      </c>
    </row>
    <row r="64" spans="1:7" x14ac:dyDescent="0.25">
      <c r="C64" s="4"/>
      <c r="D64" s="4"/>
      <c r="E64" s="5"/>
      <c r="F64" s="5"/>
      <c r="G64" s="4"/>
    </row>
    <row r="65" spans="1:7" x14ac:dyDescent="0.25">
      <c r="C65" s="4"/>
      <c r="D65" s="4"/>
      <c r="E65" s="5"/>
      <c r="F65" s="5"/>
      <c r="G65" s="4"/>
    </row>
    <row r="66" spans="1:7" x14ac:dyDescent="0.25">
      <c r="C66" s="4"/>
      <c r="D66" s="4"/>
      <c r="E66" s="4"/>
      <c r="F66" s="4"/>
      <c r="G66" s="4"/>
    </row>
    <row r="67" spans="1:7" x14ac:dyDescent="0.25">
      <c r="A67" s="4"/>
      <c r="B67" s="4"/>
      <c r="C67" s="4"/>
      <c r="D67" s="4"/>
      <c r="E67" s="4"/>
      <c r="F67" s="4"/>
      <c r="G67" s="4"/>
    </row>
    <row r="68" spans="1:7" x14ac:dyDescent="0.25">
      <c r="A68" s="4"/>
      <c r="B68" s="4"/>
      <c r="C68" s="4"/>
      <c r="D68" s="4"/>
      <c r="E68" s="4"/>
      <c r="F68" s="4"/>
      <c r="G68" s="4"/>
    </row>
    <row r="69" spans="1:7" x14ac:dyDescent="0.25">
      <c r="A69" s="4"/>
      <c r="B69" s="4"/>
      <c r="C69" s="4"/>
      <c r="D69" s="4"/>
      <c r="E69" s="4"/>
      <c r="F69" s="4"/>
      <c r="G69" s="4"/>
    </row>
    <row r="70" spans="1:7" x14ac:dyDescent="0.25">
      <c r="A70" s="4"/>
      <c r="B70" s="4"/>
      <c r="C70" s="4"/>
      <c r="D70" s="4"/>
      <c r="E70" s="5"/>
      <c r="F70" s="5"/>
      <c r="G70" s="4"/>
    </row>
    <row r="71" spans="1:7" x14ac:dyDescent="0.25">
      <c r="A71" s="18" t="s">
        <v>78</v>
      </c>
      <c r="B71" s="18"/>
      <c r="C71" s="18"/>
      <c r="D71" s="18"/>
      <c r="E71" s="18"/>
      <c r="F71" s="18"/>
      <c r="G71" s="18"/>
    </row>
    <row r="72" spans="1:7" x14ac:dyDescent="0.25">
      <c r="A72" s="4"/>
      <c r="B72" s="4"/>
      <c r="C72" s="4"/>
      <c r="D72" s="4"/>
      <c r="E72" s="4"/>
      <c r="F72" s="4"/>
      <c r="G72" s="4"/>
    </row>
    <row r="73" spans="1:7" x14ac:dyDescent="0.25">
      <c r="A73" s="4"/>
      <c r="B73" s="4"/>
      <c r="C73" s="4"/>
      <c r="D73" s="4"/>
      <c r="E73" s="4"/>
      <c r="F73" s="4"/>
      <c r="G73" s="4"/>
    </row>
    <row r="74" spans="1:7" x14ac:dyDescent="0.25">
      <c r="A74" s="1">
        <v>446</v>
      </c>
    </row>
    <row r="76" spans="1:7" x14ac:dyDescent="0.25">
      <c r="A76" t="s">
        <v>70</v>
      </c>
    </row>
    <row r="77" spans="1:7" x14ac:dyDescent="0.25">
      <c r="A77" t="s">
        <v>71</v>
      </c>
    </row>
    <row r="78" spans="1:7" x14ac:dyDescent="0.25">
      <c r="A78" s="2" t="s">
        <v>14</v>
      </c>
      <c r="B78" s="2" t="s">
        <v>0</v>
      </c>
      <c r="C78" s="2" t="s">
        <v>19</v>
      </c>
      <c r="D78" s="2" t="s">
        <v>1</v>
      </c>
      <c r="E78" s="2" t="s">
        <v>17</v>
      </c>
      <c r="F78" s="3" t="s">
        <v>18</v>
      </c>
    </row>
    <row r="79" spans="1:7" x14ac:dyDescent="0.25">
      <c r="A79" s="2">
        <v>1</v>
      </c>
      <c r="B79" s="6">
        <v>1</v>
      </c>
      <c r="C79" s="2">
        <v>5</v>
      </c>
      <c r="D79" s="2">
        <v>20</v>
      </c>
      <c r="E79" s="2">
        <f>D79/F79</f>
        <v>5</v>
      </c>
      <c r="F79" s="3">
        <v>4</v>
      </c>
    </row>
    <row r="80" spans="1:7" x14ac:dyDescent="0.25">
      <c r="A80" s="2">
        <v>2</v>
      </c>
      <c r="B80" s="6">
        <v>5</v>
      </c>
      <c r="C80" s="2">
        <v>10</v>
      </c>
      <c r="D80" s="2">
        <v>40</v>
      </c>
      <c r="E80" s="2">
        <f>D80/F79</f>
        <v>10</v>
      </c>
      <c r="F80" s="2"/>
    </row>
    <row r="81" spans="1:8" x14ac:dyDescent="0.25">
      <c r="A81" s="2">
        <v>3</v>
      </c>
      <c r="B81" s="6">
        <v>10</v>
      </c>
      <c r="C81" s="2">
        <v>15</v>
      </c>
      <c r="D81" s="2">
        <v>60</v>
      </c>
      <c r="E81" s="2">
        <f>D81/F79</f>
        <v>15</v>
      </c>
      <c r="F81" s="2"/>
    </row>
    <row r="82" spans="1:8" x14ac:dyDescent="0.25">
      <c r="A82" s="2">
        <v>4</v>
      </c>
      <c r="B82" s="6">
        <v>15</v>
      </c>
      <c r="C82" s="2">
        <v>20</v>
      </c>
      <c r="D82" s="2">
        <v>30</v>
      </c>
      <c r="E82" s="2">
        <f>D82/F79</f>
        <v>7.5</v>
      </c>
      <c r="F82" s="2"/>
    </row>
    <row r="83" spans="1:8" x14ac:dyDescent="0.25">
      <c r="A83" s="2">
        <v>5</v>
      </c>
      <c r="B83" s="6">
        <v>20</v>
      </c>
      <c r="C83" s="2">
        <v>25</v>
      </c>
      <c r="D83" s="2">
        <v>12</v>
      </c>
      <c r="E83" s="2">
        <f>D83/F79</f>
        <v>3</v>
      </c>
      <c r="F83" s="2"/>
    </row>
    <row r="84" spans="1:8" x14ac:dyDescent="0.25">
      <c r="F84" t="s">
        <v>72</v>
      </c>
    </row>
    <row r="85" spans="1:8" x14ac:dyDescent="0.25">
      <c r="A85" s="2" t="s">
        <v>16</v>
      </c>
      <c r="B85" s="2" t="s">
        <v>17</v>
      </c>
    </row>
    <row r="86" spans="1:8" x14ac:dyDescent="0.25">
      <c r="A86" s="6" t="s">
        <v>15</v>
      </c>
      <c r="B86" s="2">
        <f>E79</f>
        <v>5</v>
      </c>
    </row>
    <row r="87" spans="1:8" x14ac:dyDescent="0.25">
      <c r="A87" s="6" t="s">
        <v>20</v>
      </c>
      <c r="B87" s="2">
        <f>E80</f>
        <v>10</v>
      </c>
    </row>
    <row r="88" spans="1:8" x14ac:dyDescent="0.25">
      <c r="A88" s="6" t="s">
        <v>21</v>
      </c>
      <c r="B88" s="2">
        <f>E81</f>
        <v>15</v>
      </c>
    </row>
    <row r="89" spans="1:8" x14ac:dyDescent="0.25">
      <c r="A89" s="6" t="s">
        <v>22</v>
      </c>
      <c r="B89" s="2">
        <f>E82</f>
        <v>7.5</v>
      </c>
    </row>
    <row r="90" spans="1:8" x14ac:dyDescent="0.25">
      <c r="A90" s="6" t="s">
        <v>23</v>
      </c>
      <c r="B90" s="2">
        <f>E83</f>
        <v>3</v>
      </c>
    </row>
    <row r="91" spans="1:8" x14ac:dyDescent="0.25">
      <c r="A91" s="18" t="s">
        <v>79</v>
      </c>
      <c r="B91" s="18"/>
      <c r="C91" s="18"/>
      <c r="D91" s="18"/>
      <c r="E91" s="18"/>
    </row>
    <row r="93" spans="1:8" x14ac:dyDescent="0.25">
      <c r="A93" s="1">
        <v>448</v>
      </c>
      <c r="B93" t="s">
        <v>73</v>
      </c>
    </row>
    <row r="94" spans="1:8" x14ac:dyDescent="0.25">
      <c r="B94" t="s">
        <v>74</v>
      </c>
    </row>
    <row r="95" spans="1:8" x14ac:dyDescent="0.25">
      <c r="A95" s="2" t="s">
        <v>14</v>
      </c>
      <c r="B95" s="2" t="s">
        <v>16</v>
      </c>
      <c r="C95" s="2" t="s">
        <v>1</v>
      </c>
      <c r="D95" s="3" t="s">
        <v>6</v>
      </c>
      <c r="E95" s="3" t="s">
        <v>26</v>
      </c>
      <c r="F95" t="s">
        <v>25</v>
      </c>
      <c r="G95">
        <f>SUM(C96:C98)</f>
        <v>100</v>
      </c>
      <c r="H95" t="s">
        <v>65</v>
      </c>
    </row>
    <row r="96" spans="1:8" x14ac:dyDescent="0.25">
      <c r="A96" s="2">
        <v>1</v>
      </c>
      <c r="B96" s="6" t="s">
        <v>28</v>
      </c>
      <c r="C96" s="2">
        <v>50</v>
      </c>
      <c r="D96" s="2">
        <f>C96/G95</f>
        <v>0.5</v>
      </c>
      <c r="E96" s="2">
        <f>D96/G96</f>
        <v>0.25</v>
      </c>
      <c r="F96" t="s">
        <v>27</v>
      </c>
      <c r="G96">
        <v>2</v>
      </c>
    </row>
    <row r="97" spans="1:7" x14ac:dyDescent="0.25">
      <c r="A97" s="2">
        <v>2</v>
      </c>
      <c r="B97" s="6" t="s">
        <v>24</v>
      </c>
      <c r="C97" s="2">
        <v>40</v>
      </c>
      <c r="D97" s="2">
        <f>C97/G95</f>
        <v>0.4</v>
      </c>
      <c r="E97" s="2">
        <f>D97/G96</f>
        <v>0.2</v>
      </c>
    </row>
    <row r="98" spans="1:7" x14ac:dyDescent="0.25">
      <c r="A98" s="2">
        <v>3</v>
      </c>
      <c r="B98" s="6" t="s">
        <v>29</v>
      </c>
      <c r="C98" s="2">
        <v>10</v>
      </c>
      <c r="D98" s="2">
        <f>C98/G95</f>
        <v>0.1</v>
      </c>
      <c r="E98" s="2">
        <f>D98/G96</f>
        <v>0.05</v>
      </c>
      <c r="G98" t="s">
        <v>62</v>
      </c>
    </row>
    <row r="99" spans="1:7" x14ac:dyDescent="0.25">
      <c r="G99" t="s">
        <v>69</v>
      </c>
    </row>
    <row r="100" spans="1:7" x14ac:dyDescent="0.25">
      <c r="G100" s="17" t="s">
        <v>72</v>
      </c>
    </row>
    <row r="111" spans="1:7" x14ac:dyDescent="0.25">
      <c r="A111" s="18" t="s">
        <v>80</v>
      </c>
      <c r="B111" s="18"/>
      <c r="C111" s="18"/>
      <c r="D111" s="18"/>
      <c r="E111" s="18"/>
      <c r="F111" s="18"/>
      <c r="G111" s="18"/>
    </row>
    <row r="113" spans="1:9" x14ac:dyDescent="0.25">
      <c r="A113" s="1">
        <v>450</v>
      </c>
    </row>
    <row r="114" spans="1:9" x14ac:dyDescent="0.25">
      <c r="A114" s="18" t="s">
        <v>81</v>
      </c>
      <c r="B114" s="18"/>
      <c r="C114" s="18"/>
      <c r="D114" s="18"/>
      <c r="E114" s="18"/>
    </row>
    <row r="115" spans="1:9" x14ac:dyDescent="0.25">
      <c r="A115" t="s">
        <v>25</v>
      </c>
      <c r="B115">
        <v>50</v>
      </c>
    </row>
    <row r="116" spans="1:9" x14ac:dyDescent="0.25">
      <c r="A116" s="2" t="s">
        <v>0</v>
      </c>
      <c r="B116" s="2" t="s">
        <v>1</v>
      </c>
      <c r="D116" s="2" t="s">
        <v>31</v>
      </c>
    </row>
    <row r="117" spans="1:9" x14ac:dyDescent="0.25">
      <c r="A117" s="2">
        <v>2</v>
      </c>
      <c r="B117" s="2">
        <v>22</v>
      </c>
      <c r="D117" s="2">
        <f>A117*B117</f>
        <v>44</v>
      </c>
    </row>
    <row r="118" spans="1:9" x14ac:dyDescent="0.25">
      <c r="A118" s="2">
        <v>3</v>
      </c>
      <c r="B118" s="2">
        <v>15</v>
      </c>
      <c r="D118" s="2">
        <f t="shared" ref="D118:D120" si="2">A118*B118</f>
        <v>45</v>
      </c>
    </row>
    <row r="119" spans="1:9" x14ac:dyDescent="0.25">
      <c r="A119" s="2">
        <v>9</v>
      </c>
      <c r="B119" s="2">
        <v>1</v>
      </c>
      <c r="D119" s="2">
        <f t="shared" si="2"/>
        <v>9</v>
      </c>
    </row>
    <row r="120" spans="1:9" x14ac:dyDescent="0.25">
      <c r="A120" s="2">
        <v>10</v>
      </c>
      <c r="B120" s="2">
        <v>13</v>
      </c>
      <c r="D120" s="2">
        <f t="shared" si="2"/>
        <v>130</v>
      </c>
    </row>
    <row r="121" spans="1:9" ht="15" customHeight="1" x14ac:dyDescent="0.25">
      <c r="A121" s="21" t="s">
        <v>82</v>
      </c>
      <c r="B121" s="21"/>
      <c r="C121" s="21"/>
      <c r="D121" s="21"/>
      <c r="E121" s="21"/>
      <c r="F121" s="21"/>
      <c r="G121" s="21"/>
      <c r="H121" s="21"/>
      <c r="I121" s="21"/>
    </row>
    <row r="122" spans="1:9" x14ac:dyDescent="0.25">
      <c r="A122" t="s">
        <v>30</v>
      </c>
      <c r="B122">
        <f>SUM(D117:D120)/SUM(B117:B120)</f>
        <v>4.4705882352941178</v>
      </c>
    </row>
    <row r="123" spans="1:9" x14ac:dyDescent="0.25">
      <c r="A123" s="18" t="s">
        <v>83</v>
      </c>
      <c r="B123" s="18"/>
      <c r="C123" s="18"/>
      <c r="D123" s="18"/>
      <c r="E123" s="18"/>
      <c r="F123" s="18"/>
      <c r="G123" s="18"/>
      <c r="H123" s="18"/>
    </row>
    <row r="125" spans="1:9" x14ac:dyDescent="0.25">
      <c r="A125" s="1">
        <v>453</v>
      </c>
    </row>
    <row r="126" spans="1:9" ht="15" customHeight="1" x14ac:dyDescent="0.25">
      <c r="A126" s="21" t="s">
        <v>84</v>
      </c>
      <c r="B126" s="21"/>
      <c r="C126" s="21"/>
      <c r="D126" s="21"/>
      <c r="E126" s="21"/>
      <c r="F126" s="21"/>
      <c r="G126" s="21"/>
      <c r="H126" s="21"/>
    </row>
    <row r="127" spans="1:9" x14ac:dyDescent="0.25">
      <c r="A127" t="s">
        <v>25</v>
      </c>
      <c r="B127">
        <v>100</v>
      </c>
    </row>
    <row r="128" spans="1:9" x14ac:dyDescent="0.25">
      <c r="A128" s="2" t="s">
        <v>0</v>
      </c>
      <c r="B128" s="2" t="s">
        <v>1</v>
      </c>
      <c r="C128" s="2" t="s">
        <v>32</v>
      </c>
      <c r="D128" s="3" t="s">
        <v>33</v>
      </c>
    </row>
    <row r="129" spans="1:8" x14ac:dyDescent="0.25">
      <c r="A129" s="2">
        <v>887</v>
      </c>
      <c r="B129" s="2">
        <v>3</v>
      </c>
      <c r="C129" s="2">
        <f>A129-A130</f>
        <v>-35</v>
      </c>
      <c r="D129" s="2">
        <f>B129*C129</f>
        <v>-105</v>
      </c>
    </row>
    <row r="130" spans="1:8" x14ac:dyDescent="0.25">
      <c r="A130" s="2">
        <v>922</v>
      </c>
      <c r="B130" s="2">
        <v>5</v>
      </c>
      <c r="C130" s="2">
        <f>A130-A130</f>
        <v>0</v>
      </c>
      <c r="D130" s="2">
        <f t="shared" ref="D130:D131" si="3">B130*C130</f>
        <v>0</v>
      </c>
    </row>
    <row r="131" spans="1:8" x14ac:dyDescent="0.25">
      <c r="A131" s="2">
        <v>963</v>
      </c>
      <c r="B131" s="2">
        <v>2</v>
      </c>
      <c r="C131" s="2">
        <f>A131-A130</f>
        <v>41</v>
      </c>
      <c r="D131" s="2">
        <f t="shared" si="3"/>
        <v>82</v>
      </c>
    </row>
    <row r="132" spans="1:8" x14ac:dyDescent="0.25">
      <c r="A132" s="19" t="s">
        <v>85</v>
      </c>
      <c r="B132" s="19"/>
      <c r="C132" s="19"/>
    </row>
    <row r="133" spans="1:8" x14ac:dyDescent="0.25">
      <c r="A133" t="s">
        <v>30</v>
      </c>
      <c r="B133">
        <f>A130+SUM(D129:D131)/SUM(B129:B131)</f>
        <v>919.7</v>
      </c>
    </row>
    <row r="134" spans="1:8" x14ac:dyDescent="0.25">
      <c r="A134" s="19" t="s">
        <v>83</v>
      </c>
      <c r="B134" s="19"/>
      <c r="C134" s="19"/>
      <c r="D134" s="19"/>
      <c r="E134" s="19"/>
      <c r="F134" s="19"/>
      <c r="G134" s="19"/>
      <c r="H134" s="19"/>
    </row>
    <row r="136" spans="1:8" x14ac:dyDescent="0.25">
      <c r="A136" s="1">
        <v>457</v>
      </c>
    </row>
    <row r="137" spans="1:8" x14ac:dyDescent="0.25">
      <c r="A137" s="18" t="s">
        <v>86</v>
      </c>
      <c r="B137" s="18"/>
      <c r="C137" s="18"/>
      <c r="D137" s="18"/>
      <c r="E137" s="18"/>
      <c r="F137" s="18"/>
      <c r="G137" s="18"/>
    </row>
    <row r="138" spans="1:8" x14ac:dyDescent="0.25">
      <c r="A138" s="2" t="s">
        <v>0</v>
      </c>
      <c r="B138" s="2" t="s">
        <v>37</v>
      </c>
    </row>
    <row r="139" spans="1:8" x14ac:dyDescent="0.25">
      <c r="A139" s="2">
        <v>86</v>
      </c>
      <c r="B139" s="2">
        <f>(A139-B145)^2</f>
        <v>139.23999999999992</v>
      </c>
    </row>
    <row r="140" spans="1:8" x14ac:dyDescent="0.25">
      <c r="A140" s="2">
        <v>93</v>
      </c>
      <c r="B140" s="2">
        <f>(A140-B145)^2</f>
        <v>23.039999999999974</v>
      </c>
    </row>
    <row r="141" spans="1:8" x14ac:dyDescent="0.25">
      <c r="A141" s="2">
        <v>101</v>
      </c>
      <c r="B141" s="2">
        <f>(A141-B145)^2</f>
        <v>10.240000000000018</v>
      </c>
    </row>
    <row r="142" spans="1:8" x14ac:dyDescent="0.25">
      <c r="A142" s="2">
        <v>102</v>
      </c>
      <c r="B142" s="2">
        <f>(A142-B145)^2</f>
        <v>17.640000000000025</v>
      </c>
    </row>
    <row r="143" spans="1:8" x14ac:dyDescent="0.25">
      <c r="A143" s="2">
        <v>107</v>
      </c>
      <c r="B143" s="2">
        <f>(A143-B145)^2</f>
        <v>84.640000000000057</v>
      </c>
    </row>
    <row r="145" spans="1:9" x14ac:dyDescent="0.25">
      <c r="A145" t="s">
        <v>30</v>
      </c>
      <c r="B145">
        <f>SUM(A139:A143)/5</f>
        <v>97.8</v>
      </c>
    </row>
    <row r="146" spans="1:9" x14ac:dyDescent="0.25">
      <c r="A146" t="s">
        <v>34</v>
      </c>
      <c r="B146">
        <f>SUM(B139:B143)/5</f>
        <v>54.959999999999994</v>
      </c>
    </row>
    <row r="147" spans="1:9" x14ac:dyDescent="0.25">
      <c r="A147" t="s">
        <v>35</v>
      </c>
      <c r="B147">
        <f>5/(5-1)*B146</f>
        <v>68.699999999999989</v>
      </c>
    </row>
    <row r="148" spans="1:9" x14ac:dyDescent="0.25">
      <c r="A148" t="s">
        <v>87</v>
      </c>
    </row>
    <row r="150" spans="1:9" x14ac:dyDescent="0.25">
      <c r="A150" s="1">
        <v>460</v>
      </c>
    </row>
    <row r="151" spans="1:9" x14ac:dyDescent="0.25">
      <c r="A151" s="18" t="s">
        <v>88</v>
      </c>
      <c r="B151" s="18"/>
      <c r="C151" s="18"/>
      <c r="D151" s="18"/>
      <c r="E151" s="18"/>
      <c r="F151" s="18"/>
      <c r="G151" s="18"/>
      <c r="H151" s="18"/>
    </row>
    <row r="152" spans="1:9" x14ac:dyDescent="0.25">
      <c r="A152" s="2" t="s">
        <v>0</v>
      </c>
      <c r="B152" s="2" t="s">
        <v>1</v>
      </c>
      <c r="C152" s="2" t="s">
        <v>32</v>
      </c>
      <c r="D152" s="3" t="s">
        <v>38</v>
      </c>
      <c r="E152" s="3" t="s">
        <v>33</v>
      </c>
    </row>
    <row r="153" spans="1:9" x14ac:dyDescent="0.25">
      <c r="A153" s="2">
        <v>172</v>
      </c>
      <c r="B153" s="2">
        <v>3</v>
      </c>
      <c r="C153" s="2">
        <f>A153-173</f>
        <v>-1</v>
      </c>
      <c r="D153" s="2">
        <f>B153*C153*C153</f>
        <v>3</v>
      </c>
      <c r="E153" s="2">
        <f>B153*C153</f>
        <v>-3</v>
      </c>
    </row>
    <row r="154" spans="1:9" x14ac:dyDescent="0.25">
      <c r="A154" s="2">
        <v>174</v>
      </c>
      <c r="B154" s="2">
        <v>2</v>
      </c>
      <c r="C154" s="2">
        <f>A154-173</f>
        <v>1</v>
      </c>
      <c r="D154" s="2">
        <f t="shared" ref="D154" si="4">B154*C154*C154</f>
        <v>2</v>
      </c>
      <c r="E154" s="2">
        <f t="shared" ref="E154:E155" si="5">B154*C154</f>
        <v>2</v>
      </c>
    </row>
    <row r="155" spans="1:9" x14ac:dyDescent="0.25">
      <c r="A155" s="2">
        <v>196</v>
      </c>
      <c r="B155" s="2">
        <v>5</v>
      </c>
      <c r="C155" s="2">
        <f>A155-173</f>
        <v>23</v>
      </c>
      <c r="D155" s="2">
        <f>B155*C155*C155</f>
        <v>2645</v>
      </c>
      <c r="E155" s="2">
        <f t="shared" si="5"/>
        <v>115</v>
      </c>
    </row>
    <row r="156" spans="1:9" x14ac:dyDescent="0.25">
      <c r="A156" s="18" t="s">
        <v>89</v>
      </c>
      <c r="B156" s="18"/>
      <c r="C156" s="18"/>
      <c r="D156" s="18"/>
      <c r="E156" s="18"/>
    </row>
    <row r="157" spans="1:9" x14ac:dyDescent="0.25">
      <c r="A157" t="s">
        <v>34</v>
      </c>
      <c r="B157">
        <f>SUM(D153:D155)/10-(SUM(E153:E155)/10)^2</f>
        <v>135.04</v>
      </c>
    </row>
    <row r="158" spans="1:9" ht="45.75" customHeight="1" x14ac:dyDescent="0.25">
      <c r="A158" s="21" t="s">
        <v>90</v>
      </c>
      <c r="B158" s="21"/>
      <c r="C158" s="21"/>
      <c r="D158" s="21"/>
      <c r="E158" s="21"/>
      <c r="F158" s="21"/>
      <c r="G158" s="21"/>
      <c r="H158" s="21"/>
      <c r="I158" s="21"/>
    </row>
    <row r="159" spans="1:9" x14ac:dyDescent="0.25">
      <c r="A159" s="20"/>
    </row>
    <row r="160" spans="1:9" x14ac:dyDescent="0.25">
      <c r="A160" s="1">
        <v>463</v>
      </c>
    </row>
    <row r="161" spans="1:9" x14ac:dyDescent="0.25">
      <c r="A161" s="18" t="s">
        <v>91</v>
      </c>
      <c r="B161" s="18"/>
      <c r="C161" s="18"/>
      <c r="D161" s="18"/>
      <c r="E161" s="18"/>
      <c r="F161" s="18"/>
      <c r="G161" s="18"/>
      <c r="H161" s="18"/>
    </row>
    <row r="162" spans="1:9" x14ac:dyDescent="0.25">
      <c r="A162" s="2" t="s">
        <v>0</v>
      </c>
      <c r="B162" s="2" t="s">
        <v>1</v>
      </c>
      <c r="C162" s="2" t="s">
        <v>32</v>
      </c>
      <c r="D162" s="3" t="s">
        <v>38</v>
      </c>
      <c r="E162" s="3" t="s">
        <v>33</v>
      </c>
    </row>
    <row r="163" spans="1:9" x14ac:dyDescent="0.25">
      <c r="A163" s="2">
        <v>0.03</v>
      </c>
      <c r="B163" s="2">
        <v>3</v>
      </c>
      <c r="C163" s="2">
        <f>A163*100</f>
        <v>3</v>
      </c>
      <c r="D163" s="2">
        <f>B163*C163*C163</f>
        <v>27</v>
      </c>
      <c r="E163" s="2">
        <f>B163*C163</f>
        <v>9</v>
      </c>
    </row>
    <row r="164" spans="1:9" x14ac:dyDescent="0.25">
      <c r="A164" s="2">
        <v>0.04</v>
      </c>
      <c r="B164" s="2">
        <v>5</v>
      </c>
      <c r="C164" s="2">
        <f t="shared" ref="C164:C165" si="6">A164*100</f>
        <v>4</v>
      </c>
      <c r="D164" s="2">
        <f t="shared" ref="D164" si="7">B164*C164*C164</f>
        <v>80</v>
      </c>
      <c r="E164" s="2">
        <f t="shared" ref="E164:E165" si="8">B164*C164</f>
        <v>20</v>
      </c>
    </row>
    <row r="165" spans="1:9" x14ac:dyDescent="0.25">
      <c r="A165" s="2">
        <v>0.06</v>
      </c>
      <c r="B165" s="2">
        <v>2</v>
      </c>
      <c r="C165" s="2">
        <f t="shared" si="6"/>
        <v>6</v>
      </c>
      <c r="D165" s="2">
        <f>B165*C165*C165</f>
        <v>72</v>
      </c>
      <c r="E165" s="2">
        <f t="shared" si="8"/>
        <v>12</v>
      </c>
    </row>
    <row r="167" spans="1:9" x14ac:dyDescent="0.25">
      <c r="A167" t="s">
        <v>39</v>
      </c>
      <c r="B167">
        <f>SUM(D163:D165)/10-(SUM(E163:E165)/10)^2</f>
        <v>1.0899999999999999</v>
      </c>
    </row>
    <row r="168" spans="1:9" x14ac:dyDescent="0.25">
      <c r="A168" t="s">
        <v>40</v>
      </c>
      <c r="B168">
        <f>B167/100^2</f>
        <v>1.0899999999999998E-4</v>
      </c>
    </row>
    <row r="169" spans="1:9" x14ac:dyDescent="0.25">
      <c r="A169" t="s">
        <v>92</v>
      </c>
    </row>
    <row r="171" spans="1:9" x14ac:dyDescent="0.25">
      <c r="A171" s="1">
        <v>466</v>
      </c>
    </row>
    <row r="172" spans="1:9" x14ac:dyDescent="0.25">
      <c r="A172" s="19" t="s">
        <v>127</v>
      </c>
      <c r="B172" s="19"/>
      <c r="C172" s="19"/>
      <c r="D172" s="19"/>
      <c r="E172" s="19"/>
      <c r="F172" s="19"/>
      <c r="G172" s="19"/>
      <c r="H172" s="19"/>
      <c r="I172" s="19"/>
    </row>
    <row r="173" spans="1:9" x14ac:dyDescent="0.25">
      <c r="A173" s="2" t="s">
        <v>0</v>
      </c>
      <c r="B173" s="2" t="s">
        <v>1</v>
      </c>
      <c r="C173" s="2" t="s">
        <v>32</v>
      </c>
      <c r="D173" s="3" t="s">
        <v>38</v>
      </c>
      <c r="E173" s="3" t="s">
        <v>33</v>
      </c>
    </row>
    <row r="174" spans="1:9" x14ac:dyDescent="0.25">
      <c r="A174" s="2">
        <v>102</v>
      </c>
      <c r="B174" s="2">
        <v>2</v>
      </c>
      <c r="C174" s="2">
        <f>A174-104</f>
        <v>-2</v>
      </c>
      <c r="D174" s="2">
        <f>B174*C174*C174</f>
        <v>8</v>
      </c>
      <c r="E174" s="2">
        <f>B174*C174</f>
        <v>-4</v>
      </c>
    </row>
    <row r="175" spans="1:9" x14ac:dyDescent="0.25">
      <c r="A175" s="2">
        <v>104</v>
      </c>
      <c r="B175" s="2">
        <v>3</v>
      </c>
      <c r="C175" s="2">
        <f t="shared" ref="C175:C176" si="9">A175-104</f>
        <v>0</v>
      </c>
      <c r="D175" s="2">
        <f t="shared" ref="D175" si="10">B175*C175*C175</f>
        <v>0</v>
      </c>
      <c r="E175" s="2">
        <f t="shared" ref="E175:E176" si="11">B175*C175</f>
        <v>0</v>
      </c>
    </row>
    <row r="176" spans="1:9" x14ac:dyDescent="0.25">
      <c r="A176" s="2">
        <v>108</v>
      </c>
      <c r="B176" s="2">
        <v>5</v>
      </c>
      <c r="C176" s="2">
        <f t="shared" si="9"/>
        <v>4</v>
      </c>
      <c r="D176" s="2">
        <f>B176*C176*C176</f>
        <v>80</v>
      </c>
      <c r="E176" s="2">
        <f t="shared" si="11"/>
        <v>20</v>
      </c>
    </row>
    <row r="177" spans="1:8" x14ac:dyDescent="0.25">
      <c r="D177">
        <f>SUM(D174:D176)</f>
        <v>88</v>
      </c>
      <c r="E177">
        <f>SUM(E174:E176)</f>
        <v>16</v>
      </c>
    </row>
    <row r="178" spans="1:8" x14ac:dyDescent="0.25">
      <c r="A178" t="s">
        <v>41</v>
      </c>
      <c r="B178">
        <f>(D177-(E177^2)/10)/(10-1)</f>
        <v>6.9333333333333336</v>
      </c>
    </row>
    <row r="179" spans="1:8" x14ac:dyDescent="0.25">
      <c r="A179" t="s">
        <v>42</v>
      </c>
      <c r="B179" t="s">
        <v>41</v>
      </c>
      <c r="C179">
        <f>B178</f>
        <v>6.9333333333333336</v>
      </c>
    </row>
    <row r="180" spans="1:8" ht="34.5" customHeight="1" x14ac:dyDescent="0.25">
      <c r="A180" s="72" t="s">
        <v>128</v>
      </c>
      <c r="B180" s="72"/>
      <c r="C180" s="72"/>
      <c r="D180" s="72"/>
      <c r="E180" s="72"/>
      <c r="F180" s="72"/>
      <c r="G180" s="72"/>
      <c r="H180" s="72"/>
    </row>
    <row r="182" spans="1:8" x14ac:dyDescent="0.25">
      <c r="A182" s="1">
        <v>501</v>
      </c>
    </row>
    <row r="183" spans="1:8" x14ac:dyDescent="0.25">
      <c r="A183" s="18" t="s">
        <v>129</v>
      </c>
      <c r="B183" s="18"/>
      <c r="C183" s="18"/>
    </row>
    <row r="184" spans="1:8" x14ac:dyDescent="0.25">
      <c r="A184" s="2" t="s">
        <v>43</v>
      </c>
      <c r="B184" s="2" t="s">
        <v>50</v>
      </c>
      <c r="C184" s="2" t="s">
        <v>36</v>
      </c>
      <c r="D184" s="2" t="s">
        <v>44</v>
      </c>
    </row>
    <row r="185" spans="1:8" x14ac:dyDescent="0.25">
      <c r="A185" s="2">
        <v>0.94</v>
      </c>
      <c r="B185" s="2">
        <v>6</v>
      </c>
      <c r="C185" s="2">
        <v>16</v>
      </c>
      <c r="D185" s="2">
        <v>26</v>
      </c>
    </row>
    <row r="186" spans="1:8" x14ac:dyDescent="0.25">
      <c r="A186" s="4"/>
      <c r="B186" s="4"/>
      <c r="C186" s="4"/>
      <c r="D186" s="4"/>
    </row>
    <row r="187" spans="1:8" x14ac:dyDescent="0.25">
      <c r="A187" t="s">
        <v>45</v>
      </c>
      <c r="B187">
        <f>A185/2</f>
        <v>0.47</v>
      </c>
      <c r="C187" s="13" t="s">
        <v>46</v>
      </c>
      <c r="D187" t="s">
        <v>47</v>
      </c>
      <c r="E187">
        <v>1.89</v>
      </c>
    </row>
    <row r="189" spans="1:8" x14ac:dyDescent="0.25">
      <c r="A189">
        <f>C185-E187*(B185/D185^0.5)</f>
        <v>13.776043027532992</v>
      </c>
      <c r="B189" t="s">
        <v>49</v>
      </c>
      <c r="C189" t="s">
        <v>48</v>
      </c>
      <c r="D189" t="s">
        <v>49</v>
      </c>
      <c r="E189">
        <f>C185+E187*(B185/D185^0.5)</f>
        <v>18.223956972467008</v>
      </c>
    </row>
    <row r="190" spans="1:8" ht="45.75" customHeight="1" x14ac:dyDescent="0.25">
      <c r="A190" s="21" t="s">
        <v>130</v>
      </c>
      <c r="B190" s="21"/>
      <c r="C190" s="21"/>
      <c r="D190" s="21"/>
      <c r="E190" s="21"/>
      <c r="F190" s="21"/>
      <c r="G190" s="21"/>
      <c r="H190" s="21"/>
    </row>
    <row r="192" spans="1:8" ht="15" customHeight="1" x14ac:dyDescent="0.25">
      <c r="A192" s="1">
        <v>506</v>
      </c>
    </row>
    <row r="193" spans="1:9" x14ac:dyDescent="0.25">
      <c r="A193" s="19" t="s">
        <v>131</v>
      </c>
      <c r="B193" s="19"/>
      <c r="C193" s="19"/>
      <c r="D193" s="19"/>
      <c r="I193" s="13" t="s">
        <v>132</v>
      </c>
    </row>
    <row r="194" spans="1:9" x14ac:dyDescent="0.25">
      <c r="A194" s="2" t="s">
        <v>43</v>
      </c>
      <c r="B194" s="2" t="s">
        <v>50</v>
      </c>
      <c r="C194" s="2" t="s">
        <v>51</v>
      </c>
    </row>
    <row r="195" spans="1:9" x14ac:dyDescent="0.25">
      <c r="A195" s="2">
        <v>0.94</v>
      </c>
      <c r="B195" s="2">
        <v>1.4</v>
      </c>
      <c r="C195" s="2">
        <v>0.4</v>
      </c>
    </row>
    <row r="197" spans="1:9" x14ac:dyDescent="0.25">
      <c r="A197" t="s">
        <v>45</v>
      </c>
      <c r="B197">
        <f>A195/2</f>
        <v>0.47</v>
      </c>
      <c r="C197" s="13" t="s">
        <v>46</v>
      </c>
      <c r="D197" t="s">
        <v>47</v>
      </c>
      <c r="E197">
        <v>1.89</v>
      </c>
    </row>
    <row r="199" spans="1:9" x14ac:dyDescent="0.25">
      <c r="A199" t="s">
        <v>25</v>
      </c>
      <c r="B199" s="16">
        <f>ROUNDUP((E197^2)*(B195^2)/(C195^2), 0)</f>
        <v>44</v>
      </c>
    </row>
    <row r="200" spans="1:9" ht="15" customHeight="1" x14ac:dyDescent="0.25">
      <c r="A200" s="21" t="s">
        <v>133</v>
      </c>
      <c r="B200" s="21"/>
      <c r="C200" s="21"/>
      <c r="D200" s="21"/>
      <c r="E200" s="21"/>
      <c r="F200" s="21"/>
      <c r="G200" s="21"/>
      <c r="H200" s="21"/>
      <c r="I200" s="21"/>
    </row>
    <row r="201" spans="1:9" x14ac:dyDescent="0.25">
      <c r="A201" s="21"/>
      <c r="B201" s="21"/>
      <c r="C201" s="21"/>
      <c r="D201" s="21"/>
      <c r="E201" s="21"/>
      <c r="F201" s="21"/>
      <c r="G201" s="21"/>
      <c r="H201" s="21"/>
      <c r="I201" s="21"/>
    </row>
    <row r="202" spans="1:9" x14ac:dyDescent="0.25">
      <c r="A202" s="1">
        <v>508</v>
      </c>
    </row>
    <row r="204" spans="1:9" x14ac:dyDescent="0.25">
      <c r="A204" s="2" t="s">
        <v>0</v>
      </c>
      <c r="B204" s="2" t="s">
        <v>1</v>
      </c>
      <c r="C204" s="2" t="s">
        <v>52</v>
      </c>
      <c r="D204" s="3" t="s">
        <v>53</v>
      </c>
    </row>
    <row r="205" spans="1:9" x14ac:dyDescent="0.25">
      <c r="A205" s="2">
        <v>-3</v>
      </c>
      <c r="B205" s="2">
        <v>2</v>
      </c>
      <c r="C205" s="2">
        <f>A205*B205</f>
        <v>-6</v>
      </c>
      <c r="D205" s="2">
        <f>B205*(A205-B212)^2</f>
        <v>176.72000000000003</v>
      </c>
    </row>
    <row r="206" spans="1:9" x14ac:dyDescent="0.25">
      <c r="A206" s="2">
        <v>2</v>
      </c>
      <c r="B206" s="2">
        <v>2</v>
      </c>
      <c r="C206" s="2">
        <f t="shared" ref="C206:C210" si="12">A206*B206</f>
        <v>4</v>
      </c>
      <c r="D206" s="2">
        <f>B206*(A206-B212)^2</f>
        <v>38.720000000000006</v>
      </c>
    </row>
    <row r="207" spans="1:9" x14ac:dyDescent="0.25">
      <c r="A207" s="2">
        <v>5</v>
      </c>
      <c r="B207" s="2">
        <v>1</v>
      </c>
      <c r="C207" s="2">
        <f t="shared" si="12"/>
        <v>5</v>
      </c>
      <c r="D207" s="2">
        <f>B207*(A207-B212)^2</f>
        <v>1.9600000000000011</v>
      </c>
    </row>
    <row r="208" spans="1:9" x14ac:dyDescent="0.25">
      <c r="A208" s="2">
        <v>9</v>
      </c>
      <c r="B208" s="2">
        <v>1</v>
      </c>
      <c r="C208" s="2">
        <f t="shared" si="12"/>
        <v>9</v>
      </c>
      <c r="D208" s="2">
        <f>B208*(A208-B212)^2</f>
        <v>6.759999999999998</v>
      </c>
    </row>
    <row r="209" spans="1:8" x14ac:dyDescent="0.25">
      <c r="A209" s="2">
        <v>12</v>
      </c>
      <c r="B209" s="2">
        <v>2</v>
      </c>
      <c r="C209" s="2">
        <f t="shared" si="12"/>
        <v>24</v>
      </c>
      <c r="D209" s="2">
        <f>B209*(A209-B212)^2</f>
        <v>62.719999999999992</v>
      </c>
    </row>
    <row r="210" spans="1:8" x14ac:dyDescent="0.25">
      <c r="A210" s="2">
        <v>14</v>
      </c>
      <c r="B210" s="2">
        <v>2</v>
      </c>
      <c r="C210" s="2">
        <f t="shared" si="12"/>
        <v>28</v>
      </c>
      <c r="D210" s="2">
        <f>B210*(A210-B212)^2</f>
        <v>115.52</v>
      </c>
    </row>
    <row r="211" spans="1:8" x14ac:dyDescent="0.25">
      <c r="B211">
        <f>SUM(B205:B210)</f>
        <v>10</v>
      </c>
    </row>
    <row r="212" spans="1:8" x14ac:dyDescent="0.25">
      <c r="A212" t="s">
        <v>30</v>
      </c>
      <c r="B212">
        <f>SUM(C205:C210)/B211</f>
        <v>6.4</v>
      </c>
    </row>
    <row r="213" spans="1:8" x14ac:dyDescent="0.25">
      <c r="A213" t="s">
        <v>54</v>
      </c>
      <c r="B213" s="15">
        <f>(SUM(D205:D210)/(B211-1))^0.5</f>
        <v>6.6866367563305777</v>
      </c>
      <c r="E213" t="s">
        <v>47</v>
      </c>
      <c r="F213">
        <v>2.2599999999999998</v>
      </c>
    </row>
    <row r="215" spans="1:8" x14ac:dyDescent="0.25">
      <c r="A215" s="15">
        <f>B212-F213*(B213/B211^0.5)</f>
        <v>1.6212295398176844</v>
      </c>
      <c r="B215" t="s">
        <v>49</v>
      </c>
      <c r="C215" t="s">
        <v>48</v>
      </c>
      <c r="D215" t="s">
        <v>49</v>
      </c>
      <c r="E215" s="15">
        <f>B212+F213*(B213/B211^0.5)</f>
        <v>11.178770460182317</v>
      </c>
    </row>
    <row r="216" spans="1:8" ht="49.5" customHeight="1" x14ac:dyDescent="0.25">
      <c r="A216" s="72" t="s">
        <v>134</v>
      </c>
      <c r="B216" s="72"/>
      <c r="C216" s="72"/>
      <c r="D216" s="72"/>
      <c r="E216" s="72"/>
      <c r="F216" s="72"/>
      <c r="G216" s="72"/>
      <c r="H216" s="72"/>
    </row>
    <row r="218" spans="1:8" x14ac:dyDescent="0.25">
      <c r="A218" s="1">
        <v>510</v>
      </c>
    </row>
    <row r="219" spans="1:8" x14ac:dyDescent="0.25">
      <c r="A219" t="s">
        <v>135</v>
      </c>
    </row>
    <row r="220" spans="1:8" x14ac:dyDescent="0.25">
      <c r="A220" s="2" t="s">
        <v>36</v>
      </c>
      <c r="B220" s="2" t="s">
        <v>55</v>
      </c>
      <c r="C220" s="2" t="s">
        <v>43</v>
      </c>
      <c r="D220" s="2" t="s">
        <v>44</v>
      </c>
      <c r="E220" s="2" t="s">
        <v>56</v>
      </c>
    </row>
    <row r="221" spans="1:8" x14ac:dyDescent="0.25">
      <c r="A221" s="2">
        <v>24.8</v>
      </c>
      <c r="B221" s="2">
        <v>6</v>
      </c>
      <c r="C221" s="2">
        <v>0.99</v>
      </c>
      <c r="D221" s="2">
        <v>9</v>
      </c>
      <c r="E221" s="2">
        <v>2.36</v>
      </c>
    </row>
    <row r="222" spans="1:8" x14ac:dyDescent="0.25">
      <c r="A222" s="19" t="s">
        <v>137</v>
      </c>
      <c r="B222" s="19"/>
      <c r="C222" s="19"/>
    </row>
    <row r="223" spans="1:8" x14ac:dyDescent="0.25">
      <c r="A223" s="14">
        <f>A221-E221*(B221/D221^0.5)</f>
        <v>20.080000000000002</v>
      </c>
      <c r="B223" t="s">
        <v>49</v>
      </c>
      <c r="C223" t="s">
        <v>48</v>
      </c>
      <c r="D223" t="s">
        <v>49</v>
      </c>
      <c r="E223" s="14">
        <f>A221+E221*(B221/D221^0.5)</f>
        <v>29.52</v>
      </c>
    </row>
    <row r="224" spans="1:8" ht="50.25" customHeight="1" x14ac:dyDescent="0.25">
      <c r="A224" s="72" t="s">
        <v>136</v>
      </c>
      <c r="B224" s="72"/>
      <c r="C224" s="72"/>
      <c r="D224" s="72"/>
      <c r="E224" s="72"/>
      <c r="F224" s="72"/>
      <c r="G224" s="72"/>
      <c r="H224" s="72"/>
    </row>
    <row r="225" spans="1:18" x14ac:dyDescent="0.25">
      <c r="A225" s="20"/>
    </row>
    <row r="226" spans="1:18" x14ac:dyDescent="0.25">
      <c r="A226" s="1">
        <v>512</v>
      </c>
    </row>
    <row r="227" spans="1:18" x14ac:dyDescent="0.25">
      <c r="A227" s="19" t="s">
        <v>129</v>
      </c>
      <c r="B227" s="19"/>
      <c r="C227" s="19"/>
      <c r="D227" s="19"/>
    </row>
    <row r="228" spans="1:18" x14ac:dyDescent="0.25">
      <c r="A228" s="2" t="s">
        <v>44</v>
      </c>
      <c r="B228" s="2" t="s">
        <v>55</v>
      </c>
      <c r="C228" s="2" t="s">
        <v>43</v>
      </c>
      <c r="D228" s="3" t="s">
        <v>57</v>
      </c>
    </row>
    <row r="229" spans="1:18" x14ac:dyDescent="0.25">
      <c r="A229" s="2">
        <v>12</v>
      </c>
      <c r="B229" s="2">
        <v>2</v>
      </c>
      <c r="C229" s="2">
        <v>0.95</v>
      </c>
      <c r="D229" s="2">
        <v>0.99</v>
      </c>
    </row>
    <row r="230" spans="1:18" x14ac:dyDescent="0.25">
      <c r="A230" t="s">
        <v>138</v>
      </c>
    </row>
    <row r="231" spans="1:18" x14ac:dyDescent="0.25">
      <c r="A231">
        <f>B229*(1-D229)</f>
        <v>2.0000000000000018E-2</v>
      </c>
      <c r="B231" t="s">
        <v>49</v>
      </c>
      <c r="C231" s="4" t="s">
        <v>50</v>
      </c>
      <c r="D231" t="s">
        <v>49</v>
      </c>
      <c r="E231">
        <f>B229*(1+D229)</f>
        <v>3.98</v>
      </c>
    </row>
    <row r="232" spans="1:18" ht="63" customHeight="1" x14ac:dyDescent="0.25">
      <c r="A232" s="72" t="s">
        <v>139</v>
      </c>
      <c r="B232" s="72"/>
      <c r="C232" s="72"/>
      <c r="D232" s="72"/>
      <c r="E232" s="72"/>
      <c r="F232" s="72"/>
      <c r="G232" s="72"/>
      <c r="H232" s="72"/>
    </row>
    <row r="234" spans="1:18" x14ac:dyDescent="0.25">
      <c r="A234" s="22">
        <v>535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 x14ac:dyDescent="0.25">
      <c r="A235" s="23" t="s">
        <v>140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 x14ac:dyDescent="0.25">
      <c r="A236" s="52" t="s">
        <v>93</v>
      </c>
      <c r="B236" s="54" t="s">
        <v>94</v>
      </c>
      <c r="C236" s="55"/>
      <c r="D236" s="55"/>
      <c r="E236" s="55"/>
      <c r="F236" s="56"/>
      <c r="G236" s="57" t="s">
        <v>95</v>
      </c>
      <c r="H236" s="58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 x14ac:dyDescent="0.25">
      <c r="A237" s="53"/>
      <c r="B237" s="24">
        <v>20</v>
      </c>
      <c r="C237" s="24">
        <v>25</v>
      </c>
      <c r="D237" s="24">
        <v>30</v>
      </c>
      <c r="E237" s="24">
        <v>35</v>
      </c>
      <c r="F237" s="25">
        <v>40</v>
      </c>
      <c r="G237" s="59"/>
      <c r="H237" s="60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x14ac:dyDescent="0.25">
      <c r="A238" s="24">
        <v>16</v>
      </c>
      <c r="B238" s="24">
        <v>4</v>
      </c>
      <c r="C238" s="24">
        <v>6</v>
      </c>
      <c r="D238" s="24"/>
      <c r="E238" s="24"/>
      <c r="F238" s="25"/>
      <c r="G238" s="54">
        <v>10</v>
      </c>
      <c r="H238" s="56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x14ac:dyDescent="0.25">
      <c r="A239" s="24">
        <v>26</v>
      </c>
      <c r="B239" s="24"/>
      <c r="C239" s="24">
        <v>8</v>
      </c>
      <c r="D239" s="24">
        <v>10</v>
      </c>
      <c r="E239" s="24"/>
      <c r="F239" s="25"/>
      <c r="G239" s="54">
        <v>18</v>
      </c>
      <c r="H239" s="56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1:18" x14ac:dyDescent="0.25">
      <c r="A240" s="24">
        <v>36</v>
      </c>
      <c r="B240" s="24"/>
      <c r="C240" s="24"/>
      <c r="D240" s="24">
        <v>32</v>
      </c>
      <c r="E240" s="24">
        <v>3</v>
      </c>
      <c r="F240" s="25">
        <v>9</v>
      </c>
      <c r="G240" s="54">
        <v>44</v>
      </c>
      <c r="H240" s="56"/>
      <c r="I240" s="23"/>
      <c r="J240" s="23"/>
      <c r="K240" s="23"/>
      <c r="L240" s="23"/>
      <c r="M240" s="23"/>
      <c r="N240" s="23"/>
      <c r="O240" s="23"/>
      <c r="P240" s="23"/>
      <c r="Q240" s="23"/>
      <c r="R240" s="23"/>
    </row>
    <row r="241" spans="1:18" x14ac:dyDescent="0.25">
      <c r="A241" s="24">
        <v>46</v>
      </c>
      <c r="B241" s="24"/>
      <c r="C241" s="24"/>
      <c r="D241" s="24">
        <v>4</v>
      </c>
      <c r="E241" s="24">
        <v>12</v>
      </c>
      <c r="F241" s="25">
        <v>6</v>
      </c>
      <c r="G241" s="54">
        <v>22</v>
      </c>
      <c r="H241" s="56"/>
      <c r="I241" s="23"/>
      <c r="J241" s="23"/>
      <c r="K241" s="23"/>
      <c r="L241" s="23"/>
      <c r="M241" s="23"/>
      <c r="N241" s="23"/>
      <c r="O241" s="23"/>
      <c r="P241" s="23"/>
      <c r="Q241" s="23"/>
      <c r="R241" s="23"/>
    </row>
    <row r="242" spans="1:18" x14ac:dyDescent="0.25">
      <c r="A242" s="24">
        <v>56</v>
      </c>
      <c r="B242" s="24"/>
      <c r="C242" s="24"/>
      <c r="D242" s="24"/>
      <c r="E242" s="24">
        <v>1</v>
      </c>
      <c r="F242" s="25">
        <v>5</v>
      </c>
      <c r="G242" s="54">
        <v>6</v>
      </c>
      <c r="H242" s="56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spans="1:18" x14ac:dyDescent="0.25">
      <c r="A243" s="24" t="s">
        <v>96</v>
      </c>
      <c r="B243" s="24">
        <v>4</v>
      </c>
      <c r="C243" s="24">
        <v>14</v>
      </c>
      <c r="D243" s="24">
        <v>46</v>
      </c>
      <c r="E243" s="24">
        <v>16</v>
      </c>
      <c r="F243" s="25">
        <v>20</v>
      </c>
      <c r="G243" s="26" t="s">
        <v>25</v>
      </c>
      <c r="H243" s="27">
        <v>100</v>
      </c>
      <c r="I243" s="23"/>
      <c r="J243" s="23"/>
      <c r="K243" s="23"/>
      <c r="L243" s="23"/>
      <c r="M243" s="23"/>
      <c r="N243" s="23"/>
      <c r="O243" s="23"/>
      <c r="P243" s="23"/>
      <c r="Q243" s="23"/>
      <c r="R243" s="23"/>
    </row>
    <row r="244" spans="1:18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 spans="1:18" x14ac:dyDescent="0.25">
      <c r="A245" s="28" t="s">
        <v>97</v>
      </c>
      <c r="B245" s="29">
        <v>30</v>
      </c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</row>
    <row r="246" spans="1:18" x14ac:dyDescent="0.25">
      <c r="A246" s="28" t="s">
        <v>98</v>
      </c>
      <c r="B246" s="29">
        <v>36</v>
      </c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spans="1:18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</row>
    <row r="248" spans="1:18" x14ac:dyDescent="0.25">
      <c r="A248" s="52" t="s">
        <v>99</v>
      </c>
      <c r="B248" s="54" t="s">
        <v>100</v>
      </c>
      <c r="C248" s="55"/>
      <c r="D248" s="55"/>
      <c r="E248" s="55"/>
      <c r="F248" s="55"/>
      <c r="G248" s="55"/>
      <c r="H248" s="56"/>
      <c r="I248" s="23"/>
      <c r="J248" s="23"/>
      <c r="K248" s="23"/>
      <c r="L248" s="23"/>
      <c r="M248" s="23"/>
      <c r="N248" s="23"/>
      <c r="O248" s="23"/>
      <c r="P248" s="23"/>
      <c r="Q248" s="23"/>
      <c r="R248" s="23"/>
    </row>
    <row r="249" spans="1:18" x14ac:dyDescent="0.25">
      <c r="A249" s="53"/>
      <c r="B249" s="24">
        <v>-2</v>
      </c>
      <c r="C249" s="24">
        <v>-1</v>
      </c>
      <c r="D249" s="24">
        <v>0</v>
      </c>
      <c r="E249" s="24">
        <v>1</v>
      </c>
      <c r="F249" s="24">
        <v>2</v>
      </c>
      <c r="G249" s="54" t="s">
        <v>101</v>
      </c>
      <c r="H249" s="56"/>
      <c r="I249" s="23" t="s">
        <v>102</v>
      </c>
      <c r="J249" s="23" t="s">
        <v>103</v>
      </c>
      <c r="K249" s="23"/>
      <c r="L249" s="23"/>
      <c r="M249" s="23"/>
      <c r="N249" s="23"/>
      <c r="O249" s="23"/>
      <c r="P249" s="23"/>
      <c r="Q249" s="23"/>
      <c r="R249" s="23"/>
    </row>
    <row r="250" spans="1:18" x14ac:dyDescent="0.25">
      <c r="A250" s="24">
        <v>-2</v>
      </c>
      <c r="B250" s="24">
        <v>4</v>
      </c>
      <c r="C250" s="24">
        <v>6</v>
      </c>
      <c r="D250" s="24"/>
      <c r="E250" s="24"/>
      <c r="F250" s="24"/>
      <c r="G250" s="54">
        <v>10</v>
      </c>
      <c r="H250" s="56"/>
      <c r="I250" s="23">
        <v>-20</v>
      </c>
      <c r="J250" s="23">
        <v>40</v>
      </c>
      <c r="K250" s="23"/>
      <c r="L250" s="23"/>
      <c r="M250" s="23"/>
      <c r="N250" s="23"/>
      <c r="O250" s="23"/>
      <c r="P250" s="23"/>
      <c r="Q250" s="23"/>
      <c r="R250" s="23"/>
    </row>
    <row r="251" spans="1:18" x14ac:dyDescent="0.25">
      <c r="A251" s="24">
        <v>-1</v>
      </c>
      <c r="B251" s="24"/>
      <c r="C251" s="24">
        <v>8</v>
      </c>
      <c r="D251" s="24">
        <v>10</v>
      </c>
      <c r="E251" s="24"/>
      <c r="F251" s="24"/>
      <c r="G251" s="54">
        <v>18</v>
      </c>
      <c r="H251" s="56"/>
      <c r="I251" s="23">
        <v>-18</v>
      </c>
      <c r="J251" s="23">
        <v>18</v>
      </c>
      <c r="K251" s="23"/>
      <c r="L251" s="23"/>
      <c r="M251" s="23"/>
      <c r="N251" s="23"/>
      <c r="O251" s="23"/>
      <c r="P251" s="23"/>
      <c r="Q251" s="23"/>
      <c r="R251" s="23"/>
    </row>
    <row r="252" spans="1:18" x14ac:dyDescent="0.25">
      <c r="A252" s="24">
        <v>0</v>
      </c>
      <c r="B252" s="24"/>
      <c r="C252" s="24"/>
      <c r="D252" s="24">
        <v>32</v>
      </c>
      <c r="E252" s="24">
        <v>3</v>
      </c>
      <c r="F252" s="24">
        <v>9</v>
      </c>
      <c r="G252" s="54">
        <v>44</v>
      </c>
      <c r="H252" s="56"/>
      <c r="I252" s="23">
        <v>0</v>
      </c>
      <c r="J252" s="23">
        <v>0</v>
      </c>
      <c r="K252" s="23"/>
      <c r="L252" s="23"/>
      <c r="M252" s="23"/>
      <c r="N252" s="23"/>
      <c r="O252" s="23"/>
      <c r="P252" s="23"/>
      <c r="Q252" s="23"/>
      <c r="R252" s="23"/>
    </row>
    <row r="253" spans="1:18" x14ac:dyDescent="0.25">
      <c r="A253" s="24">
        <v>1</v>
      </c>
      <c r="B253" s="24"/>
      <c r="C253" s="24"/>
      <c r="D253" s="24">
        <v>4</v>
      </c>
      <c r="E253" s="24">
        <v>12</v>
      </c>
      <c r="F253" s="24">
        <v>6</v>
      </c>
      <c r="G253" s="54">
        <v>22</v>
      </c>
      <c r="H253" s="56"/>
      <c r="I253" s="23">
        <v>22</v>
      </c>
      <c r="J253" s="23">
        <v>22</v>
      </c>
      <c r="K253" s="23"/>
      <c r="L253" s="23"/>
      <c r="M253" s="23"/>
      <c r="N253" s="23"/>
      <c r="O253" s="23"/>
      <c r="P253" s="23"/>
      <c r="Q253" s="23"/>
      <c r="R253" s="23"/>
    </row>
    <row r="254" spans="1:18" x14ac:dyDescent="0.25">
      <c r="A254" s="24">
        <v>2</v>
      </c>
      <c r="B254" s="24"/>
      <c r="C254" s="24"/>
      <c r="D254" s="24"/>
      <c r="E254" s="24">
        <v>1</v>
      </c>
      <c r="F254" s="24">
        <v>5</v>
      </c>
      <c r="G254" s="54">
        <v>6</v>
      </c>
      <c r="H254" s="56"/>
      <c r="I254" s="23">
        <v>12</v>
      </c>
      <c r="J254" s="23">
        <v>24</v>
      </c>
      <c r="K254" s="23"/>
      <c r="L254" s="23"/>
      <c r="M254" s="23"/>
      <c r="N254" s="23"/>
      <c r="O254" s="23"/>
      <c r="P254" s="23"/>
      <c r="Q254" s="23"/>
      <c r="R254" s="23"/>
    </row>
    <row r="255" spans="1:18" x14ac:dyDescent="0.25">
      <c r="A255" s="24" t="s">
        <v>104</v>
      </c>
      <c r="B255" s="24">
        <v>4</v>
      </c>
      <c r="C255" s="24">
        <v>14</v>
      </c>
      <c r="D255" s="24">
        <v>46</v>
      </c>
      <c r="E255" s="24">
        <v>16</v>
      </c>
      <c r="F255" s="24">
        <v>20</v>
      </c>
      <c r="G255" s="30" t="s">
        <v>25</v>
      </c>
      <c r="H255" s="27">
        <v>100</v>
      </c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 x14ac:dyDescent="0.25">
      <c r="A256" s="23" t="s">
        <v>105</v>
      </c>
      <c r="B256" s="23">
        <v>-8</v>
      </c>
      <c r="C256" s="23">
        <v>-14</v>
      </c>
      <c r="D256" s="23">
        <v>0</v>
      </c>
      <c r="E256" s="23">
        <v>16</v>
      </c>
      <c r="F256" s="23">
        <v>40</v>
      </c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 spans="1:18" x14ac:dyDescent="0.25">
      <c r="A257" s="23" t="s">
        <v>106</v>
      </c>
      <c r="B257" s="23">
        <v>16</v>
      </c>
      <c r="C257" s="23">
        <v>14</v>
      </c>
      <c r="D257" s="23">
        <v>0</v>
      </c>
      <c r="E257" s="23">
        <v>16</v>
      </c>
      <c r="F257" s="23">
        <v>80</v>
      </c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</row>
    <row r="258" spans="1:18" x14ac:dyDescent="0.25">
      <c r="A258" s="31" t="s">
        <v>107</v>
      </c>
      <c r="B258" s="24">
        <v>0.34</v>
      </c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 spans="1:18" x14ac:dyDescent="0.25">
      <c r="A259" s="31" t="s">
        <v>108</v>
      </c>
      <c r="B259" s="24">
        <v>-0.04</v>
      </c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spans="1:18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 x14ac:dyDescent="0.25">
      <c r="A261" s="31" t="s">
        <v>109</v>
      </c>
      <c r="B261" s="24">
        <v>1.26</v>
      </c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 x14ac:dyDescent="0.25">
      <c r="A262" s="31" t="s">
        <v>110</v>
      </c>
      <c r="B262" s="24">
        <v>1.04</v>
      </c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 x14ac:dyDescent="0.25">
      <c r="A264" s="31" t="s">
        <v>111</v>
      </c>
      <c r="B264" s="24">
        <v>1.07</v>
      </c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 x14ac:dyDescent="0.25">
      <c r="A265" s="31" t="s">
        <v>112</v>
      </c>
      <c r="B265" s="24">
        <v>1.02</v>
      </c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 ht="15.75" thickBo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 x14ac:dyDescent="0.25">
      <c r="A267" s="32" t="s">
        <v>113</v>
      </c>
      <c r="B267" s="61">
        <v>-2</v>
      </c>
      <c r="C267" s="62"/>
      <c r="D267" s="63"/>
      <c r="E267" s="61">
        <v>-1</v>
      </c>
      <c r="F267" s="62"/>
      <c r="G267" s="63"/>
      <c r="H267" s="61">
        <v>0</v>
      </c>
      <c r="I267" s="62"/>
      <c r="J267" s="63"/>
      <c r="K267" s="61">
        <v>1</v>
      </c>
      <c r="L267" s="62"/>
      <c r="M267" s="63"/>
      <c r="N267" s="61">
        <v>2</v>
      </c>
      <c r="O267" s="62"/>
      <c r="P267" s="62"/>
      <c r="Q267" s="33" t="s">
        <v>114</v>
      </c>
      <c r="R267" s="24" t="s">
        <v>115</v>
      </c>
    </row>
    <row r="268" spans="1:18" x14ac:dyDescent="0.25">
      <c r="A268" s="64">
        <v>-2</v>
      </c>
      <c r="B268" s="34"/>
      <c r="C268" s="35"/>
      <c r="D268" s="24">
        <v>-8</v>
      </c>
      <c r="E268" s="34"/>
      <c r="F268" s="35"/>
      <c r="G268" s="24">
        <v>-6</v>
      </c>
      <c r="H268" s="34"/>
      <c r="I268" s="35"/>
      <c r="J268" s="36"/>
      <c r="K268" s="34"/>
      <c r="L268" s="35"/>
      <c r="M268" s="36"/>
      <c r="N268" s="34"/>
      <c r="O268" s="35"/>
      <c r="P268" s="37"/>
      <c r="Q268" s="64">
        <v>-14</v>
      </c>
      <c r="R268" s="52">
        <v>28</v>
      </c>
    </row>
    <row r="269" spans="1:18" x14ac:dyDescent="0.25">
      <c r="A269" s="65"/>
      <c r="B269" s="38"/>
      <c r="C269" s="23">
        <v>4</v>
      </c>
      <c r="D269" s="39"/>
      <c r="E269" s="38"/>
      <c r="F269" s="23">
        <v>6</v>
      </c>
      <c r="G269" s="39"/>
      <c r="H269" s="38"/>
      <c r="I269" s="23"/>
      <c r="J269" s="39"/>
      <c r="K269" s="38"/>
      <c r="L269" s="23"/>
      <c r="M269" s="39"/>
      <c r="N269" s="38"/>
      <c r="O269" s="23"/>
      <c r="P269" s="40"/>
      <c r="Q269" s="65"/>
      <c r="R269" s="67"/>
    </row>
    <row r="270" spans="1:18" x14ac:dyDescent="0.25">
      <c r="A270" s="66"/>
      <c r="B270" s="24">
        <v>-8</v>
      </c>
      <c r="C270" s="41"/>
      <c r="D270" s="42"/>
      <c r="E270" s="24">
        <v>-12</v>
      </c>
      <c r="F270" s="41"/>
      <c r="G270" s="42"/>
      <c r="H270" s="43"/>
      <c r="I270" s="41"/>
      <c r="J270" s="42"/>
      <c r="K270" s="43"/>
      <c r="L270" s="41"/>
      <c r="M270" s="42"/>
      <c r="N270" s="43"/>
      <c r="O270" s="41"/>
      <c r="P270" s="44"/>
      <c r="Q270" s="66"/>
      <c r="R270" s="53"/>
    </row>
    <row r="271" spans="1:18" x14ac:dyDescent="0.25">
      <c r="A271" s="64">
        <v>-1</v>
      </c>
      <c r="B271" s="34"/>
      <c r="C271" s="35"/>
      <c r="D271" s="36"/>
      <c r="E271" s="34"/>
      <c r="F271" s="35"/>
      <c r="G271" s="24">
        <v>-8</v>
      </c>
      <c r="H271" s="34"/>
      <c r="I271" s="35"/>
      <c r="J271" s="24">
        <v>0</v>
      </c>
      <c r="K271" s="34"/>
      <c r="L271" s="35"/>
      <c r="M271" s="36"/>
      <c r="N271" s="34"/>
      <c r="O271" s="35"/>
      <c r="P271" s="37"/>
      <c r="Q271" s="64">
        <v>-8</v>
      </c>
      <c r="R271" s="52">
        <v>8</v>
      </c>
    </row>
    <row r="272" spans="1:18" x14ac:dyDescent="0.25">
      <c r="A272" s="65"/>
      <c r="B272" s="38"/>
      <c r="C272" s="23"/>
      <c r="D272" s="39"/>
      <c r="E272" s="38"/>
      <c r="F272" s="23">
        <v>8</v>
      </c>
      <c r="G272" s="39"/>
      <c r="H272" s="38"/>
      <c r="I272" s="23">
        <v>10</v>
      </c>
      <c r="J272" s="39"/>
      <c r="K272" s="38"/>
      <c r="L272" s="23"/>
      <c r="M272" s="39"/>
      <c r="N272" s="38"/>
      <c r="O272" s="23"/>
      <c r="P272" s="40"/>
      <c r="Q272" s="65"/>
      <c r="R272" s="67"/>
    </row>
    <row r="273" spans="1:18" x14ac:dyDescent="0.25">
      <c r="A273" s="66"/>
      <c r="B273" s="43"/>
      <c r="C273" s="41"/>
      <c r="D273" s="42"/>
      <c r="E273" s="24">
        <v>-8</v>
      </c>
      <c r="F273" s="41"/>
      <c r="G273" s="42"/>
      <c r="H273" s="24">
        <v>-10</v>
      </c>
      <c r="I273" s="41"/>
      <c r="J273" s="42"/>
      <c r="K273" s="43"/>
      <c r="L273" s="41"/>
      <c r="M273" s="42"/>
      <c r="N273" s="43"/>
      <c r="O273" s="41"/>
      <c r="P273" s="44"/>
      <c r="Q273" s="66"/>
      <c r="R273" s="53"/>
    </row>
    <row r="274" spans="1:18" x14ac:dyDescent="0.25">
      <c r="A274" s="64">
        <v>0</v>
      </c>
      <c r="B274" s="34"/>
      <c r="C274" s="35"/>
      <c r="D274" s="36"/>
      <c r="E274" s="34"/>
      <c r="F274" s="35"/>
      <c r="G274" s="36"/>
      <c r="H274" s="34"/>
      <c r="I274" s="35"/>
      <c r="J274" s="24">
        <v>0</v>
      </c>
      <c r="K274" s="34"/>
      <c r="L274" s="35"/>
      <c r="M274" s="24">
        <v>3</v>
      </c>
      <c r="N274" s="34"/>
      <c r="O274" s="35"/>
      <c r="P274" s="45">
        <v>18</v>
      </c>
      <c r="Q274" s="64">
        <v>21</v>
      </c>
      <c r="R274" s="52">
        <v>0</v>
      </c>
    </row>
    <row r="275" spans="1:18" x14ac:dyDescent="0.25">
      <c r="A275" s="65"/>
      <c r="B275" s="38"/>
      <c r="C275" s="23"/>
      <c r="D275" s="39"/>
      <c r="E275" s="38"/>
      <c r="F275" s="23"/>
      <c r="G275" s="39"/>
      <c r="H275" s="38"/>
      <c r="I275" s="23">
        <v>32</v>
      </c>
      <c r="J275" s="39"/>
      <c r="K275" s="38"/>
      <c r="L275" s="23">
        <v>3</v>
      </c>
      <c r="M275" s="39"/>
      <c r="N275" s="38"/>
      <c r="O275" s="23">
        <v>9</v>
      </c>
      <c r="P275" s="40"/>
      <c r="Q275" s="65"/>
      <c r="R275" s="67"/>
    </row>
    <row r="276" spans="1:18" x14ac:dyDescent="0.25">
      <c r="A276" s="66"/>
      <c r="B276" s="43"/>
      <c r="C276" s="41"/>
      <c r="D276" s="42"/>
      <c r="E276" s="43"/>
      <c r="F276" s="41"/>
      <c r="G276" s="42"/>
      <c r="H276" s="24">
        <v>0</v>
      </c>
      <c r="I276" s="41"/>
      <c r="J276" s="42"/>
      <c r="K276" s="24">
        <v>0</v>
      </c>
      <c r="L276" s="41"/>
      <c r="M276" s="42"/>
      <c r="N276" s="24">
        <v>0</v>
      </c>
      <c r="O276" s="41"/>
      <c r="P276" s="44"/>
      <c r="Q276" s="66"/>
      <c r="R276" s="53"/>
    </row>
    <row r="277" spans="1:18" x14ac:dyDescent="0.25">
      <c r="A277" s="68">
        <v>1</v>
      </c>
      <c r="B277" s="34"/>
      <c r="C277" s="35"/>
      <c r="D277" s="36"/>
      <c r="E277" s="34"/>
      <c r="F277" s="35"/>
      <c r="G277" s="36"/>
      <c r="H277" s="34"/>
      <c r="I277" s="35"/>
      <c r="J277" s="24">
        <v>0</v>
      </c>
      <c r="K277" s="34"/>
      <c r="L277" s="35"/>
      <c r="M277" s="24">
        <v>12</v>
      </c>
      <c r="N277" s="34"/>
      <c r="O277" s="35"/>
      <c r="P277" s="45">
        <v>12</v>
      </c>
      <c r="Q277" s="64">
        <v>24</v>
      </c>
      <c r="R277" s="52">
        <v>24</v>
      </c>
    </row>
    <row r="278" spans="1:18" x14ac:dyDescent="0.25">
      <c r="A278" s="69"/>
      <c r="B278" s="38"/>
      <c r="C278" s="23"/>
      <c r="D278" s="39"/>
      <c r="E278" s="38"/>
      <c r="F278" s="23"/>
      <c r="G278" s="39"/>
      <c r="H278" s="38"/>
      <c r="I278" s="23">
        <v>4</v>
      </c>
      <c r="J278" s="39"/>
      <c r="K278" s="38"/>
      <c r="L278" s="23">
        <v>12</v>
      </c>
      <c r="M278" s="39"/>
      <c r="N278" s="38"/>
      <c r="O278" s="23">
        <v>6</v>
      </c>
      <c r="P278" s="40"/>
      <c r="Q278" s="65"/>
      <c r="R278" s="67"/>
    </row>
    <row r="279" spans="1:18" x14ac:dyDescent="0.25">
      <c r="A279" s="70"/>
      <c r="B279" s="43"/>
      <c r="C279" s="41"/>
      <c r="D279" s="42"/>
      <c r="E279" s="43"/>
      <c r="F279" s="41"/>
      <c r="G279" s="42"/>
      <c r="H279" s="24">
        <v>4</v>
      </c>
      <c r="I279" s="41"/>
      <c r="J279" s="42"/>
      <c r="K279" s="24">
        <v>12</v>
      </c>
      <c r="L279" s="41"/>
      <c r="M279" s="42"/>
      <c r="N279" s="24">
        <v>6</v>
      </c>
      <c r="O279" s="41"/>
      <c r="P279" s="44"/>
      <c r="Q279" s="66"/>
      <c r="R279" s="53"/>
    </row>
    <row r="280" spans="1:18" x14ac:dyDescent="0.25">
      <c r="A280" s="64">
        <v>2</v>
      </c>
      <c r="B280" s="34"/>
      <c r="C280" s="35"/>
      <c r="D280" s="36"/>
      <c r="E280" s="34"/>
      <c r="F280" s="35"/>
      <c r="G280" s="36"/>
      <c r="H280" s="34"/>
      <c r="I280" s="35"/>
      <c r="J280" s="36"/>
      <c r="K280" s="34"/>
      <c r="L280" s="35"/>
      <c r="M280" s="24">
        <v>1</v>
      </c>
      <c r="N280" s="34"/>
      <c r="O280" s="35"/>
      <c r="P280" s="45">
        <v>10</v>
      </c>
      <c r="Q280" s="64">
        <v>11</v>
      </c>
      <c r="R280" s="52">
        <v>22</v>
      </c>
    </row>
    <row r="281" spans="1:18" x14ac:dyDescent="0.25">
      <c r="A281" s="65"/>
      <c r="B281" s="38"/>
      <c r="C281" s="23"/>
      <c r="D281" s="39"/>
      <c r="E281" s="38"/>
      <c r="F281" s="23"/>
      <c r="G281" s="39"/>
      <c r="H281" s="38"/>
      <c r="I281" s="23"/>
      <c r="J281" s="39"/>
      <c r="K281" s="38"/>
      <c r="L281" s="23">
        <v>1</v>
      </c>
      <c r="M281" s="39"/>
      <c r="N281" s="38"/>
      <c r="O281" s="23">
        <v>5</v>
      </c>
      <c r="P281" s="40"/>
      <c r="Q281" s="65"/>
      <c r="R281" s="67"/>
    </row>
    <row r="282" spans="1:18" ht="15.75" thickBot="1" x14ac:dyDescent="0.3">
      <c r="A282" s="65"/>
      <c r="B282" s="46"/>
      <c r="C282" s="47"/>
      <c r="D282" s="48"/>
      <c r="E282" s="46"/>
      <c r="F282" s="47"/>
      <c r="G282" s="48"/>
      <c r="H282" s="46"/>
      <c r="I282" s="47"/>
      <c r="J282" s="48"/>
      <c r="K282" s="49">
        <v>2</v>
      </c>
      <c r="L282" s="47"/>
      <c r="M282" s="48"/>
      <c r="N282" s="49">
        <v>10</v>
      </c>
      <c r="O282" s="47"/>
      <c r="P282" s="50"/>
      <c r="Q282" s="66"/>
      <c r="R282" s="53"/>
    </row>
    <row r="283" spans="1:18" x14ac:dyDescent="0.25">
      <c r="A283" s="51" t="s">
        <v>116</v>
      </c>
      <c r="B283" s="61">
        <v>-8</v>
      </c>
      <c r="C283" s="62"/>
      <c r="D283" s="63"/>
      <c r="E283" s="61">
        <v>-20</v>
      </c>
      <c r="F283" s="62"/>
      <c r="G283" s="63"/>
      <c r="H283" s="61">
        <v>-6</v>
      </c>
      <c r="I283" s="62"/>
      <c r="J283" s="63"/>
      <c r="K283" s="61">
        <v>14</v>
      </c>
      <c r="L283" s="62"/>
      <c r="M283" s="63"/>
      <c r="N283" s="61">
        <v>16</v>
      </c>
      <c r="O283" s="62"/>
      <c r="P283" s="63"/>
      <c r="Q283" s="24"/>
      <c r="R283" s="24">
        <v>82</v>
      </c>
    </row>
    <row r="284" spans="1:18" x14ac:dyDescent="0.25">
      <c r="A284" s="24" t="s">
        <v>117</v>
      </c>
      <c r="B284" s="54">
        <v>16</v>
      </c>
      <c r="C284" s="55"/>
      <c r="D284" s="56"/>
      <c r="E284" s="54">
        <v>20</v>
      </c>
      <c r="F284" s="55"/>
      <c r="G284" s="56"/>
      <c r="H284" s="54">
        <v>0</v>
      </c>
      <c r="I284" s="55"/>
      <c r="J284" s="56"/>
      <c r="K284" s="54">
        <v>14</v>
      </c>
      <c r="L284" s="55"/>
      <c r="M284" s="56"/>
      <c r="N284" s="54">
        <v>32</v>
      </c>
      <c r="O284" s="55"/>
      <c r="P284" s="56"/>
      <c r="Q284" s="24">
        <v>82</v>
      </c>
      <c r="R284" s="24" t="s">
        <v>118</v>
      </c>
    </row>
    <row r="285" spans="1:18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</row>
    <row r="286" spans="1:18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</row>
    <row r="287" spans="1:18" x14ac:dyDescent="0.25">
      <c r="A287" s="28" t="s">
        <v>119</v>
      </c>
      <c r="B287" s="23">
        <v>0.76</v>
      </c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</row>
    <row r="288" spans="1:18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</row>
    <row r="289" spans="1:18" x14ac:dyDescent="0.25">
      <c r="A289" s="28" t="s">
        <v>120</v>
      </c>
      <c r="B289" s="23">
        <v>5</v>
      </c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</row>
    <row r="290" spans="1:18" x14ac:dyDescent="0.25">
      <c r="A290" s="28" t="s">
        <v>121</v>
      </c>
      <c r="B290" s="23">
        <v>10</v>
      </c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spans="1:18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 spans="1:18" x14ac:dyDescent="0.25">
      <c r="A292" s="28" t="s">
        <v>122</v>
      </c>
      <c r="B292" s="23">
        <v>31.7</v>
      </c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 spans="1:18" x14ac:dyDescent="0.25">
      <c r="A293" s="28" t="s">
        <v>123</v>
      </c>
      <c r="B293" s="23">
        <v>35.6</v>
      </c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 spans="1:18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1:18" x14ac:dyDescent="0.25">
      <c r="A295" s="28" t="s">
        <v>124</v>
      </c>
      <c r="B295" s="23">
        <v>5.35</v>
      </c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8" x14ac:dyDescent="0.25">
      <c r="A296" s="28" t="s">
        <v>125</v>
      </c>
      <c r="B296" s="23">
        <v>10.19</v>
      </c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8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spans="1:18" x14ac:dyDescent="0.25">
      <c r="A298" s="23" t="s">
        <v>142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1:18" x14ac:dyDescent="0.25">
      <c r="A299" s="71" t="s">
        <v>126</v>
      </c>
      <c r="B299" s="71"/>
      <c r="C299" s="71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1" spans="1:18" x14ac:dyDescent="0.25">
      <c r="A301" t="s">
        <v>141</v>
      </c>
    </row>
  </sheetData>
  <mergeCells count="77">
    <mergeCell ref="A299:C299"/>
    <mergeCell ref="A172:I172"/>
    <mergeCell ref="A180:H180"/>
    <mergeCell ref="A183:C183"/>
    <mergeCell ref="A190:H190"/>
    <mergeCell ref="A193:D193"/>
    <mergeCell ref="A200:I201"/>
    <mergeCell ref="A216:H216"/>
    <mergeCell ref="A224:H224"/>
    <mergeCell ref="A222:C222"/>
    <mergeCell ref="B284:D284"/>
    <mergeCell ref="E284:G284"/>
    <mergeCell ref="H284:J284"/>
    <mergeCell ref="K284:M284"/>
    <mergeCell ref="N284:P284"/>
    <mergeCell ref="B283:D283"/>
    <mergeCell ref="E283:G283"/>
    <mergeCell ref="H283:J283"/>
    <mergeCell ref="K283:M283"/>
    <mergeCell ref="N283:P283"/>
    <mergeCell ref="A277:A279"/>
    <mergeCell ref="Q277:Q279"/>
    <mergeCell ref="R277:R279"/>
    <mergeCell ref="A280:A282"/>
    <mergeCell ref="Q280:Q282"/>
    <mergeCell ref="R280:R282"/>
    <mergeCell ref="A271:A273"/>
    <mergeCell ref="Q271:Q273"/>
    <mergeCell ref="R271:R273"/>
    <mergeCell ref="A274:A276"/>
    <mergeCell ref="Q274:Q276"/>
    <mergeCell ref="R274:R276"/>
    <mergeCell ref="K267:M267"/>
    <mergeCell ref="N267:P267"/>
    <mergeCell ref="A268:A270"/>
    <mergeCell ref="Q268:Q270"/>
    <mergeCell ref="R268:R270"/>
    <mergeCell ref="G252:H252"/>
    <mergeCell ref="G253:H253"/>
    <mergeCell ref="G254:H254"/>
    <mergeCell ref="B267:D267"/>
    <mergeCell ref="E267:G267"/>
    <mergeCell ref="H267:J267"/>
    <mergeCell ref="A248:A249"/>
    <mergeCell ref="B248:H248"/>
    <mergeCell ref="G249:H249"/>
    <mergeCell ref="G250:H250"/>
    <mergeCell ref="G251:H251"/>
    <mergeCell ref="G238:H238"/>
    <mergeCell ref="G239:H239"/>
    <mergeCell ref="G240:H240"/>
    <mergeCell ref="G241:H241"/>
    <mergeCell ref="G242:H242"/>
    <mergeCell ref="A161:H161"/>
    <mergeCell ref="A236:A237"/>
    <mergeCell ref="B236:F236"/>
    <mergeCell ref="G236:H237"/>
    <mergeCell ref="A227:D227"/>
    <mergeCell ref="A232:H232"/>
    <mergeCell ref="A137:G137"/>
    <mergeCell ref="A151:H151"/>
    <mergeCell ref="A156:E156"/>
    <mergeCell ref="A158:I158"/>
    <mergeCell ref="A123:H123"/>
    <mergeCell ref="A126:H126"/>
    <mergeCell ref="A132:C132"/>
    <mergeCell ref="A134:H134"/>
    <mergeCell ref="A71:G71"/>
    <mergeCell ref="A91:E91"/>
    <mergeCell ref="A111:G111"/>
    <mergeCell ref="A114:E114"/>
    <mergeCell ref="A121:I121"/>
    <mergeCell ref="C6:D6"/>
    <mergeCell ref="C22:D22"/>
    <mergeCell ref="A30:K30"/>
    <mergeCell ref="E31:F31"/>
    <mergeCell ref="A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2024-05-03T20:10:54Z</dcterms:modified>
</cp:coreProperties>
</file>