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o.micheletti\Documents\22 INTELIGÊNCIA ARTIFICIAL\CURSO SANTANDER - EXCEL COM IA 40hs\"/>
    </mc:Choice>
  </mc:AlternateContent>
  <xr:revisionPtr revIDLastSave="0" documentId="8_{673E71FE-AA18-46B2-9909-494E92A141A9}" xr6:coauthVersionLast="47" xr6:coauthVersionMax="47" xr10:uidLastSave="{00000000-0000-0000-0000-000000000000}"/>
  <bookViews>
    <workbookView xWindow="-110" yWindow="-110" windowWidth="19420" windowHeight="10300" xr2:uid="{0AF1A0D5-31A7-4B24-AA90-D3E61C7A35FA}"/>
  </bookViews>
  <sheets>
    <sheet name="APP" sheetId="1" r:id="rId1"/>
    <sheet name="Planilha2" sheetId="2" r:id="rId2"/>
  </sheets>
  <definedNames>
    <definedName name="aporte">APP!$D$13</definedName>
    <definedName name="patrimonio">APP!$D$16</definedName>
    <definedName name="qtd_anos">APP!$D$14</definedName>
    <definedName name="rendimento_carteira">APP!$D$9</definedName>
    <definedName name="salario">APP!$D$8</definedName>
    <definedName name="sugestao_investimento">APP!$D$10</definedName>
    <definedName name="taxa_mensal">APP!$D$15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I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C30" i="1"/>
  <c r="D24" i="1"/>
  <c r="C24" i="1"/>
  <c r="C23" i="1"/>
  <c r="D23" i="1" s="1"/>
  <c r="C22" i="1"/>
  <c r="D22" i="1" s="1"/>
  <c r="C21" i="1"/>
  <c r="D21" i="1" s="1"/>
  <c r="C20" i="1"/>
  <c r="D20" i="1" s="1"/>
  <c r="D10" i="1"/>
  <c r="D16" i="1"/>
  <c r="D39" i="1" l="1"/>
  <c r="D17" i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<sst xmlns="http://schemas.openxmlformats.org/spreadsheetml/2006/main" count="71" uniqueCount="34">
  <si>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</si>
  <si>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</si>
  <si>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</si>
  <si>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Dividendos mensais?</t>
  </si>
  <si>
    <t>INVESTIMENTO MENSAL</t>
  </si>
  <si>
    <t>Patrimônio acumulado?</t>
  </si>
  <si>
    <t>CENÁRIOS</t>
  </si>
  <si>
    <t>Quantos Anos em 2 anos ?</t>
  </si>
  <si>
    <t>Quantos Anos em 5 anos ?</t>
  </si>
  <si>
    <t>Quantos Anos em 10 anos ?</t>
  </si>
  <si>
    <t>Quantos Anos em 20 anos ?</t>
  </si>
  <si>
    <t>Quantos Anos em 30 anos ?</t>
  </si>
  <si>
    <t>Salário</t>
  </si>
  <si>
    <t>Rendimento Carteira</t>
  </si>
  <si>
    <t>Sugestão de Investimento</t>
  </si>
  <si>
    <t>Dividendo</t>
  </si>
  <si>
    <t>CONFIGURAÇÕES</t>
  </si>
  <si>
    <t>Conservador</t>
  </si>
  <si>
    <t>Valor a ser investido por mês</t>
  </si>
  <si>
    <t>PERFIL</t>
  </si>
  <si>
    <t>TIPO DE FI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</si>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</sst>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Segoe UI Semibold"/>
      <family val="2"/>
    </font>
    <font>
      <b/>
      <sz val="11"/>
      <color theme="0"/>
      <name val="Segoe UI Semibold"/>
      <family val="2"/>
    </font>
    <font>
      <b/>
      <sz val="9"/>
      <color theme="0"/>
      <name val="Segoe UI Semibold"/>
      <family val="2"/>
    </font>
    <font>
      <sz val="12"/>
      <color theme="1"/>
      <name val="Segoi"/>
    </font>
    <font>
      <sz val="11"/>
      <color theme="1"/>
      <name val="Segoi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hair">
        <color theme="0"/>
      </bottom>
      <diagonal/>
    </border>
    <border>
      <left style="medium">
        <color theme="0"/>
      </left>
      <right style="medium">
        <color theme="0"/>
      </right>
      <top/>
      <bottom style="hair">
        <color theme="0"/>
      </bottom>
      <diagonal/>
    </border>
    <border>
      <left style="medium">
        <color theme="0"/>
      </left>
      <right style="medium">
        <color indexed="64"/>
      </right>
      <top/>
      <bottom style="hair">
        <color theme="0"/>
      </bottom>
      <diagonal/>
    </border>
    <border>
      <left style="medium">
        <color indexed="64"/>
      </left>
      <right style="medium">
        <color theme="0"/>
      </right>
      <top style="hair">
        <color theme="0"/>
      </top>
      <bottom style="hair">
        <color theme="0"/>
      </bottom>
      <diagonal/>
    </border>
    <border>
      <left style="medium">
        <color theme="0"/>
      </left>
      <right style="medium">
        <color theme="0"/>
      </right>
      <top style="hair">
        <color theme="0"/>
      </top>
      <bottom style="hair">
        <color theme="0"/>
      </bottom>
      <diagonal/>
    </border>
    <border>
      <left style="medium">
        <color theme="0"/>
      </left>
      <right style="medium">
        <color indexed="64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medium">
        <color theme="0"/>
      </right>
      <top style="hair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hair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hair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4.9989318521683403E-2"/>
      </bottom>
      <diagonal/>
    </border>
    <border>
      <left/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6" xfId="0" applyFont="1" applyFill="1" applyBorder="1"/>
    <xf numFmtId="8" fontId="8" fillId="5" borderId="7" xfId="0" applyNumberFormat="1" applyFont="1" applyFill="1" applyBorder="1" applyAlignment="1">
      <alignment horizontal="center"/>
    </xf>
    <xf numFmtId="8" fontId="8" fillId="5" borderId="8" xfId="0" applyNumberFormat="1" applyFont="1" applyFill="1" applyBorder="1" applyAlignment="1">
      <alignment horizontal="center"/>
    </xf>
    <xf numFmtId="0" fontId="7" fillId="5" borderId="9" xfId="0" applyFont="1" applyFill="1" applyBorder="1"/>
    <xf numFmtId="8" fontId="8" fillId="5" borderId="10" xfId="0" applyNumberFormat="1" applyFont="1" applyFill="1" applyBorder="1" applyAlignment="1">
      <alignment horizontal="center"/>
    </xf>
    <xf numFmtId="8" fontId="8" fillId="5" borderId="11" xfId="0" applyNumberFormat="1" applyFont="1" applyFill="1" applyBorder="1" applyAlignment="1">
      <alignment horizontal="center"/>
    </xf>
    <xf numFmtId="0" fontId="7" fillId="5" borderId="12" xfId="0" applyFont="1" applyFill="1" applyBorder="1"/>
    <xf numFmtId="8" fontId="8" fillId="5" borderId="13" xfId="0" applyNumberFormat="1" applyFont="1" applyFill="1" applyBorder="1" applyAlignment="1">
      <alignment horizontal="center"/>
    </xf>
    <xf numFmtId="8" fontId="8" fillId="5" borderId="14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65" fontId="8" fillId="0" borderId="3" xfId="1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8" fontId="8" fillId="5" borderId="4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8" fontId="8" fillId="5" borderId="5" xfId="0" applyNumberFormat="1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165" fontId="8" fillId="0" borderId="16" xfId="1" applyNumberFormat="1" applyFont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9" fontId="8" fillId="0" borderId="17" xfId="0" applyNumberFormat="1" applyFont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165" fontId="8" fillId="6" borderId="18" xfId="1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/>
    </xf>
    <xf numFmtId="0" fontId="0" fillId="7" borderId="0" xfId="0" applyFill="1"/>
    <xf numFmtId="0" fontId="0" fillId="6" borderId="0" xfId="0" applyFill="1"/>
    <xf numFmtId="165" fontId="0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/>
    <xf numFmtId="0" fontId="0" fillId="8" borderId="0" xfId="0" applyFill="1"/>
    <xf numFmtId="165" fontId="0" fillId="8" borderId="0" xfId="0" applyNumberFormat="1" applyFill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0" applyNumberFormat="1" applyBorder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E11-8EA7-83314BDE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1790700</xdr:colOff>
      <xdr:row>0</xdr:row>
      <xdr:rowOff>88900</xdr:rowOff>
    </xdr:from>
    <xdr:to>
      <xdr:col>2</xdr:col>
      <xdr:colOff>847888</xdr:colOff>
      <xdr:row>5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C3850D-D99D-D67E-6BC9-AB6F3DBD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88900"/>
          <a:ext cx="1101888" cy="984250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40</xdr:row>
      <xdr:rowOff>0</xdr:rowOff>
    </xdr:from>
    <xdr:to>
      <xdr:col>3</xdr:col>
      <xdr:colOff>733425</xdr:colOff>
      <xdr:row>54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1193CB-6101-C25E-349C-1D81FF5C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7D8D-7A47-46DE-A9E7-F3798D414C78}">
  <dimension ref="A6:H54"/>
  <sheetViews>
    <sheetView showGridLines="0" tabSelected="1" zoomScaleNormal="100" workbookViewId="0">
      <selection activeCell="C29" sqref="C29"/>
    </sheetView>
  </sheetViews>
  <sheetFormatPr defaultColWidth="0" defaultRowHeight="14.5"/>
  <cols>
    <col min="1" max="1" width="3.54296875" customWidth="1"/>
    <col min="2" max="2" width="29.26953125" customWidth="1"/>
    <col min="3" max="3" width="28.54296875" bestFit="1" customWidth="1"/>
    <col min="4" max="4" width="14.90625" customWidth="1"/>
    <col min="5" max="8" width="3" customWidth="1"/>
    <col min="9" max="16384" width="8.7265625" hidden="1"/>
  </cols>
  <sheetData>
    <row r="6" spans="2:4" ht="20.5" customHeight="1" thickBot="1"/>
    <row r="7" spans="2:4" ht="20.5" customHeight="1">
      <c r="B7" s="2" t="s">
        <v>16</v>
      </c>
      <c r="C7" s="3"/>
      <c r="D7" s="4"/>
    </row>
    <row r="8" spans="2:4" ht="20.5" customHeight="1" thickBot="1">
      <c r="B8" s="29" t="s">
        <v>12</v>
      </c>
      <c r="C8" s="30"/>
      <c r="D8" s="31">
        <v>5000</v>
      </c>
    </row>
    <row r="9" spans="2:4" ht="20.5" customHeight="1" thickBot="1">
      <c r="B9" s="32" t="s">
        <v>13</v>
      </c>
      <c r="C9" s="33"/>
      <c r="D9" s="34">
        <v>0.01</v>
      </c>
    </row>
    <row r="10" spans="2:4" ht="20.5" customHeight="1" thickBot="1">
      <c r="B10" s="35" t="s">
        <v>14</v>
      </c>
      <c r="C10" s="36"/>
      <c r="D10" s="37">
        <f>salario*30%</f>
        <v>1500</v>
      </c>
    </row>
    <row r="11" spans="2:4" ht="20.5" customHeight="1" thickBot="1"/>
    <row r="12" spans="2:4" ht="20.5" customHeight="1">
      <c r="B12" s="5" t="s">
        <v>4</v>
      </c>
      <c r="C12" s="6"/>
      <c r="D12" s="7"/>
    </row>
    <row r="13" spans="2:4" ht="15.5">
      <c r="B13" s="18" t="s">
        <v>0</v>
      </c>
      <c r="C13" s="19"/>
      <c r="D13" s="20">
        <v>500</v>
      </c>
    </row>
    <row r="14" spans="2:4" ht="15.5">
      <c r="B14" s="21" t="s">
        <v>1</v>
      </c>
      <c r="C14" s="22"/>
      <c r="D14" s="38">
        <v>5</v>
      </c>
    </row>
    <row r="15" spans="2:4" ht="15.5">
      <c r="B15" s="21" t="s">
        <v>2</v>
      </c>
      <c r="C15" s="22"/>
      <c r="D15" s="39">
        <v>1.0789999999999999E-2</v>
      </c>
    </row>
    <row r="16" spans="2:4" ht="15.5">
      <c r="B16" s="23" t="s">
        <v>5</v>
      </c>
      <c r="C16" s="24"/>
      <c r="D16" s="25">
        <f>FV(taxa_mensal,qtd_anos*12,aporte*-1)</f>
        <v>41888.456999243819</v>
      </c>
    </row>
    <row r="17" spans="1:4" ht="16" thickBot="1">
      <c r="B17" s="26" t="s">
        <v>3</v>
      </c>
      <c r="C17" s="27"/>
      <c r="D17" s="28">
        <f>patrimonio*rendimento_carteira</f>
        <v>418.88456999243817</v>
      </c>
    </row>
    <row r="18" spans="1:4" ht="15" thickBot="1"/>
    <row r="19" spans="1:4" ht="17.5">
      <c r="B19" s="5" t="s">
        <v>6</v>
      </c>
      <c r="C19" s="6"/>
      <c r="D19" s="8" t="s">
        <v>15</v>
      </c>
    </row>
    <row r="20" spans="1:4" ht="15.5">
      <c r="A20" s="1">
        <v>2</v>
      </c>
      <c r="B20" s="9" t="s">
        <v>7</v>
      </c>
      <c r="C20" s="10">
        <f>FV(taxa_mensal,$A20*12,aporte*-1)</f>
        <v>13613.813648822608</v>
      </c>
      <c r="D20" s="11">
        <f>C20*rendimento_carteira</f>
        <v>136.13813648822608</v>
      </c>
    </row>
    <row r="21" spans="1:4" ht="15.5">
      <c r="A21" s="1">
        <v>5</v>
      </c>
      <c r="B21" s="12" t="s">
        <v>8</v>
      </c>
      <c r="C21" s="13">
        <f>FV(taxa_mensal,$A21*12,aporte*-1)</f>
        <v>41888.456999243819</v>
      </c>
      <c r="D21" s="14">
        <f>C21*rendimento_carteira</f>
        <v>418.88456999243817</v>
      </c>
    </row>
    <row r="22" spans="1:4" ht="15.5">
      <c r="A22" s="1">
        <v>10</v>
      </c>
      <c r="B22" s="12" t="s">
        <v>9</v>
      </c>
      <c r="C22" s="13">
        <f>FV(taxa_mensal,$A22*12,aporte*-1)</f>
        <v>121642.1062650861</v>
      </c>
      <c r="D22" s="14">
        <f>C22*rendimento_carteira</f>
        <v>1216.4210626508609</v>
      </c>
    </row>
    <row r="23" spans="1:4" ht="15.5">
      <c r="A23" s="1">
        <v>20</v>
      </c>
      <c r="B23" s="12" t="s">
        <v>10</v>
      </c>
      <c r="C23" s="13">
        <f>FV(taxa_mensal,$A23*12,aporte*-1)</f>
        <v>562599.20004854025</v>
      </c>
      <c r="D23" s="14">
        <f>C23*rendimento_carteira</f>
        <v>5625.992000485403</v>
      </c>
    </row>
    <row r="24" spans="1:4" ht="16" thickBot="1">
      <c r="A24" s="1">
        <v>30</v>
      </c>
      <c r="B24" s="15" t="s">
        <v>11</v>
      </c>
      <c r="C24" s="16">
        <f>FV(taxa_mensal,$A24*12,aporte*-1)</f>
        <v>2161084.8275023573</v>
      </c>
      <c r="D24" s="17">
        <f>C24*rendimento_carteira</f>
        <v>21610.848275023574</v>
      </c>
    </row>
    <row r="29" spans="1:4">
      <c r="B29" s="40" t="s">
        <v>19</v>
      </c>
      <c r="C29" s="40" t="s">
        <v>31</v>
      </c>
      <c r="D29" s="40"/>
    </row>
    <row r="30" spans="1:4">
      <c r="B30" s="41" t="s">
        <v>18</v>
      </c>
      <c r="C30" s="42">
        <f>aporte</f>
        <v>500</v>
      </c>
      <c r="D30" s="41"/>
    </row>
    <row r="32" spans="1:4">
      <c r="B32" s="49" t="s">
        <v>20</v>
      </c>
      <c r="C32" s="49" t="s">
        <v>21</v>
      </c>
      <c r="D32" s="49" t="s">
        <v>22</v>
      </c>
    </row>
    <row r="33" spans="2:4">
      <c r="B33" s="43" t="s">
        <v>23</v>
      </c>
      <c r="C33" s="45">
        <f>VLOOKUP($C$29&amp;"-"&amp;B33,Planilha2!A:D,4,)</f>
        <v>0.32</v>
      </c>
      <c r="D33" s="46">
        <f>$C$30*C33</f>
        <v>160</v>
      </c>
    </row>
    <row r="34" spans="2:4">
      <c r="B34" s="43" t="s">
        <v>24</v>
      </c>
      <c r="C34" s="45">
        <f>VLOOKUP($C$29&amp;"-"&amp;B34,Planilha2!A:D,4,)</f>
        <v>0.35</v>
      </c>
      <c r="D34" s="46">
        <f t="shared" ref="D34:D38" si="0">$C$30*C34</f>
        <v>175</v>
      </c>
    </row>
    <row r="35" spans="2:4">
      <c r="B35" s="43" t="s">
        <v>25</v>
      </c>
      <c r="C35" s="45">
        <f>VLOOKUP($C$29&amp;"-"&amp;B35,Planilha2!A:D,4,)</f>
        <v>0.08</v>
      </c>
      <c r="D35" s="46">
        <f t="shared" si="0"/>
        <v>40</v>
      </c>
    </row>
    <row r="36" spans="2:4">
      <c r="B36" s="43" t="s">
        <v>26</v>
      </c>
      <c r="C36" s="45">
        <f>VLOOKUP($C$29&amp;"-"&amp;B36,Planilha2!A:D,4,)</f>
        <v>0.05</v>
      </c>
      <c r="D36" s="46">
        <f t="shared" si="0"/>
        <v>25</v>
      </c>
    </row>
    <row r="37" spans="2:4">
      <c r="B37" s="43" t="s">
        <v>27</v>
      </c>
      <c r="C37" s="45">
        <f>VLOOKUP($C$29&amp;"-"&amp;B37,Planilha2!A:D,4,)</f>
        <v>0.1</v>
      </c>
      <c r="D37" s="46">
        <f t="shared" si="0"/>
        <v>50</v>
      </c>
    </row>
    <row r="38" spans="2:4">
      <c r="B38" s="43" t="s">
        <v>28</v>
      </c>
      <c r="C38" s="45">
        <f>VLOOKUP($C$29&amp;"-"&amp;B38,Planilha2!A:D,4,)</f>
        <v>0.1</v>
      </c>
      <c r="D38" s="46">
        <f t="shared" si="0"/>
        <v>50</v>
      </c>
    </row>
    <row r="39" spans="2:4">
      <c r="B39" s="47"/>
      <c r="C39" s="47"/>
      <c r="D39" s="48">
        <f>SUM(D33:D38)</f>
        <v>500</v>
      </c>
    </row>
    <row r="49" customFormat="1"/>
    <row r="50" customFormat="1"/>
    <row r="51" customFormat="1"/>
    <row r="52" customFormat="1"/>
    <row r="53" customFormat="1"/>
    <row r="54" customFormat="1"/>
  </sheetData>
  <mergeCells count="11">
    <mergeCell ref="B9:C9"/>
    <mergeCell ref="B10:C10"/>
    <mergeCell ref="B7:D7"/>
    <mergeCell ref="B19:C19"/>
    <mergeCell ref="B13:C13"/>
    <mergeCell ref="B14:C14"/>
    <mergeCell ref="B15:C15"/>
    <mergeCell ref="B16:C16"/>
    <mergeCell ref="B17:C17"/>
    <mergeCell ref="B12:D12"/>
    <mergeCell ref="B8:C8"/>
  </mergeCells>
  <dataValidations count="1">
    <dataValidation type="list" allowBlank="1" showInputMessage="1" showErrorMessage="1" sqref="C29" xr:uid="{3BBB1526-22D6-4F09-A2FA-2FE0770C1826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59C7-E422-4491-8941-6C5927FEFDCA}">
  <dimension ref="A3:I22"/>
  <sheetViews>
    <sheetView workbookViewId="0">
      <selection activeCell="H15" sqref="H15"/>
    </sheetView>
  </sheetViews>
  <sheetFormatPr defaultRowHeight="14.5"/>
  <cols>
    <col min="1" max="1" width="28.54296875" bestFit="1" customWidth="1"/>
    <col min="2" max="2" width="12.6328125" bestFit="1" customWidth="1"/>
    <col min="3" max="3" width="17.453125" bestFit="1" customWidth="1"/>
    <col min="8" max="8" width="19.36328125" customWidth="1"/>
  </cols>
  <sheetData>
    <row r="3" spans="1:9">
      <c r="I3" t="s">
        <v>29</v>
      </c>
    </row>
    <row r="4" spans="1:9">
      <c r="A4" s="50" t="s">
        <v>30</v>
      </c>
      <c r="B4" s="50" t="s">
        <v>19</v>
      </c>
      <c r="C4" s="49" t="s">
        <v>20</v>
      </c>
      <c r="D4" s="49" t="s">
        <v>29</v>
      </c>
      <c r="H4" t="s">
        <v>33</v>
      </c>
      <c r="I4" s="54">
        <f>VLOOKUP(H4,$A:$D,4,)</f>
        <v>0.35</v>
      </c>
    </row>
    <row r="5" spans="1:9">
      <c r="A5" t="str">
        <f>$B5&amp;"-"&amp;C5</f>
        <v>Conservador-PAPEL</v>
      </c>
      <c r="B5" t="s">
        <v>17</v>
      </c>
      <c r="C5" s="43" t="s">
        <v>23</v>
      </c>
      <c r="D5" s="44">
        <v>0.3</v>
      </c>
    </row>
    <row r="6" spans="1:9">
      <c r="A6" t="str">
        <f t="shared" ref="A6:A22" si="0">$B6&amp;"-"&amp;C6</f>
        <v>Conservador-TIJOLO</v>
      </c>
      <c r="B6" t="s">
        <v>17</v>
      </c>
      <c r="C6" s="43" t="s">
        <v>24</v>
      </c>
      <c r="D6" s="44">
        <v>0.5</v>
      </c>
    </row>
    <row r="7" spans="1:9">
      <c r="A7" t="str">
        <f t="shared" si="0"/>
        <v>Conservador-HÍBRIDOS</v>
      </c>
      <c r="B7" t="s">
        <v>17</v>
      </c>
      <c r="C7" s="43" t="s">
        <v>25</v>
      </c>
      <c r="D7" s="44">
        <v>0.1</v>
      </c>
    </row>
    <row r="8" spans="1:9">
      <c r="A8" t="str">
        <f t="shared" si="0"/>
        <v>Conservador-FOFs</v>
      </c>
      <c r="B8" t="s">
        <v>17</v>
      </c>
      <c r="C8" s="43" t="s">
        <v>26</v>
      </c>
      <c r="D8" s="44">
        <v>0.1</v>
      </c>
    </row>
    <row r="9" spans="1:9">
      <c r="A9" t="str">
        <f t="shared" si="0"/>
        <v>Conservador-DESENVOLVIMENTO</v>
      </c>
      <c r="B9" t="s">
        <v>17</v>
      </c>
      <c r="C9" s="43" t="s">
        <v>27</v>
      </c>
      <c r="D9" s="44">
        <v>0</v>
      </c>
    </row>
    <row r="10" spans="1:9" ht="15" thickBot="1">
      <c r="A10" s="51" t="str">
        <f t="shared" si="0"/>
        <v>Conservador-HOTELARIAS</v>
      </c>
      <c r="B10" s="51" t="s">
        <v>17</v>
      </c>
      <c r="C10" s="52" t="s">
        <v>28</v>
      </c>
      <c r="D10" s="53">
        <v>0</v>
      </c>
    </row>
    <row r="11" spans="1:9">
      <c r="A11" t="str">
        <f t="shared" si="0"/>
        <v>Moderado-PAPEL</v>
      </c>
      <c r="B11" t="s">
        <v>31</v>
      </c>
      <c r="C11" s="43" t="s">
        <v>23</v>
      </c>
      <c r="D11" s="44">
        <v>0.32</v>
      </c>
    </row>
    <row r="12" spans="1:9">
      <c r="A12" t="str">
        <f t="shared" si="0"/>
        <v>Moderado-TIJOLO</v>
      </c>
      <c r="B12" t="s">
        <v>31</v>
      </c>
      <c r="C12" s="43" t="s">
        <v>24</v>
      </c>
      <c r="D12" s="44">
        <v>0.35</v>
      </c>
    </row>
    <row r="13" spans="1:9">
      <c r="A13" t="str">
        <f t="shared" si="0"/>
        <v>Moderado-HÍBRIDOS</v>
      </c>
      <c r="B13" t="s">
        <v>31</v>
      </c>
      <c r="C13" s="43" t="s">
        <v>25</v>
      </c>
      <c r="D13" s="44">
        <v>0.08</v>
      </c>
    </row>
    <row r="14" spans="1:9">
      <c r="A14" t="str">
        <f t="shared" si="0"/>
        <v>Moderado-FOFs</v>
      </c>
      <c r="B14" t="s">
        <v>31</v>
      </c>
      <c r="C14" s="43" t="s">
        <v>26</v>
      </c>
      <c r="D14" s="44">
        <v>0.05</v>
      </c>
    </row>
    <row r="15" spans="1:9">
      <c r="A15" t="str">
        <f t="shared" si="0"/>
        <v>Moderado-DESENVOLVIMENTO</v>
      </c>
      <c r="B15" t="s">
        <v>31</v>
      </c>
      <c r="C15" s="43" t="s">
        <v>27</v>
      </c>
      <c r="D15" s="44">
        <v>0.1</v>
      </c>
    </row>
    <row r="16" spans="1:9" ht="15" thickBot="1">
      <c r="A16" s="51" t="str">
        <f t="shared" si="0"/>
        <v>Moderado-HOTELARIAS</v>
      </c>
      <c r="B16" s="51" t="s">
        <v>31</v>
      </c>
      <c r="C16" s="52" t="s">
        <v>28</v>
      </c>
      <c r="D16" s="53">
        <v>0.1</v>
      </c>
    </row>
    <row r="17" spans="1:4">
      <c r="A17" t="str">
        <f t="shared" si="0"/>
        <v>Agressivo-PAPEL</v>
      </c>
      <c r="B17" t="s">
        <v>32</v>
      </c>
      <c r="C17" s="43" t="s">
        <v>23</v>
      </c>
      <c r="D17" s="44">
        <v>0.5</v>
      </c>
    </row>
    <row r="18" spans="1:4">
      <c r="A18" t="str">
        <f t="shared" si="0"/>
        <v>Agressivo-TIJOLO</v>
      </c>
      <c r="B18" t="s">
        <v>32</v>
      </c>
      <c r="C18" s="43" t="s">
        <v>24</v>
      </c>
      <c r="D18" s="44">
        <v>0.1</v>
      </c>
    </row>
    <row r="19" spans="1:4">
      <c r="A19" t="str">
        <f t="shared" si="0"/>
        <v>Agressivo-HÍBRIDOS</v>
      </c>
      <c r="B19" t="s">
        <v>32</v>
      </c>
      <c r="C19" s="43" t="s">
        <v>25</v>
      </c>
      <c r="D19" s="44">
        <v>0.05</v>
      </c>
    </row>
    <row r="20" spans="1:4">
      <c r="A20" t="str">
        <f t="shared" si="0"/>
        <v>Agressivo-FOFs</v>
      </c>
      <c r="B20" t="s">
        <v>32</v>
      </c>
      <c r="C20" s="43" t="s">
        <v>26</v>
      </c>
      <c r="D20" s="44">
        <v>0.05</v>
      </c>
    </row>
    <row r="21" spans="1:4">
      <c r="A21" t="str">
        <f t="shared" si="0"/>
        <v>Agressivo-DESENVOLVIMENTO</v>
      </c>
      <c r="B21" t="s">
        <v>32</v>
      </c>
      <c r="C21" s="43" t="s">
        <v>27</v>
      </c>
      <c r="D21" s="44">
        <v>0.2</v>
      </c>
    </row>
    <row r="22" spans="1:4">
      <c r="A22" t="str">
        <f t="shared" si="0"/>
        <v>Agressivo-HOTELARIAS</v>
      </c>
      <c r="B22" t="s">
        <v>32</v>
      </c>
      <c r="C22" s="43" t="s">
        <v>28</v>
      </c>
      <c r="D22" s="4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MICHELETTI</dc:creator>
  <cp:lastModifiedBy>RENATO MICHELETTI</cp:lastModifiedBy>
  <dcterms:created xsi:type="dcterms:W3CDTF">2025-05-30T01:17:57Z</dcterms:created>
  <dcterms:modified xsi:type="dcterms:W3CDTF">2025-06-04T02:28:49Z</dcterms:modified>
</cp:coreProperties>
</file>